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https://d.docs.live.net/59267c37e6b4c8e2/Documents/Projects/Excel/"/>
    </mc:Choice>
  </mc:AlternateContent>
  <xr:revisionPtr revIDLastSave="96" documentId="8_{0C558D61-7C09-4656-94E1-F3DEC96D4DA5}" xr6:coauthVersionLast="43" xr6:coauthVersionMax="43" xr10:uidLastSave="{F89924E1-F6B3-4544-A7EF-6255E0BC9F61}"/>
  <bookViews>
    <workbookView xWindow="-98" yWindow="-98" windowWidth="20715" windowHeight="13276" activeTab="2" xr2:uid="{C6DE6077-0516-486D-8AF1-BD6A4DAC0F35}"/>
  </bookViews>
  <sheets>
    <sheet name="Tables" sheetId="2" r:id="rId1"/>
    <sheet name="Data Analysis" sheetId="4" r:id="rId2"/>
    <sheet name="Basic Charts" sheetId="5" r:id="rId3"/>
    <sheet name="Pivots and Misc Tables" sheetId="6" r:id="rId4"/>
  </sheets>
  <definedNames>
    <definedName name="_xlchart.v1.0" hidden="1">'Pivots and Misc Tables'!$S$2:$S$122</definedName>
    <definedName name="_xlcn.WorksheetConnection_NorwayCarSales.xlsxnorway_new_car_sales_by_month" hidden="1">norway_new_car_sales_by_month[]</definedName>
    <definedName name="ExternalData_1" localSheetId="0" hidden="1">Tables!$C$1:$T$122</definedName>
    <definedName name="Slicer_Make">#N/A</definedName>
    <definedName name="Slicer_Month">#N/A</definedName>
    <definedName name="Slicer_Month1">#N/A</definedName>
    <definedName name="Slicer_Month2">#N/A</definedName>
    <definedName name="Slicer_Year">#N/A</definedName>
    <definedName name="Slicer_Year1">#N/A</definedName>
    <definedName name="Slicer_Year2">#N/A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pivotCache cacheId="5" r:id="rId10"/>
        <pivotCache cacheId="6"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7" r:id="rId19"/>
        <pivotCache cacheId="8" r:id="rId20"/>
        <pivotCache cacheId="10" r:id="rId21"/>
        <pivotCache cacheId="11" r:id="rId22"/>
        <pivotCache cacheId="12" r:id="rId23"/>
        <pivotCache cacheId="13" r:id="rId24"/>
        <pivotCache cacheId="14" r:id="rId25"/>
        <pivotCache cacheId="15" r:id="rId26"/>
      </x15:pivotCaches>
    </ext>
    <ext xmlns:x15="http://schemas.microsoft.com/office/spreadsheetml/2010/11/main" uri="{983426D0-5260-488c-9760-48F4B6AC55F4}">
      <x15:pivotTableReferences>
        <x15:pivotTableReference r:id="rId27"/>
        <x15:pivotTableReference r:id="rId28"/>
        <x15:pivotTableReference r:id="rId29"/>
        <x15:pivotTableReference r:id="rId30"/>
        <x15:pivotTableReference r:id="rId31"/>
        <x15:pivotTableReference r:id="rId32"/>
        <x15:pivotTableReference r:id="rId33"/>
        <x15:pivotTableReference r:id="rId34"/>
      </x15:pivotTableReferences>
    </ext>
    <ext xmlns:x15="http://schemas.microsoft.com/office/spreadsheetml/2010/11/main" uri="{FCE2AD5D-F65C-4FA6-A056-5C36A1767C68}">
      <x15:dataModel>
        <x15:modelTables>
          <x15:modelTable id="norway_new_car_sales_by_model_a055647b-c049-4da1-b22a-d9f9582d765f" name="norway_new_car_sales_by_model" connection="Query - norway_new_car_sales_by_model"/>
          <x15:modelTable id="norway_new_car_sales_by_make_f90c0d9d-9cda-4176-9d39-48c68ef8300d" name="norway_new_car_sales_by_make" connection="Query - norway_new_car_sales_by_make"/>
          <x15:modelTable id="norway_new_car_sales_by_month" name="norway_new_car_sales_by_month" connection="WorksheetConnection_NorwayCarSales.xlsx!norway_new_car_sales_by_month"/>
        </x15:modelTable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104" i="4" l="1"/>
  <c r="L103" i="4"/>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D2" i="2"/>
  <c r="B2" i="2" s="1"/>
  <c r="D3" i="2"/>
  <c r="B3" i="2" s="1"/>
  <c r="D4" i="2"/>
  <c r="B4" i="2" s="1"/>
  <c r="D5" i="2"/>
  <c r="B5" i="2" s="1"/>
  <c r="D6" i="2"/>
  <c r="B6" i="2" s="1"/>
  <c r="D7" i="2"/>
  <c r="B7" i="2" s="1"/>
  <c r="D8" i="2"/>
  <c r="B8" i="2" s="1"/>
  <c r="D9" i="2"/>
  <c r="B9" i="2" s="1"/>
  <c r="D10" i="2"/>
  <c r="B10" i="2" s="1"/>
  <c r="D11" i="2"/>
  <c r="B11" i="2" s="1"/>
  <c r="D12" i="2"/>
  <c r="B12" i="2" s="1"/>
  <c r="D13" i="2"/>
  <c r="B13" i="2" s="1"/>
  <c r="D14" i="2"/>
  <c r="B14" i="2" s="1"/>
  <c r="D15" i="2"/>
  <c r="B15" i="2" s="1"/>
  <c r="D16" i="2"/>
  <c r="B16" i="2" s="1"/>
  <c r="D17" i="2"/>
  <c r="B17" i="2" s="1"/>
  <c r="D18" i="2"/>
  <c r="B18" i="2" s="1"/>
  <c r="D19" i="2"/>
  <c r="B19" i="2" s="1"/>
  <c r="D20" i="2"/>
  <c r="B20" i="2" s="1"/>
  <c r="D21" i="2"/>
  <c r="B21" i="2" s="1"/>
  <c r="D22" i="2"/>
  <c r="B22" i="2" s="1"/>
  <c r="D23" i="2"/>
  <c r="B23" i="2" s="1"/>
  <c r="D24" i="2"/>
  <c r="B24" i="2" s="1"/>
  <c r="D25" i="2"/>
  <c r="B25" i="2" s="1"/>
  <c r="D26" i="2"/>
  <c r="B26" i="2" s="1"/>
  <c r="D27" i="2"/>
  <c r="B27" i="2" s="1"/>
  <c r="D28" i="2"/>
  <c r="B28" i="2" s="1"/>
  <c r="D29" i="2"/>
  <c r="B29" i="2" s="1"/>
  <c r="D30" i="2"/>
  <c r="B30" i="2" s="1"/>
  <c r="D31" i="2"/>
  <c r="B31" i="2" s="1"/>
  <c r="D32" i="2"/>
  <c r="B32" i="2" s="1"/>
  <c r="D33" i="2"/>
  <c r="B33" i="2" s="1"/>
  <c r="D34" i="2"/>
  <c r="B34" i="2" s="1"/>
  <c r="D35" i="2"/>
  <c r="B35" i="2" s="1"/>
  <c r="D36" i="2"/>
  <c r="B36" i="2" s="1"/>
  <c r="D37" i="2"/>
  <c r="B37" i="2" s="1"/>
  <c r="D38" i="2"/>
  <c r="B38" i="2" s="1"/>
  <c r="D39" i="2"/>
  <c r="B39" i="2" s="1"/>
  <c r="D40" i="2"/>
  <c r="B40" i="2" s="1"/>
  <c r="D41" i="2"/>
  <c r="B41" i="2" s="1"/>
  <c r="D42" i="2"/>
  <c r="B42" i="2" s="1"/>
  <c r="D43" i="2"/>
  <c r="B43" i="2" s="1"/>
  <c r="D44" i="2"/>
  <c r="B44" i="2" s="1"/>
  <c r="D45" i="2"/>
  <c r="B45" i="2" s="1"/>
  <c r="D46" i="2"/>
  <c r="B46" i="2" s="1"/>
  <c r="D47" i="2"/>
  <c r="B47" i="2" s="1"/>
  <c r="D48" i="2"/>
  <c r="B48" i="2" s="1"/>
  <c r="D49" i="2"/>
  <c r="B49" i="2" s="1"/>
  <c r="D50" i="2"/>
  <c r="B50" i="2" s="1"/>
  <c r="D51" i="2"/>
  <c r="B51" i="2" s="1"/>
  <c r="D52" i="2"/>
  <c r="B52" i="2" s="1"/>
  <c r="D53" i="2"/>
  <c r="B53" i="2" s="1"/>
  <c r="D54" i="2"/>
  <c r="B54" i="2" s="1"/>
  <c r="D55" i="2"/>
  <c r="B55" i="2" s="1"/>
  <c r="D56" i="2"/>
  <c r="B56" i="2" s="1"/>
  <c r="D57" i="2"/>
  <c r="B57" i="2" s="1"/>
  <c r="D58" i="2"/>
  <c r="B58" i="2" s="1"/>
  <c r="D59" i="2"/>
  <c r="B59" i="2" s="1"/>
  <c r="D60" i="2"/>
  <c r="B60" i="2" s="1"/>
  <c r="D61" i="2"/>
  <c r="B61" i="2" s="1"/>
  <c r="D62" i="2"/>
  <c r="B62" i="2" s="1"/>
  <c r="D63" i="2"/>
  <c r="B63" i="2" s="1"/>
  <c r="D64" i="2"/>
  <c r="B64" i="2" s="1"/>
  <c r="D65" i="2"/>
  <c r="B65" i="2" s="1"/>
  <c r="D66" i="2"/>
  <c r="B66" i="2" s="1"/>
  <c r="D67" i="2"/>
  <c r="B67" i="2" s="1"/>
  <c r="D68" i="2"/>
  <c r="B68" i="2" s="1"/>
  <c r="D69" i="2"/>
  <c r="B69" i="2" s="1"/>
  <c r="D70" i="2"/>
  <c r="B70" i="2" s="1"/>
  <c r="D71" i="2"/>
  <c r="B71" i="2" s="1"/>
  <c r="D72" i="2"/>
  <c r="B72" i="2" s="1"/>
  <c r="D73" i="2"/>
  <c r="B73" i="2" s="1"/>
  <c r="D74" i="2"/>
  <c r="B74" i="2" s="1"/>
  <c r="D75" i="2"/>
  <c r="B75" i="2" s="1"/>
  <c r="D76" i="2"/>
  <c r="B76" i="2" s="1"/>
  <c r="D77" i="2"/>
  <c r="B77" i="2" s="1"/>
  <c r="D78" i="2"/>
  <c r="B78" i="2" s="1"/>
  <c r="D79" i="2"/>
  <c r="B79" i="2" s="1"/>
  <c r="D80" i="2"/>
  <c r="B80" i="2" s="1"/>
  <c r="D81" i="2"/>
  <c r="B81" i="2" s="1"/>
  <c r="D82" i="2"/>
  <c r="B82" i="2" s="1"/>
  <c r="D83" i="2"/>
  <c r="B83" i="2" s="1"/>
  <c r="D84" i="2"/>
  <c r="B84" i="2" s="1"/>
  <c r="D85" i="2"/>
  <c r="B85" i="2" s="1"/>
  <c r="D86" i="2"/>
  <c r="B86" i="2" s="1"/>
  <c r="D87" i="2"/>
  <c r="B87" i="2" s="1"/>
  <c r="D88" i="2"/>
  <c r="B88" i="2" s="1"/>
  <c r="D89" i="2"/>
  <c r="B89" i="2" s="1"/>
  <c r="D90" i="2"/>
  <c r="B90" i="2" s="1"/>
  <c r="D91" i="2"/>
  <c r="B91" i="2" s="1"/>
  <c r="D92" i="2"/>
  <c r="B92" i="2" s="1"/>
  <c r="D93" i="2"/>
  <c r="B93" i="2" s="1"/>
  <c r="D94" i="2"/>
  <c r="B94" i="2" s="1"/>
  <c r="D95" i="2"/>
  <c r="B95" i="2" s="1"/>
  <c r="D96" i="2"/>
  <c r="B96" i="2" s="1"/>
  <c r="D97" i="2"/>
  <c r="B97" i="2" s="1"/>
  <c r="D98" i="2"/>
  <c r="B98" i="2" s="1"/>
  <c r="D99" i="2"/>
  <c r="B99" i="2" s="1"/>
  <c r="D100" i="2"/>
  <c r="B100" i="2" s="1"/>
  <c r="D101" i="2"/>
  <c r="B101" i="2" s="1"/>
  <c r="D102" i="2"/>
  <c r="B102" i="2" s="1"/>
  <c r="D103" i="2"/>
  <c r="B103" i="2" s="1"/>
  <c r="D104" i="2"/>
  <c r="B104" i="2" s="1"/>
  <c r="D105" i="2"/>
  <c r="B105" i="2" s="1"/>
  <c r="D106" i="2"/>
  <c r="B106" i="2" s="1"/>
  <c r="D107" i="2"/>
  <c r="B107" i="2" s="1"/>
  <c r="D108" i="2"/>
  <c r="B108" i="2" s="1"/>
  <c r="D109" i="2"/>
  <c r="B109" i="2" s="1"/>
  <c r="D110" i="2"/>
  <c r="B110" i="2" s="1"/>
  <c r="D111" i="2"/>
  <c r="B111" i="2" s="1"/>
  <c r="D112" i="2"/>
  <c r="B112" i="2" s="1"/>
  <c r="D113" i="2"/>
  <c r="B113" i="2" s="1"/>
  <c r="D114" i="2"/>
  <c r="B114" i="2" s="1"/>
  <c r="D115" i="2"/>
  <c r="B115" i="2" s="1"/>
  <c r="D116" i="2"/>
  <c r="B116" i="2" s="1"/>
  <c r="D117" i="2"/>
  <c r="B117" i="2" s="1"/>
  <c r="D118" i="2"/>
  <c r="B118" i="2" s="1"/>
  <c r="D119" i="2"/>
  <c r="B119" i="2" s="1"/>
  <c r="D120" i="2"/>
  <c r="B120" i="2" s="1"/>
  <c r="D121" i="2"/>
  <c r="B121" i="2" s="1"/>
  <c r="D122" i="2"/>
  <c r="B122" i="2" s="1"/>
  <c r="Y135" i="6"/>
  <c r="Q104" i="4"/>
  <c r="P104" i="4"/>
  <c r="O104" i="4"/>
  <c r="N104" i="4"/>
  <c r="M104" i="4"/>
  <c r="Q103" i="4"/>
  <c r="P103" i="4"/>
  <c r="O103" i="4"/>
  <c r="N103" i="4"/>
  <c r="M103" i="4"/>
  <c r="H104" i="4"/>
  <c r="G104" i="4"/>
  <c r="F104" i="4"/>
  <c r="E104" i="4"/>
  <c r="D104" i="4"/>
  <c r="C104" i="4"/>
  <c r="B104" i="4"/>
  <c r="H103" i="4"/>
  <c r="G103" i="4"/>
  <c r="F103" i="4"/>
  <c r="E103" i="4"/>
  <c r="D103" i="4"/>
  <c r="C103" i="4"/>
  <c r="B10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C41614-1952-414C-8FA9-494EE2076DE4}" name="Query - norway_new_car_sales_by_make" description="Connection to the 'norway_new_car_sales_by_make' query in the workbook." type="100" refreshedVersion="6" minRefreshableVersion="5">
    <extLst>
      <ext xmlns:x15="http://schemas.microsoft.com/office/spreadsheetml/2010/11/main" uri="{DE250136-89BD-433C-8126-D09CA5730AF9}">
        <x15:connection id="03527a81-2dff-44f3-bb14-b0c70b974ce6"/>
      </ext>
    </extLst>
  </connection>
  <connection id="2" xr16:uid="{B3ACE0AB-86F3-43F9-B282-EAAFE8C60E68}" name="Query - norway_new_car_sales_by_model" description="Connection to the 'norway_new_car_sales_by_model' query in the workbook." type="100" refreshedVersion="6" minRefreshableVersion="5">
    <extLst>
      <ext xmlns:x15="http://schemas.microsoft.com/office/spreadsheetml/2010/11/main" uri="{DE250136-89BD-433C-8126-D09CA5730AF9}">
        <x15:connection id="0e638898-f0a8-4b56-adf6-2f47ef00b6e8"/>
      </ext>
    </extLst>
  </connection>
  <connection id="3" xr16:uid="{8BCA8BD0-960C-41FB-89C1-17D3D8675BA7}" keepAlive="1" name="Query - norway_new_car_sales_by_month" description="Connection to the 'norway_new_car_sales_by_month' query in the workbook." type="5" refreshedVersion="6" background="1" saveData="1">
    <dbPr connection="Provider=Microsoft.Mashup.OleDb.1;Data Source=$Workbook$;Location=norway_new_car_sales_by_month;Extended Properties=&quot;&quot;" command="SELECT * FROM [norway_new_car_sales_by_month]"/>
  </connection>
  <connection id="4" xr16:uid="{EE334C7F-DB1C-4B75-89A1-413BEF83108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39C6CDF8-E470-4D92-A50D-BA01887191EC}" name="WorksheetConnection_NorwayCarSales.xlsx!norway_new_car_sales_by_month" type="102" refreshedVersion="6" minRefreshableVersion="5">
    <extLst>
      <ext xmlns:x15="http://schemas.microsoft.com/office/spreadsheetml/2010/11/main" uri="{DE250136-89BD-433C-8126-D09CA5730AF9}">
        <x15:connection id="norway_new_car_sales_by_month" autoDelete="1">
          <x15:rangePr sourceName="_xlcn.WorksheetConnection_NorwayCarSales.xlsxnorway_new_car_sales_by_month"/>
        </x15:connection>
      </ext>
    </extLst>
  </connection>
</connections>
</file>

<file path=xl/sharedStrings.xml><?xml version="1.0" encoding="utf-8"?>
<sst xmlns="http://schemas.openxmlformats.org/spreadsheetml/2006/main" count="685" uniqueCount="241">
  <si>
    <t>Year</t>
  </si>
  <si>
    <t>Month</t>
  </si>
  <si>
    <t>Quantity</t>
  </si>
  <si>
    <t>Quantity_YoY</t>
  </si>
  <si>
    <t>Import</t>
  </si>
  <si>
    <t>Import_YoY</t>
  </si>
  <si>
    <t>Used</t>
  </si>
  <si>
    <t>Used_YoY</t>
  </si>
  <si>
    <t>Avg_CO2</t>
  </si>
  <si>
    <t>Bensin_Co2</t>
  </si>
  <si>
    <t>Diesel_Co2</t>
  </si>
  <si>
    <t>Quantity_Diesel</t>
  </si>
  <si>
    <t>Diesel_Share</t>
  </si>
  <si>
    <t>Diesel_Share_LY</t>
  </si>
  <si>
    <t>Quantity_Hybrid</t>
  </si>
  <si>
    <t>Quantity_Electric</t>
  </si>
  <si>
    <t>Import_Electric</t>
  </si>
  <si>
    <t>Jan</t>
  </si>
  <si>
    <t/>
  </si>
  <si>
    <t>Feb</t>
  </si>
  <si>
    <t>Mar</t>
  </si>
  <si>
    <t>Apr</t>
  </si>
  <si>
    <t>May</t>
  </si>
  <si>
    <t>Jun</t>
  </si>
  <si>
    <t>Jul</t>
  </si>
  <si>
    <t>Aug</t>
  </si>
  <si>
    <t>Sep</t>
  </si>
  <si>
    <t>Oct</t>
  </si>
  <si>
    <t>Nov</t>
  </si>
  <si>
    <t>Dec</t>
  </si>
  <si>
    <t>3139</t>
  </si>
  <si>
    <t>95</t>
  </si>
  <si>
    <t>-306</t>
  </si>
  <si>
    <t>-4142</t>
  </si>
  <si>
    <t>5896</t>
  </si>
  <si>
    <t>1149</t>
  </si>
  <si>
    <t>-1983</t>
  </si>
  <si>
    <t>3027</t>
  </si>
  <si>
    <t>32</t>
  </si>
  <si>
    <t>2163</t>
  </si>
  <si>
    <t>1048</t>
  </si>
  <si>
    <t>-831</t>
  </si>
  <si>
    <t>2568</t>
  </si>
  <si>
    <t>-1171</t>
  </si>
  <si>
    <t>1073</t>
  </si>
  <si>
    <t>5485</t>
  </si>
  <si>
    <t>-2827</t>
  </si>
  <si>
    <t>327</t>
  </si>
  <si>
    <t>779</t>
  </si>
  <si>
    <t>-555</t>
  </si>
  <si>
    <t>332</t>
  </si>
  <si>
    <t>3457</t>
  </si>
  <si>
    <t>847</t>
  </si>
  <si>
    <t>-897</t>
  </si>
  <si>
    <t>598</t>
  </si>
  <si>
    <t>2438</t>
  </si>
  <si>
    <t>1517</t>
  </si>
  <si>
    <t>4286</t>
  </si>
  <si>
    <t>855</t>
  </si>
  <si>
    <t>1003</t>
  </si>
  <si>
    <t>5157</t>
  </si>
  <si>
    <t>2708</t>
  </si>
  <si>
    <t>1130</t>
  </si>
  <si>
    <t>-364</t>
  </si>
  <si>
    <t>3940</t>
  </si>
  <si>
    <t>5122</t>
  </si>
  <si>
    <t>-6261</t>
  </si>
  <si>
    <t>1206</t>
  </si>
  <si>
    <t>-5255</t>
  </si>
  <si>
    <t>5282</t>
  </si>
  <si>
    <t>-392</t>
  </si>
  <si>
    <t>640</t>
  </si>
  <si>
    <t>-3441</t>
  </si>
  <si>
    <t>4522</t>
  </si>
  <si>
    <t>236</t>
  </si>
  <si>
    <t>-1611</t>
  </si>
  <si>
    <t>2246</t>
  </si>
  <si>
    <t>-631</t>
  </si>
  <si>
    <t>4047</t>
  </si>
  <si>
    <t>MonthNumber</t>
  </si>
  <si>
    <t>Make</t>
  </si>
  <si>
    <t>Row Labels</t>
  </si>
  <si>
    <t>Grand Total</t>
  </si>
  <si>
    <t>Sum of Quantity</t>
  </si>
  <si>
    <t>Jan 2007</t>
  </si>
  <si>
    <t>Feb 2007</t>
  </si>
  <si>
    <t>Mar 2007</t>
  </si>
  <si>
    <t>Apr 2007</t>
  </si>
  <si>
    <t>May 2007</t>
  </si>
  <si>
    <t>Jun 2007</t>
  </si>
  <si>
    <t>Jul 2007</t>
  </si>
  <si>
    <t>Aug 2007</t>
  </si>
  <si>
    <t>Sep 2007</t>
  </si>
  <si>
    <t>Oct 2007</t>
  </si>
  <si>
    <t>Nov 2007</t>
  </si>
  <si>
    <t>Dec 2007</t>
  </si>
  <si>
    <t>Jan 2008</t>
  </si>
  <si>
    <t>Feb 2008</t>
  </si>
  <si>
    <t>Mar 2008</t>
  </si>
  <si>
    <t>Apr 2008</t>
  </si>
  <si>
    <t>May 2008</t>
  </si>
  <si>
    <t>Jun 2008</t>
  </si>
  <si>
    <t>Jul 2008</t>
  </si>
  <si>
    <t>Aug 2008</t>
  </si>
  <si>
    <t>Sep 2008</t>
  </si>
  <si>
    <t>Oct 2008</t>
  </si>
  <si>
    <t>Nov 2008</t>
  </si>
  <si>
    <t>Dec 2008</t>
  </si>
  <si>
    <t>Jan 2009</t>
  </si>
  <si>
    <t>Feb 2009</t>
  </si>
  <si>
    <t>Mar 2009</t>
  </si>
  <si>
    <t>Apr 2009</t>
  </si>
  <si>
    <t>May 2009</t>
  </si>
  <si>
    <t>Jun 2009</t>
  </si>
  <si>
    <t>Jul 2009</t>
  </si>
  <si>
    <t>Aug 2009</t>
  </si>
  <si>
    <t>Sep 2009</t>
  </si>
  <si>
    <t>Oct 2009</t>
  </si>
  <si>
    <t>Nov 2009</t>
  </si>
  <si>
    <t>Dec 2009</t>
  </si>
  <si>
    <t>Jan 2010</t>
  </si>
  <si>
    <t>Feb 2010</t>
  </si>
  <si>
    <t>Mar 2010</t>
  </si>
  <si>
    <t>Apr 2010</t>
  </si>
  <si>
    <t>May 2010</t>
  </si>
  <si>
    <t>Jun 2010</t>
  </si>
  <si>
    <t>Jul 2010</t>
  </si>
  <si>
    <t>Aug 2010</t>
  </si>
  <si>
    <t>Sep 2010</t>
  </si>
  <si>
    <t>Oct 2010</t>
  </si>
  <si>
    <t>Nov 2010</t>
  </si>
  <si>
    <t>Dec 2010</t>
  </si>
  <si>
    <t>Jan 2011</t>
  </si>
  <si>
    <t>Feb 2011</t>
  </si>
  <si>
    <t>Mar 2011</t>
  </si>
  <si>
    <t>Apr 2011</t>
  </si>
  <si>
    <t>May 2011</t>
  </si>
  <si>
    <t>Jun 2011</t>
  </si>
  <si>
    <t>Jul 2011</t>
  </si>
  <si>
    <t>Aug 2011</t>
  </si>
  <si>
    <t>Sep 2011</t>
  </si>
  <si>
    <t>Oct 2011</t>
  </si>
  <si>
    <t>Nov 2011</t>
  </si>
  <si>
    <t>Dec 2011</t>
  </si>
  <si>
    <t>Jan 2012</t>
  </si>
  <si>
    <t>Feb 2012</t>
  </si>
  <si>
    <t>Mar 2012</t>
  </si>
  <si>
    <t>Apr 2012</t>
  </si>
  <si>
    <t>May 2012</t>
  </si>
  <si>
    <t>Jun 2012</t>
  </si>
  <si>
    <t>Jul 2012</t>
  </si>
  <si>
    <t>Aug 2012</t>
  </si>
  <si>
    <t>Sep 2012</t>
  </si>
  <si>
    <t>Oct 2012</t>
  </si>
  <si>
    <t>Nov 2012</t>
  </si>
  <si>
    <t>Dec 2012</t>
  </si>
  <si>
    <t>Jan 2013</t>
  </si>
  <si>
    <t>Feb 2013</t>
  </si>
  <si>
    <t>Mar 2013</t>
  </si>
  <si>
    <t>Apr 2013</t>
  </si>
  <si>
    <t>May 2013</t>
  </si>
  <si>
    <t>Jun 2013</t>
  </si>
  <si>
    <t>Jul 2013</t>
  </si>
  <si>
    <t>Aug 2013</t>
  </si>
  <si>
    <t>Sep 2013</t>
  </si>
  <si>
    <t>Oct 2013</t>
  </si>
  <si>
    <t>Nov 2013</t>
  </si>
  <si>
    <t>Dec 2013</t>
  </si>
  <si>
    <t>Jan 2014</t>
  </si>
  <si>
    <t>Feb 2014</t>
  </si>
  <si>
    <t>Mar 2014</t>
  </si>
  <si>
    <t>Apr 2014</t>
  </si>
  <si>
    <t>May 2014</t>
  </si>
  <si>
    <t>Jun 2014</t>
  </si>
  <si>
    <t>Jul 2014</t>
  </si>
  <si>
    <t>Aug 2014</t>
  </si>
  <si>
    <t>Sep 2014</t>
  </si>
  <si>
    <t>Oct 2014</t>
  </si>
  <si>
    <t>Nov 2014</t>
  </si>
  <si>
    <t>Dec 2014</t>
  </si>
  <si>
    <t>Jan 2015</t>
  </si>
  <si>
    <t>Feb 2015</t>
  </si>
  <si>
    <t>Mar 2015</t>
  </si>
  <si>
    <t>Apr 2015</t>
  </si>
  <si>
    <t>May 2015</t>
  </si>
  <si>
    <t>Jun 2015</t>
  </si>
  <si>
    <t>Jul 2015</t>
  </si>
  <si>
    <t>Aug 2015</t>
  </si>
  <si>
    <t>Sep 2015</t>
  </si>
  <si>
    <t>Oct 2015</t>
  </si>
  <si>
    <t>Nov 2015</t>
  </si>
  <si>
    <t>Dec 2015</t>
  </si>
  <si>
    <t>Jan 2016</t>
  </si>
  <si>
    <t>Feb 2016</t>
  </si>
  <si>
    <t>Mar 2016</t>
  </si>
  <si>
    <t>Apr 2016</t>
  </si>
  <si>
    <t>May 2016</t>
  </si>
  <si>
    <t>Jun 2016</t>
  </si>
  <si>
    <t>Jul 2016</t>
  </si>
  <si>
    <t>Aug 2016</t>
  </si>
  <si>
    <t>Sep 2016</t>
  </si>
  <si>
    <t>Oct 2016</t>
  </si>
  <si>
    <t>Nov 2016</t>
  </si>
  <si>
    <t>Dec 2016</t>
  </si>
  <si>
    <t>Jan 2017</t>
  </si>
  <si>
    <t>Average of Quantity</t>
  </si>
  <si>
    <t>Audi</t>
  </si>
  <si>
    <t>BMW</t>
  </si>
  <si>
    <t>Citroen</t>
  </si>
  <si>
    <t>Ford</t>
  </si>
  <si>
    <t>Honda</t>
  </si>
  <si>
    <t>Hyundai</t>
  </si>
  <si>
    <t>Kia</t>
  </si>
  <si>
    <t>Mazda</t>
  </si>
  <si>
    <t>Mercedes-Benz</t>
  </si>
  <si>
    <t>Mitsubishi</t>
  </si>
  <si>
    <t>Nissan</t>
  </si>
  <si>
    <t>Opel</t>
  </si>
  <si>
    <t>Peugeot</t>
  </si>
  <si>
    <t>Skoda</t>
  </si>
  <si>
    <t>Subaru</t>
  </si>
  <si>
    <t>Suzuki</t>
  </si>
  <si>
    <t>Tesla</t>
  </si>
  <si>
    <t>Toyota</t>
  </si>
  <si>
    <t>Volkswagen</t>
  </si>
  <si>
    <t>Volvo</t>
  </si>
  <si>
    <t>Quarter</t>
  </si>
  <si>
    <t>Sum of Import</t>
  </si>
  <si>
    <t>Sum of Quantity_Diesel</t>
  </si>
  <si>
    <t>Sum of Quantity_Hybrid</t>
  </si>
  <si>
    <t xml:space="preserve">Diesel </t>
  </si>
  <si>
    <t>Hybrid</t>
  </si>
  <si>
    <t>Electric</t>
  </si>
  <si>
    <t>Sum of Quantity_Electric</t>
  </si>
  <si>
    <t>Diesel Share</t>
  </si>
  <si>
    <t>Hybrid+Electric Share</t>
  </si>
  <si>
    <t>Sum of Import_Electric</t>
  </si>
  <si>
    <t>Sep-Dec 2012</t>
  </si>
  <si>
    <t>Electric Import Quantity</t>
  </si>
  <si>
    <t>Percentage of Imports that are Electric</t>
  </si>
  <si>
    <t>MonthYear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</si>
</sst>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9]mmmmm;@"/>
  </numFmts>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7">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0" fontId="0" fillId="0" borderId="0" xfId="0" applyNumberForma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0" fillId="0" borderId="0" xfId="0" pivotButton="1"/>
    <xf numFmtId="0" fontId="0" fillId="0" borderId="0" xfId="0" applyAlignment="1">
      <alignment horizontal="left"/>
    </xf>
    <xf numFmtId="0" fontId="2" fillId="0" borderId="0" xfId="0" applyFont="1"/>
    <xf numFmtId="164" fontId="0" fillId="0" borderId="0" xfId="1" applyNumberFormat="1" applyFont="1"/>
    <xf numFmtId="0" fontId="2" fillId="0" borderId="3" xfId="0" applyFont="1" applyBorder="1"/>
    <xf numFmtId="0" fontId="0" fillId="0" borderId="4" xfId="0" applyBorder="1"/>
    <xf numFmtId="0" fontId="0" fillId="0" borderId="5" xfId="0" applyBorder="1"/>
    <xf numFmtId="0" fontId="0" fillId="0" borderId="0" xfId="0" applyFont="1"/>
    <xf numFmtId="0" fontId="0" fillId="0" borderId="3" xfId="0" applyFont="1" applyBorder="1"/>
    <xf numFmtId="2" fontId="0" fillId="0" borderId="0" xfId="0" applyNumberFormat="1"/>
    <xf numFmtId="0" fontId="0" fillId="0" borderId="0" xfId="1" applyNumberFormat="1" applyFont="1"/>
    <xf numFmtId="164" fontId="2" fillId="0" borderId="0" xfId="1" applyNumberFormat="1" applyFont="1"/>
    <xf numFmtId="0" fontId="2" fillId="0" borderId="6" xfId="0" applyFont="1" applyBorder="1" applyAlignment="1">
      <alignment horizontal="center"/>
    </xf>
    <xf numFmtId="0" fontId="0" fillId="0" borderId="6" xfId="0" applyBorder="1"/>
    <xf numFmtId="0" fontId="2" fillId="0" borderId="6" xfId="0" applyFont="1" applyBorder="1"/>
    <xf numFmtId="0" fontId="2" fillId="0" borderId="6" xfId="0" applyFont="1" applyBorder="1" applyAlignment="1">
      <alignment horizontal="left"/>
    </xf>
    <xf numFmtId="10" fontId="0" fillId="0" borderId="6" xfId="2" applyNumberFormat="1" applyFont="1" applyBorder="1"/>
    <xf numFmtId="0" fontId="2" fillId="0" borderId="6" xfId="0" applyNumberFormat="1" applyFont="1" applyBorder="1" applyAlignment="1">
      <alignment horizontal="left"/>
    </xf>
    <xf numFmtId="0" fontId="2" fillId="0" borderId="6" xfId="0" applyFont="1" applyBorder="1" applyAlignment="1">
      <alignment wrapText="1"/>
    </xf>
    <xf numFmtId="10" fontId="0" fillId="0" borderId="0" xfId="2" applyNumberFormat="1" applyFont="1"/>
    <xf numFmtId="10" fontId="0" fillId="0" borderId="6" xfId="0" applyNumberFormat="1" applyBorder="1"/>
  </cellXfs>
  <cellStyles count="3">
    <cellStyle name="Comma" xfId="1" builtinId="3"/>
    <cellStyle name="Normal" xfId="0" builtinId="0"/>
    <cellStyle name="Percent" xfId="2" builtinId="5"/>
  </cellStyles>
  <dxfs count="11">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mmm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pivotCacheDefinition" Target="pivotCache/pivotCacheDefinition15.xml"/><Relationship Id="rId39" Type="http://schemas.openxmlformats.org/officeDocument/2006/relationships/powerPivotData" Target="model/item.data"/><Relationship Id="rId21" Type="http://schemas.openxmlformats.org/officeDocument/2006/relationships/pivotCacheDefinition" Target="pivotCache/pivotCacheDefinition10.xml"/><Relationship Id="rId34" Type="http://schemas.openxmlformats.org/officeDocument/2006/relationships/pivotTable" Target="pivotTables/pivotTable8.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pivotCacheDefinition" Target="pivotCache/pivotCacheDefinition14.xml"/><Relationship Id="rId33" Type="http://schemas.openxmlformats.org/officeDocument/2006/relationships/pivotTable" Target="pivotTables/pivotTable7.xml"/><Relationship Id="rId38" Type="http://schemas.openxmlformats.org/officeDocument/2006/relationships/sharedStrings" Target="sharedStrings.xml"/><Relationship Id="rId46" Type="http://schemas.openxmlformats.org/officeDocument/2006/relationships/customXml" Target="../customXml/item6.xml"/><Relationship Id="rId59" Type="http://schemas.openxmlformats.org/officeDocument/2006/relationships/customXml" Target="../customXml/item19.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pivotCacheDefinition" Target="pivotCache/pivotCacheDefinition9.xml"/><Relationship Id="rId29" Type="http://schemas.openxmlformats.org/officeDocument/2006/relationships/pivotTable" Target="pivotTables/pivotTable3.xml"/><Relationship Id="rId41" Type="http://schemas.openxmlformats.org/officeDocument/2006/relationships/customXml" Target="../customXml/item1.xml"/><Relationship Id="rId54"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13.xml"/><Relationship Id="rId32" Type="http://schemas.openxmlformats.org/officeDocument/2006/relationships/pivotTable" Target="pivotTables/pivotTable6.xml"/><Relationship Id="rId37" Type="http://schemas.openxmlformats.org/officeDocument/2006/relationships/styles" Target="style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5" Type="http://schemas.openxmlformats.org/officeDocument/2006/relationships/pivotCacheDefinition" Target="pivotCache/pivotCacheDefinition1.xml"/><Relationship Id="rId15" Type="http://schemas.microsoft.com/office/2007/relationships/slicerCache" Target="slicerCaches/slicerCache4.xml"/><Relationship Id="rId23" Type="http://schemas.openxmlformats.org/officeDocument/2006/relationships/pivotCacheDefinition" Target="pivotCache/pivotCacheDefinition12.xml"/><Relationship Id="rId28" Type="http://schemas.openxmlformats.org/officeDocument/2006/relationships/pivotTable" Target="pivotTables/pivotTable2.xml"/><Relationship Id="rId36" Type="http://schemas.openxmlformats.org/officeDocument/2006/relationships/connections" Target="connection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8.xml"/><Relationship Id="rId31" Type="http://schemas.openxmlformats.org/officeDocument/2006/relationships/pivotTable" Target="pivotTables/pivotTable5.xml"/><Relationship Id="rId44" Type="http://schemas.openxmlformats.org/officeDocument/2006/relationships/customXml" Target="../customXml/item4.xml"/><Relationship Id="rId52"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 Id="rId22" Type="http://schemas.openxmlformats.org/officeDocument/2006/relationships/pivotCacheDefinition" Target="pivotCache/pivotCacheDefinition11.xml"/><Relationship Id="rId27" Type="http://schemas.openxmlformats.org/officeDocument/2006/relationships/pivotTable" Target="pivotTables/pivotTable1.xml"/><Relationship Id="rId30" Type="http://schemas.openxmlformats.org/officeDocument/2006/relationships/pivotTable" Target="pivotTables/pivotTable4.xml"/><Relationship Id="rId35" Type="http://schemas.openxmlformats.org/officeDocument/2006/relationships/theme" Target="theme/them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8" Type="http://schemas.openxmlformats.org/officeDocument/2006/relationships/pivotCacheDefinition" Target="pivotCache/pivotCacheDefinition4.xml"/><Relationship Id="rId51" Type="http://schemas.openxmlformats.org/officeDocument/2006/relationships/customXml" Target="../customXml/item1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average of quantity</a:t>
            </a:r>
            <a:r>
              <a:rPr lang="en-US" baseline="0"/>
              <a:t> over all years</a:t>
            </a:r>
            <a:r>
              <a:rPr lang="en-US"/>
              <a:t> Quantity</a:t>
            </a:r>
            <a:r>
              <a:rPr lang="en-US" baseline="0"/>
              <a:t> per month</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10585.363636363636</c:v>
              </c:pt>
              <c:pt idx="1">
                <c:v>10268.4</c:v>
              </c:pt>
              <c:pt idx="2">
                <c:v>11843.9</c:v>
              </c:pt>
              <c:pt idx="3">
                <c:v>11394.6</c:v>
              </c:pt>
              <c:pt idx="4">
                <c:v>11440.7</c:v>
              </c:pt>
              <c:pt idx="5">
                <c:v>11113.7</c:v>
              </c:pt>
              <c:pt idx="6">
                <c:v>11211.3</c:v>
              </c:pt>
              <c:pt idx="7">
                <c:v>10919.4</c:v>
              </c:pt>
              <c:pt idx="8">
                <c:v>11135.9</c:v>
              </c:pt>
              <c:pt idx="9">
                <c:v>11584.7</c:v>
              </c:pt>
              <c:pt idx="10">
                <c:v>11261.5</c:v>
              </c:pt>
              <c:pt idx="11">
                <c:v>10907</c:v>
              </c:pt>
            </c:numLit>
          </c:val>
          <c:extLst>
            <c:ext xmlns:c16="http://schemas.microsoft.com/office/drawing/2014/chart" uri="{C3380CC4-5D6E-409C-BE32-E72D297353CC}">
              <c16:uniqueId val="{00000000-25FE-4F7C-BDE3-5576D9914429}"/>
            </c:ext>
          </c:extLst>
        </c:ser>
        <c:dLbls>
          <c:dLblPos val="outEnd"/>
          <c:showLegendKey val="0"/>
          <c:showVal val="1"/>
          <c:showCatName val="0"/>
          <c:showSerName val="0"/>
          <c:showPercent val="0"/>
          <c:showBubbleSize val="0"/>
        </c:dLbls>
        <c:gapWidth val="444"/>
        <c:overlap val="-90"/>
        <c:axId val="1236538464"/>
        <c:axId val="1221797840"/>
      </c:barChart>
      <c:catAx>
        <c:axId val="1236538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21797840"/>
        <c:crosses val="autoZero"/>
        <c:auto val="1"/>
        <c:lblAlgn val="ctr"/>
        <c:lblOffset val="100"/>
        <c:noMultiLvlLbl val="0"/>
        <c:extLst>
          <c:ext xmlns:c15="http://schemas.microsoft.com/office/drawing/2012/chart" uri="{F40574EE-89B7-4290-83BB-5DA773EAF853}">
            <c15:numFmt c:formatCode="General" c:sourceLinked="1"/>
          </c:ext>
        </c:extLst>
      </c:catAx>
      <c:valAx>
        <c:axId val="1221797840"/>
        <c:scaling>
          <c:orientation val="minMax"/>
        </c:scaling>
        <c:delete val="1"/>
        <c:axPos val="l"/>
        <c:numFmt formatCode="General" sourceLinked="0"/>
        <c:majorTickMark val="none"/>
        <c:minorTickMark val="none"/>
        <c:tickLblPos val="nextTo"/>
        <c:crossAx val="1236538464"/>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[NorwayCarSales.xlsx]PivotChartTable9</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10 Companies Market Share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Audi</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4.0999999999999996</c:v>
              </c:pt>
            </c:numLit>
          </c:val>
          <c:extLst>
            <c:ext xmlns:c16="http://schemas.microsoft.com/office/drawing/2014/chart" uri="{C3380CC4-5D6E-409C-BE32-E72D297353CC}">
              <c16:uniqueId val="{0000011D-79F8-43B1-9FEC-B21D6AB9E6B3}"/>
            </c:ext>
          </c:extLst>
        </c:ser>
        <c:ser>
          <c:idx val="1"/>
          <c:order val="1"/>
          <c:tx>
            <c:v>BMW</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7.3</c:v>
              </c:pt>
            </c:numLit>
          </c:val>
          <c:extLst>
            <c:ext xmlns:c16="http://schemas.microsoft.com/office/drawing/2014/chart" uri="{C3380CC4-5D6E-409C-BE32-E72D297353CC}">
              <c16:uniqueId val="{0000011E-79F8-43B1-9FEC-B21D6AB9E6B3}"/>
            </c:ext>
          </c:extLst>
        </c:ser>
        <c:ser>
          <c:idx val="2"/>
          <c:order val="2"/>
          <c:tx>
            <c:v>Ford</c:v>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5.0999999999999996</c:v>
              </c:pt>
            </c:numLit>
          </c:val>
          <c:extLst>
            <c:ext xmlns:c16="http://schemas.microsoft.com/office/drawing/2014/chart" uri="{C3380CC4-5D6E-409C-BE32-E72D297353CC}">
              <c16:uniqueId val="{0000011F-79F8-43B1-9FEC-B21D6AB9E6B3}"/>
            </c:ext>
          </c:extLst>
        </c:ser>
        <c:ser>
          <c:idx val="3"/>
          <c:order val="3"/>
          <c:tx>
            <c:v>Mazda</c:v>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4</c:v>
              </c:pt>
            </c:numLit>
          </c:val>
          <c:extLst>
            <c:ext xmlns:c16="http://schemas.microsoft.com/office/drawing/2014/chart" uri="{C3380CC4-5D6E-409C-BE32-E72D297353CC}">
              <c16:uniqueId val="{00000120-79F8-43B1-9FEC-B21D6AB9E6B3}"/>
            </c:ext>
          </c:extLst>
        </c:ser>
        <c:ser>
          <c:idx val="4"/>
          <c:order val="4"/>
          <c:tx>
            <c:v>Mitsubishi</c:v>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4</c:v>
              </c:pt>
            </c:numLit>
          </c:val>
          <c:extLst>
            <c:ext xmlns:c16="http://schemas.microsoft.com/office/drawing/2014/chart" uri="{C3380CC4-5D6E-409C-BE32-E72D297353CC}">
              <c16:uniqueId val="{00000121-79F8-43B1-9FEC-B21D6AB9E6B3}"/>
            </c:ext>
          </c:extLst>
        </c:ser>
        <c:ser>
          <c:idx val="5"/>
          <c:order val="5"/>
          <c:tx>
            <c:v>Nissan</c:v>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6.7</c:v>
              </c:pt>
            </c:numLit>
          </c:val>
          <c:extLst>
            <c:ext xmlns:c16="http://schemas.microsoft.com/office/drawing/2014/chart" uri="{C3380CC4-5D6E-409C-BE32-E72D297353CC}">
              <c16:uniqueId val="{00000122-79F8-43B1-9FEC-B21D6AB9E6B3}"/>
            </c:ext>
          </c:extLst>
        </c:ser>
        <c:ser>
          <c:idx val="6"/>
          <c:order val="6"/>
          <c:tx>
            <c:v>Tesla</c:v>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10.8</c:v>
              </c:pt>
            </c:numLit>
          </c:val>
          <c:extLst>
            <c:ext xmlns:c16="http://schemas.microsoft.com/office/drawing/2014/chart" uri="{C3380CC4-5D6E-409C-BE32-E72D297353CC}">
              <c16:uniqueId val="{00000123-79F8-43B1-9FEC-B21D6AB9E6B3}"/>
            </c:ext>
          </c:extLst>
        </c:ser>
        <c:ser>
          <c:idx val="7"/>
          <c:order val="7"/>
          <c:tx>
            <c:v>Toyota</c:v>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10.4</c:v>
              </c:pt>
            </c:numLit>
          </c:val>
          <c:extLst>
            <c:ext xmlns:c16="http://schemas.microsoft.com/office/drawing/2014/chart" uri="{C3380CC4-5D6E-409C-BE32-E72D297353CC}">
              <c16:uniqueId val="{00000124-79F8-43B1-9FEC-B21D6AB9E6B3}"/>
            </c:ext>
          </c:extLst>
        </c:ser>
        <c:ser>
          <c:idx val="8"/>
          <c:order val="8"/>
          <c:tx>
            <c:v>Volkswagen</c:v>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12.4</c:v>
              </c:pt>
            </c:numLit>
          </c:val>
          <c:extLst>
            <c:ext xmlns:c16="http://schemas.microsoft.com/office/drawing/2014/chart" uri="{C3380CC4-5D6E-409C-BE32-E72D297353CC}">
              <c16:uniqueId val="{00000125-79F8-43B1-9FEC-B21D6AB9E6B3}"/>
            </c:ext>
          </c:extLst>
        </c:ser>
        <c:ser>
          <c:idx val="9"/>
          <c:order val="9"/>
          <c:tx>
            <c:v>Volvo</c:v>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
              <c:pt idx="0">
                <c:v>Total</c:v>
              </c:pt>
            </c:strLit>
          </c:cat>
          <c:val>
            <c:numLit>
              <c:formatCode>General</c:formatCode>
              <c:ptCount val="1"/>
              <c:pt idx="0">
                <c:v>6.6</c:v>
              </c:pt>
            </c:numLit>
          </c:val>
          <c:extLst>
            <c:ext xmlns:c16="http://schemas.microsoft.com/office/drawing/2014/chart" uri="{C3380CC4-5D6E-409C-BE32-E72D297353CC}">
              <c16:uniqueId val="{00000126-79F8-43B1-9FEC-B21D6AB9E6B3}"/>
            </c:ext>
          </c:extLst>
        </c:ser>
        <c:dLbls>
          <c:dLblPos val="outEnd"/>
          <c:showLegendKey val="0"/>
          <c:showVal val="1"/>
          <c:showCatName val="0"/>
          <c:showSerName val="0"/>
          <c:showPercent val="0"/>
          <c:showBubbleSize val="0"/>
        </c:dLbls>
        <c:gapWidth val="444"/>
        <c:overlap val="-90"/>
        <c:axId val="1130697344"/>
        <c:axId val="1701542304"/>
      </c:barChart>
      <c:catAx>
        <c:axId val="113069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01542304"/>
        <c:crosses val="autoZero"/>
        <c:auto val="1"/>
        <c:lblAlgn val="ctr"/>
        <c:lblOffset val="100"/>
        <c:noMultiLvlLbl val="0"/>
        <c:extLst>
          <c:ext xmlns:c15="http://schemas.microsoft.com/office/drawing/2012/chart" uri="{F40574EE-89B7-4290-83BB-5DA773EAF853}">
            <c15:numFmt c:formatCode="General" c:sourceLinked="1"/>
          </c:ext>
        </c:extLst>
      </c:catAx>
      <c:valAx>
        <c:axId val="1701542304"/>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Market Share(%)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crossAx val="113069734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[NorwayCarSales.xlsx]PivotChartTable15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Avg CO2</c:v>
          </c:tx>
          <c:spPr>
            <a:ln w="28575" cap="rnd">
              <a:solidFill>
                <a:schemeClr val="accent1"/>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152</c:v>
              </c:pt>
              <c:pt idx="1">
                <c:v>156</c:v>
              </c:pt>
              <c:pt idx="2">
                <c:v>159</c:v>
              </c:pt>
              <c:pt idx="3">
                <c:v>160</c:v>
              </c:pt>
              <c:pt idx="4">
                <c:v>160</c:v>
              </c:pt>
              <c:pt idx="5">
                <c:v>161</c:v>
              </c:pt>
              <c:pt idx="6">
                <c:v>159</c:v>
              </c:pt>
              <c:pt idx="7">
                <c:v>160</c:v>
              </c:pt>
              <c:pt idx="8">
                <c:v>160</c:v>
              </c:pt>
              <c:pt idx="9">
                <c:v>159</c:v>
              </c:pt>
              <c:pt idx="10">
                <c:v>160</c:v>
              </c:pt>
              <c:pt idx="11">
                <c:v>162</c:v>
              </c:pt>
              <c:pt idx="12">
                <c:v>158</c:v>
              </c:pt>
              <c:pt idx="13">
                <c:v>160</c:v>
              </c:pt>
              <c:pt idx="14">
                <c:v>159</c:v>
              </c:pt>
              <c:pt idx="15">
                <c:v>159</c:v>
              </c:pt>
              <c:pt idx="16">
                <c:v>157</c:v>
              </c:pt>
              <c:pt idx="17">
                <c:v>158</c:v>
              </c:pt>
              <c:pt idx="18">
                <c:v>157</c:v>
              </c:pt>
              <c:pt idx="19">
                <c:v>157</c:v>
              </c:pt>
              <c:pt idx="20">
                <c:v>157</c:v>
              </c:pt>
              <c:pt idx="21">
                <c:v>158</c:v>
              </c:pt>
              <c:pt idx="22">
                <c:v>160</c:v>
              </c:pt>
              <c:pt idx="23">
                <c:v>156</c:v>
              </c:pt>
              <c:pt idx="24">
                <c:v>152</c:v>
              </c:pt>
              <c:pt idx="25">
                <c:v>154</c:v>
              </c:pt>
              <c:pt idx="26">
                <c:v>154</c:v>
              </c:pt>
              <c:pt idx="27">
                <c:v>153</c:v>
              </c:pt>
              <c:pt idx="28">
                <c:v>151</c:v>
              </c:pt>
              <c:pt idx="29">
                <c:v>153</c:v>
              </c:pt>
              <c:pt idx="30">
                <c:v>150</c:v>
              </c:pt>
              <c:pt idx="31">
                <c:v>147</c:v>
              </c:pt>
              <c:pt idx="32">
                <c:v>145</c:v>
              </c:pt>
              <c:pt idx="33">
                <c:v>146</c:v>
              </c:pt>
              <c:pt idx="34">
                <c:v>148</c:v>
              </c:pt>
              <c:pt idx="35">
                <c:v>158</c:v>
              </c:pt>
              <c:pt idx="36">
                <c:v>137</c:v>
              </c:pt>
              <c:pt idx="37">
                <c:v>144</c:v>
              </c:pt>
              <c:pt idx="38">
                <c:v>144</c:v>
              </c:pt>
              <c:pt idx="39">
                <c:v>142</c:v>
              </c:pt>
              <c:pt idx="40">
                <c:v>141</c:v>
              </c:pt>
              <c:pt idx="41">
                <c:v>142</c:v>
              </c:pt>
              <c:pt idx="42">
                <c:v>140</c:v>
              </c:pt>
              <c:pt idx="43">
                <c:v>138</c:v>
              </c:pt>
              <c:pt idx="44">
                <c:v>138</c:v>
              </c:pt>
              <c:pt idx="45">
                <c:v>138</c:v>
              </c:pt>
              <c:pt idx="46">
                <c:v>140</c:v>
              </c:pt>
              <c:pt idx="47">
                <c:v>144</c:v>
              </c:pt>
              <c:pt idx="48">
                <c:v>135</c:v>
              </c:pt>
              <c:pt idx="49">
                <c:v>137</c:v>
              </c:pt>
              <c:pt idx="50">
                <c:v>136</c:v>
              </c:pt>
              <c:pt idx="51">
                <c:v>136</c:v>
              </c:pt>
              <c:pt idx="52">
                <c:v>134</c:v>
              </c:pt>
              <c:pt idx="53">
                <c:v>135</c:v>
              </c:pt>
              <c:pt idx="54">
                <c:v>134</c:v>
              </c:pt>
              <c:pt idx="55">
                <c:v>132</c:v>
              </c:pt>
              <c:pt idx="56">
                <c:v>132</c:v>
              </c:pt>
              <c:pt idx="57">
                <c:v>132</c:v>
              </c:pt>
              <c:pt idx="58">
                <c:v>131</c:v>
              </c:pt>
              <c:pt idx="59">
                <c:v>134</c:v>
              </c:pt>
              <c:pt idx="60">
                <c:v>135</c:v>
              </c:pt>
              <c:pt idx="61">
                <c:v>130</c:v>
              </c:pt>
              <c:pt idx="62">
                <c:v>131</c:v>
              </c:pt>
              <c:pt idx="63">
                <c:v>130</c:v>
              </c:pt>
              <c:pt idx="64">
                <c:v>129</c:v>
              </c:pt>
              <c:pt idx="65">
                <c:v>131</c:v>
              </c:pt>
              <c:pt idx="66">
                <c:v>132</c:v>
              </c:pt>
              <c:pt idx="67">
                <c:v>127</c:v>
              </c:pt>
              <c:pt idx="68">
                <c:v>125</c:v>
              </c:pt>
              <c:pt idx="69">
                <c:v>127</c:v>
              </c:pt>
              <c:pt idx="70">
                <c:v>129</c:v>
              </c:pt>
              <c:pt idx="71">
                <c:v>133</c:v>
              </c:pt>
              <c:pt idx="72">
                <c:v>128</c:v>
              </c:pt>
              <c:pt idx="73">
                <c:v>128</c:v>
              </c:pt>
              <c:pt idx="74">
                <c:v>128</c:v>
              </c:pt>
              <c:pt idx="75">
                <c:v>127</c:v>
              </c:pt>
              <c:pt idx="76">
                <c:v>127</c:v>
              </c:pt>
              <c:pt idx="77">
                <c:v>127</c:v>
              </c:pt>
              <c:pt idx="78">
                <c:v>127</c:v>
              </c:pt>
              <c:pt idx="79">
                <c:v>120</c:v>
              </c:pt>
              <c:pt idx="80">
                <c:v>118</c:v>
              </c:pt>
              <c:pt idx="81">
                <c:v>118</c:v>
              </c:pt>
              <c:pt idx="82">
                <c:v>113</c:v>
              </c:pt>
              <c:pt idx="83">
                <c:v>115</c:v>
              </c:pt>
              <c:pt idx="84">
                <c:v>117</c:v>
              </c:pt>
              <c:pt idx="85">
                <c:v>112</c:v>
              </c:pt>
              <c:pt idx="86">
                <c:v>101</c:v>
              </c:pt>
              <c:pt idx="87">
                <c:v>114</c:v>
              </c:pt>
              <c:pt idx="88">
                <c:v>113</c:v>
              </c:pt>
              <c:pt idx="89">
                <c:v>110</c:v>
              </c:pt>
              <c:pt idx="90">
                <c:v>111</c:v>
              </c:pt>
              <c:pt idx="91">
                <c:v>107</c:v>
              </c:pt>
              <c:pt idx="92">
                <c:v>110</c:v>
              </c:pt>
              <c:pt idx="93">
                <c:v>110</c:v>
              </c:pt>
              <c:pt idx="94">
                <c:v>109</c:v>
              </c:pt>
              <c:pt idx="95">
                <c:v>111</c:v>
              </c:pt>
              <c:pt idx="96">
                <c:v>101</c:v>
              </c:pt>
              <c:pt idx="97">
                <c:v>102</c:v>
              </c:pt>
              <c:pt idx="98">
                <c:v>93</c:v>
              </c:pt>
              <c:pt idx="99">
                <c:v>102</c:v>
              </c:pt>
              <c:pt idx="100">
                <c:v>99</c:v>
              </c:pt>
              <c:pt idx="101">
                <c:v>96</c:v>
              </c:pt>
              <c:pt idx="102">
                <c:v>102</c:v>
              </c:pt>
              <c:pt idx="103">
                <c:v>100</c:v>
              </c:pt>
              <c:pt idx="104">
                <c:v>100</c:v>
              </c:pt>
              <c:pt idx="105">
                <c:v>99</c:v>
              </c:pt>
              <c:pt idx="106">
                <c:v>99</c:v>
              </c:pt>
              <c:pt idx="107">
                <c:v>104</c:v>
              </c:pt>
              <c:pt idx="108">
                <c:v>96</c:v>
              </c:pt>
              <c:pt idx="109">
                <c:v>95</c:v>
              </c:pt>
              <c:pt idx="110">
                <c:v>88</c:v>
              </c:pt>
              <c:pt idx="111">
                <c:v>93</c:v>
              </c:pt>
              <c:pt idx="112">
                <c:v>96</c:v>
              </c:pt>
              <c:pt idx="113">
                <c:v>96</c:v>
              </c:pt>
              <c:pt idx="114">
                <c:v>98</c:v>
              </c:pt>
              <c:pt idx="115">
                <c:v>93</c:v>
              </c:pt>
              <c:pt idx="116">
                <c:v>88</c:v>
              </c:pt>
              <c:pt idx="117">
                <c:v>91</c:v>
              </c:pt>
              <c:pt idx="118">
                <c:v>88</c:v>
              </c:pt>
              <c:pt idx="119">
                <c:v>98</c:v>
              </c:pt>
              <c:pt idx="120">
                <c:v>84</c:v>
              </c:pt>
            </c:numLit>
          </c:val>
          <c:smooth val="0"/>
          <c:extLst>
            <c:ext xmlns:c16="http://schemas.microsoft.com/office/drawing/2014/chart" uri="{C3380CC4-5D6E-409C-BE32-E72D297353CC}">
              <c16:uniqueId val="{00000000-50B6-4334-A297-E791BA40224F}"/>
            </c:ext>
          </c:extLst>
        </c:ser>
        <c:ser>
          <c:idx val="1"/>
          <c:order val="1"/>
          <c:tx>
            <c:v>Bensin(Gasoline) Co2</c:v>
          </c:tx>
          <c:spPr>
            <a:ln w="28575" cap="rnd">
              <a:solidFill>
                <a:schemeClr val="accent2"/>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155</c:v>
              </c:pt>
              <c:pt idx="1">
                <c:v>159</c:v>
              </c:pt>
              <c:pt idx="2">
                <c:v>161</c:v>
              </c:pt>
              <c:pt idx="3">
                <c:v>165</c:v>
              </c:pt>
              <c:pt idx="4">
                <c:v>163</c:v>
              </c:pt>
              <c:pt idx="5">
                <c:v>163</c:v>
              </c:pt>
              <c:pt idx="6">
                <c:v>161</c:v>
              </c:pt>
              <c:pt idx="7">
                <c:v>160</c:v>
              </c:pt>
              <c:pt idx="8">
                <c:v>160</c:v>
              </c:pt>
              <c:pt idx="9">
                <c:v>160</c:v>
              </c:pt>
              <c:pt idx="10">
                <c:v>161</c:v>
              </c:pt>
              <c:pt idx="11">
                <c:v>162</c:v>
              </c:pt>
              <c:pt idx="12">
                <c:v>155</c:v>
              </c:pt>
              <c:pt idx="13">
                <c:v>159</c:v>
              </c:pt>
              <c:pt idx="14">
                <c:v>160</c:v>
              </c:pt>
              <c:pt idx="15">
                <c:v>160</c:v>
              </c:pt>
              <c:pt idx="16">
                <c:v>159</c:v>
              </c:pt>
              <c:pt idx="17">
                <c:v>160</c:v>
              </c:pt>
              <c:pt idx="18">
                <c:v>159</c:v>
              </c:pt>
              <c:pt idx="19">
                <c:v>159</c:v>
              </c:pt>
              <c:pt idx="20">
                <c:v>158</c:v>
              </c:pt>
              <c:pt idx="21">
                <c:v>158</c:v>
              </c:pt>
              <c:pt idx="22">
                <c:v>159</c:v>
              </c:pt>
              <c:pt idx="23">
                <c:v>165</c:v>
              </c:pt>
              <c:pt idx="24">
                <c:v>149</c:v>
              </c:pt>
              <c:pt idx="25">
                <c:v>151</c:v>
              </c:pt>
              <c:pt idx="26">
                <c:v>152</c:v>
              </c:pt>
              <c:pt idx="27">
                <c:v>151</c:v>
              </c:pt>
              <c:pt idx="28">
                <c:v>150</c:v>
              </c:pt>
              <c:pt idx="29">
                <c:v>153</c:v>
              </c:pt>
              <c:pt idx="30">
                <c:v>151</c:v>
              </c:pt>
              <c:pt idx="31">
                <c:v>144</c:v>
              </c:pt>
              <c:pt idx="32">
                <c:v>137</c:v>
              </c:pt>
              <c:pt idx="33">
                <c:v>141</c:v>
              </c:pt>
              <c:pt idx="34">
                <c:v>144</c:v>
              </c:pt>
              <c:pt idx="35">
                <c:v>153</c:v>
              </c:pt>
              <c:pt idx="36">
                <c:v>134</c:v>
              </c:pt>
              <c:pt idx="37">
                <c:v>141</c:v>
              </c:pt>
              <c:pt idx="38">
                <c:v>142</c:v>
              </c:pt>
              <c:pt idx="39">
                <c:v>141</c:v>
              </c:pt>
              <c:pt idx="40">
                <c:v>140</c:v>
              </c:pt>
              <c:pt idx="41">
                <c:v>142</c:v>
              </c:pt>
              <c:pt idx="42">
                <c:v>140</c:v>
              </c:pt>
              <c:pt idx="43">
                <c:v>137</c:v>
              </c:pt>
              <c:pt idx="44">
                <c:v>134</c:v>
              </c:pt>
              <c:pt idx="45">
                <c:v>134</c:v>
              </c:pt>
              <c:pt idx="46">
                <c:v>138</c:v>
              </c:pt>
              <c:pt idx="47">
                <c:v>141</c:v>
              </c:pt>
              <c:pt idx="48">
                <c:v>132</c:v>
              </c:pt>
              <c:pt idx="49">
                <c:v>132</c:v>
              </c:pt>
              <c:pt idx="50">
                <c:v>132</c:v>
              </c:pt>
              <c:pt idx="51">
                <c:v>132</c:v>
              </c:pt>
              <c:pt idx="52">
                <c:v>132</c:v>
              </c:pt>
              <c:pt idx="53">
                <c:v>134</c:v>
              </c:pt>
              <c:pt idx="54">
                <c:v>132</c:v>
              </c:pt>
              <c:pt idx="55">
                <c:v>131</c:v>
              </c:pt>
              <c:pt idx="56">
                <c:v>129</c:v>
              </c:pt>
              <c:pt idx="57">
                <c:v>130</c:v>
              </c:pt>
              <c:pt idx="58">
                <c:v>128</c:v>
              </c:pt>
              <c:pt idx="59">
                <c:v>131</c:v>
              </c:pt>
              <c:pt idx="60">
                <c:v>131</c:v>
              </c:pt>
              <c:pt idx="61">
                <c:v>131</c:v>
              </c:pt>
              <c:pt idx="62">
                <c:v>132</c:v>
              </c:pt>
              <c:pt idx="63">
                <c:v>131</c:v>
              </c:pt>
              <c:pt idx="64">
                <c:v>131</c:v>
              </c:pt>
              <c:pt idx="65">
                <c:v>132</c:v>
              </c:pt>
              <c:pt idx="66">
                <c:v>131</c:v>
              </c:pt>
              <c:pt idx="67">
                <c:v>127</c:v>
              </c:pt>
              <c:pt idx="68">
                <c:v>127</c:v>
              </c:pt>
              <c:pt idx="69">
                <c:v>123</c:v>
              </c:pt>
              <c:pt idx="70">
                <c:v>126</c:v>
              </c:pt>
              <c:pt idx="71">
                <c:v>128</c:v>
              </c:pt>
              <c:pt idx="72">
                <c:v>126</c:v>
              </c:pt>
              <c:pt idx="73">
                <c:v>124</c:v>
              </c:pt>
              <c:pt idx="74">
                <c:v>126</c:v>
              </c:pt>
              <c:pt idx="75">
                <c:v>126</c:v>
              </c:pt>
              <c:pt idx="76">
                <c:v>125</c:v>
              </c:pt>
              <c:pt idx="77">
                <c:v>125</c:v>
              </c:pt>
              <c:pt idx="78">
                <c:v>124</c:v>
              </c:pt>
              <c:pt idx="79">
                <c:v>122</c:v>
              </c:pt>
              <c:pt idx="80">
                <c:v>123</c:v>
              </c:pt>
              <c:pt idx="81">
                <c:v>121</c:v>
              </c:pt>
              <c:pt idx="82">
                <c:v>121</c:v>
              </c:pt>
              <c:pt idx="83">
                <c:v>123</c:v>
              </c:pt>
              <c:pt idx="84">
                <c:v>123</c:v>
              </c:pt>
              <c:pt idx="85">
                <c:v>122</c:v>
              </c:pt>
              <c:pt idx="86">
                <c:v>122</c:v>
              </c:pt>
              <c:pt idx="87">
                <c:v>121</c:v>
              </c:pt>
              <c:pt idx="88">
                <c:v>120</c:v>
              </c:pt>
              <c:pt idx="89">
                <c:v>119</c:v>
              </c:pt>
              <c:pt idx="90">
                <c:v>119</c:v>
              </c:pt>
              <c:pt idx="91">
                <c:v>119</c:v>
              </c:pt>
              <c:pt idx="92">
                <c:v>118</c:v>
              </c:pt>
              <c:pt idx="93">
                <c:v>117</c:v>
              </c:pt>
              <c:pt idx="94">
                <c:v>117</c:v>
              </c:pt>
              <c:pt idx="95">
                <c:v>117</c:v>
              </c:pt>
              <c:pt idx="96">
                <c:v>118</c:v>
              </c:pt>
              <c:pt idx="97">
                <c:v>119</c:v>
              </c:pt>
              <c:pt idx="98">
                <c:v>117</c:v>
              </c:pt>
              <c:pt idx="99">
                <c:v>115</c:v>
              </c:pt>
              <c:pt idx="100">
                <c:v>117</c:v>
              </c:pt>
              <c:pt idx="101">
                <c:v>119</c:v>
              </c:pt>
              <c:pt idx="102">
                <c:v>120</c:v>
              </c:pt>
              <c:pt idx="103">
                <c:v>120</c:v>
              </c:pt>
              <c:pt idx="104">
                <c:v>119</c:v>
              </c:pt>
              <c:pt idx="105">
                <c:v>118</c:v>
              </c:pt>
              <c:pt idx="106">
                <c:v>121</c:v>
              </c:pt>
              <c:pt idx="107">
                <c:v>117</c:v>
              </c:pt>
              <c:pt idx="108">
                <c:v>117</c:v>
              </c:pt>
              <c:pt idx="109">
                <c:v>119</c:v>
              </c:pt>
              <c:pt idx="110">
                <c:v>117</c:v>
              </c:pt>
              <c:pt idx="111">
                <c:v>117</c:v>
              </c:pt>
              <c:pt idx="112">
                <c:v>116</c:v>
              </c:pt>
              <c:pt idx="113">
                <c:v>118</c:v>
              </c:pt>
              <c:pt idx="114">
                <c:v>119</c:v>
              </c:pt>
              <c:pt idx="115">
                <c:v>117</c:v>
              </c:pt>
              <c:pt idx="116">
                <c:v>98</c:v>
              </c:pt>
              <c:pt idx="117">
                <c:v>98</c:v>
              </c:pt>
              <c:pt idx="118">
                <c:v>100</c:v>
              </c:pt>
              <c:pt idx="119">
                <c:v>106</c:v>
              </c:pt>
              <c:pt idx="120">
                <c:v>94</c:v>
              </c:pt>
            </c:numLit>
          </c:val>
          <c:smooth val="0"/>
          <c:extLst>
            <c:ext xmlns:c16="http://schemas.microsoft.com/office/drawing/2014/chart" uri="{C3380CC4-5D6E-409C-BE32-E72D297353CC}">
              <c16:uniqueId val="{00000038-50B6-4334-A297-E791BA40224F}"/>
            </c:ext>
          </c:extLst>
        </c:ser>
        <c:ser>
          <c:idx val="2"/>
          <c:order val="2"/>
          <c:tx>
            <c:v>Diesel Co2</c:v>
          </c:tx>
          <c:spPr>
            <a:ln w="28575" cap="rnd">
              <a:solidFill>
                <a:schemeClr val="accent3"/>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152</c:v>
              </c:pt>
              <c:pt idx="1">
                <c:v>155</c:v>
              </c:pt>
              <c:pt idx="2">
                <c:v>158</c:v>
              </c:pt>
              <c:pt idx="3">
                <c:v>158</c:v>
              </c:pt>
              <c:pt idx="4">
                <c:v>159</c:v>
              </c:pt>
              <c:pt idx="5">
                <c:v>160</c:v>
              </c:pt>
              <c:pt idx="6">
                <c:v>158</c:v>
              </c:pt>
              <c:pt idx="7">
                <c:v>160</c:v>
              </c:pt>
              <c:pt idx="8">
                <c:v>160</c:v>
              </c:pt>
              <c:pt idx="9">
                <c:v>159</c:v>
              </c:pt>
              <c:pt idx="10">
                <c:v>159</c:v>
              </c:pt>
              <c:pt idx="11">
                <c:v>164</c:v>
              </c:pt>
              <c:pt idx="12">
                <c:v>159</c:v>
              </c:pt>
              <c:pt idx="13">
                <c:v>160</c:v>
              </c:pt>
              <c:pt idx="14">
                <c:v>159</c:v>
              </c:pt>
              <c:pt idx="15">
                <c:v>158</c:v>
              </c:pt>
              <c:pt idx="16">
                <c:v>156</c:v>
              </c:pt>
              <c:pt idx="17">
                <c:v>158</c:v>
              </c:pt>
              <c:pt idx="18">
                <c:v>157</c:v>
              </c:pt>
              <c:pt idx="19">
                <c:v>157</c:v>
              </c:pt>
              <c:pt idx="20">
                <c:v>156</c:v>
              </c:pt>
              <c:pt idx="21">
                <c:v>159</c:v>
              </c:pt>
              <c:pt idx="22">
                <c:v>160</c:v>
              </c:pt>
              <c:pt idx="23">
                <c:v>166</c:v>
              </c:pt>
              <c:pt idx="24">
                <c:v>153</c:v>
              </c:pt>
              <c:pt idx="25">
                <c:v>156</c:v>
              </c:pt>
              <c:pt idx="26">
                <c:v>156</c:v>
              </c:pt>
              <c:pt idx="27">
                <c:v>155</c:v>
              </c:pt>
              <c:pt idx="28">
                <c:v>151</c:v>
              </c:pt>
              <c:pt idx="29">
                <c:v>153</c:v>
              </c:pt>
              <c:pt idx="30">
                <c:v>150</c:v>
              </c:pt>
              <c:pt idx="31">
                <c:v>149</c:v>
              </c:pt>
              <c:pt idx="32">
                <c:v>149</c:v>
              </c:pt>
              <c:pt idx="33">
                <c:v>148</c:v>
              </c:pt>
              <c:pt idx="34">
                <c:v>150</c:v>
              </c:pt>
              <c:pt idx="35">
                <c:v>159</c:v>
              </c:pt>
              <c:pt idx="36">
                <c:v>138</c:v>
              </c:pt>
              <c:pt idx="37">
                <c:v>145</c:v>
              </c:pt>
              <c:pt idx="38">
                <c:v>145</c:v>
              </c:pt>
              <c:pt idx="39">
                <c:v>144</c:v>
              </c:pt>
              <c:pt idx="40">
                <c:v>143</c:v>
              </c:pt>
              <c:pt idx="41">
                <c:v>142</c:v>
              </c:pt>
              <c:pt idx="42">
                <c:v>141</c:v>
              </c:pt>
              <c:pt idx="43">
                <c:v>140</c:v>
              </c:pt>
              <c:pt idx="44">
                <c:v>141</c:v>
              </c:pt>
              <c:pt idx="45">
                <c:v>140</c:v>
              </c:pt>
              <c:pt idx="46">
                <c:v>141</c:v>
              </c:pt>
              <c:pt idx="47">
                <c:v>146</c:v>
              </c:pt>
              <c:pt idx="48">
                <c:v>138</c:v>
              </c:pt>
              <c:pt idx="49">
                <c:v>140</c:v>
              </c:pt>
              <c:pt idx="50">
                <c:v>141</c:v>
              </c:pt>
              <c:pt idx="51">
                <c:v>139</c:v>
              </c:pt>
              <c:pt idx="52">
                <c:v>136</c:v>
              </c:pt>
              <c:pt idx="53">
                <c:v>137</c:v>
              </c:pt>
              <c:pt idx="54">
                <c:v>135</c:v>
              </c:pt>
              <c:pt idx="55">
                <c:v>134</c:v>
              </c:pt>
              <c:pt idx="56">
                <c:v>136</c:v>
              </c:pt>
              <c:pt idx="57">
                <c:v>135</c:v>
              </c:pt>
              <c:pt idx="58">
                <c:v>136</c:v>
              </c:pt>
              <c:pt idx="59">
                <c:v>135</c:v>
              </c:pt>
              <c:pt idx="60">
                <c:v>141</c:v>
              </c:pt>
              <c:pt idx="61">
                <c:v>136</c:v>
              </c:pt>
              <c:pt idx="62">
                <c:v>136</c:v>
              </c:pt>
              <c:pt idx="63">
                <c:v>135</c:v>
              </c:pt>
              <c:pt idx="64">
                <c:v>132</c:v>
              </c:pt>
              <c:pt idx="65">
                <c:v>135</c:v>
              </c:pt>
              <c:pt idx="66">
                <c:v>136</c:v>
              </c:pt>
              <c:pt idx="67">
                <c:v>135</c:v>
              </c:pt>
              <c:pt idx="68">
                <c:v>136</c:v>
              </c:pt>
              <c:pt idx="69">
                <c:v>138</c:v>
              </c:pt>
              <c:pt idx="70">
                <c:v>138</c:v>
              </c:pt>
              <c:pt idx="71">
                <c:v>142</c:v>
              </c:pt>
              <c:pt idx="72">
                <c:v>136</c:v>
              </c:pt>
              <c:pt idx="73">
                <c:v>138</c:v>
              </c:pt>
              <c:pt idx="74">
                <c:v>137</c:v>
              </c:pt>
              <c:pt idx="75">
                <c:v>137</c:v>
              </c:pt>
              <c:pt idx="76">
                <c:v>134</c:v>
              </c:pt>
              <c:pt idx="77">
                <c:v>136</c:v>
              </c:pt>
              <c:pt idx="78">
                <c:v>135</c:v>
              </c:pt>
              <c:pt idx="79">
                <c:v>134</c:v>
              </c:pt>
              <c:pt idx="80">
                <c:v>134</c:v>
              </c:pt>
              <c:pt idx="81">
                <c:v>134</c:v>
              </c:pt>
              <c:pt idx="82">
                <c:v>134</c:v>
              </c:pt>
              <c:pt idx="83">
                <c:v>134</c:v>
              </c:pt>
              <c:pt idx="84">
                <c:v>136</c:v>
              </c:pt>
              <c:pt idx="85">
                <c:v>134</c:v>
              </c:pt>
              <c:pt idx="86">
                <c:v>135</c:v>
              </c:pt>
              <c:pt idx="87">
                <c:v>134</c:v>
              </c:pt>
              <c:pt idx="88">
                <c:v>134</c:v>
              </c:pt>
              <c:pt idx="89">
                <c:v>133</c:v>
              </c:pt>
              <c:pt idx="90">
                <c:v>133</c:v>
              </c:pt>
              <c:pt idx="91">
                <c:v>133</c:v>
              </c:pt>
              <c:pt idx="92">
                <c:v>132</c:v>
              </c:pt>
              <c:pt idx="93">
                <c:v>132</c:v>
              </c:pt>
              <c:pt idx="94">
                <c:v>133</c:v>
              </c:pt>
              <c:pt idx="95">
                <c:v>132</c:v>
              </c:pt>
              <c:pt idx="96">
                <c:v>133</c:v>
              </c:pt>
              <c:pt idx="97">
                <c:v>134</c:v>
              </c:pt>
              <c:pt idx="98">
                <c:v>132</c:v>
              </c:pt>
              <c:pt idx="99">
                <c:v>132</c:v>
              </c:pt>
              <c:pt idx="100">
                <c:v>131</c:v>
              </c:pt>
              <c:pt idx="101">
                <c:v>131</c:v>
              </c:pt>
              <c:pt idx="102">
                <c:v>131</c:v>
              </c:pt>
              <c:pt idx="103">
                <c:v>131</c:v>
              </c:pt>
              <c:pt idx="104">
                <c:v>131</c:v>
              </c:pt>
              <c:pt idx="105">
                <c:v>131</c:v>
              </c:pt>
              <c:pt idx="106">
                <c:v>131</c:v>
              </c:pt>
              <c:pt idx="107">
                <c:v>132</c:v>
              </c:pt>
              <c:pt idx="108">
                <c:v>130</c:v>
              </c:pt>
              <c:pt idx="109">
                <c:v>130</c:v>
              </c:pt>
              <c:pt idx="110">
                <c:v>131</c:v>
              </c:pt>
              <c:pt idx="111">
                <c:v>129</c:v>
              </c:pt>
              <c:pt idx="112">
                <c:v>129</c:v>
              </c:pt>
              <c:pt idx="113">
                <c:v>131</c:v>
              </c:pt>
              <c:pt idx="114">
                <c:v>132</c:v>
              </c:pt>
              <c:pt idx="115">
                <c:v>132</c:v>
              </c:pt>
              <c:pt idx="116">
                <c:v>128</c:v>
              </c:pt>
              <c:pt idx="117">
                <c:v>127</c:v>
              </c:pt>
              <c:pt idx="118">
                <c:v>128</c:v>
              </c:pt>
              <c:pt idx="119">
                <c:v>136</c:v>
              </c:pt>
              <c:pt idx="120">
                <c:v>118</c:v>
              </c:pt>
            </c:numLit>
          </c:val>
          <c:smooth val="0"/>
          <c:extLst>
            <c:ext xmlns:c16="http://schemas.microsoft.com/office/drawing/2014/chart" uri="{C3380CC4-5D6E-409C-BE32-E72D297353CC}">
              <c16:uniqueId val="{00000039-50B6-4334-A297-E791BA40224F}"/>
            </c:ext>
          </c:extLst>
        </c:ser>
        <c:dLbls>
          <c:showLegendKey val="0"/>
          <c:showVal val="0"/>
          <c:showCatName val="0"/>
          <c:showSerName val="0"/>
          <c:showPercent val="0"/>
          <c:showBubbleSize val="0"/>
        </c:dLbls>
        <c:smooth val="0"/>
        <c:axId val="1425635088"/>
        <c:axId val="256043439"/>
      </c:lineChart>
      <c:catAx>
        <c:axId val="14256350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043439"/>
        <c:crosses val="autoZero"/>
        <c:auto val="1"/>
        <c:lblAlgn val="ctr"/>
        <c:lblOffset val="100"/>
        <c:noMultiLvlLbl val="0"/>
        <c:extLst>
          <c:ext xmlns:c15="http://schemas.microsoft.com/office/drawing/2012/chart" uri="{F40574EE-89B7-4290-83BB-5DA773EAF853}">
            <c15:numFmt c:formatCode="General" c:sourceLinked="1"/>
          </c:ext>
        </c:extLst>
      </c:catAx>
      <c:valAx>
        <c:axId val="256043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3508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[NorwayCarSales.xlsx]PivotChartTable16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[NorwayCarSales.xlsx]Pivots and Misc Tables!PivotTable31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Rank of Each Top 20 Company per Year by Quantity Sold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and Misc Tables'!$B$139:$B$140</c:f>
              <c:strCache>
                <c:ptCount val="1"/>
                <c:pt idx="0">
                  <c:v>Volkswagen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Tables'!$B$141:$B$151</c:f>
              <c:numCache>
                <c:formatCode>General</c:formatCode>
                <c:ptCount val="11"/>
                <c:pt idx="0">
                  <c:v>18</c:v>
                </c:pt>
                <c:pt idx="1">
                  <c:v>19</c:v>
                </c:pt>
                <c:pt idx="2">
                  <c:v>19</c:v>
                </c:pt>
                <c:pt idx="3">
                  <c:v>20</c:v>
                </c:pt>
                <c:pt idx="4">
                  <c:v>20</c:v>
                </c:pt>
                <c:pt idx="5">
                  <c:v>20</c:v>
                </c:pt>
                <c:pt idx="6">
                  <c:v>20</c:v>
                </c:pt>
                <c:pt idx="7">
                  <c:v>20</c:v>
                </c:pt>
                <c:pt idx="8">
                  <c:v>20</c:v>
                </c:pt>
                <c:pt idx="9">
                  <c:v>20</c:v>
                </c:pt>
                <c:pt idx="10">
                  <c:v>20</c:v>
                </c:pt>
              </c:numCache>
            </c:numRef>
          </c:val>
          <c:smooth val="0"/>
          <c:extLst>
            <c:ext xmlns:c16="http://schemas.microsoft.com/office/drawing/2014/chart" uri="{C3380CC4-5D6E-409C-BE32-E72D297353CC}">
              <c16:uniqueId val="{00000000-4CD0-4979-9F9D-84E3E09D7E49}"/>
            </c:ext>
          </c:extLst>
        </c:ser>
        <c:ser>
          <c:idx val="1"/>
          <c:order val="1"/>
          <c:tx>
            <c:strRef>
              <c:f>'Pivots and Misc Tables'!$C$139:$C$140</c:f>
              <c:strCache>
                <c:ptCount val="1"/>
                <c:pt idx="0">
                  <c:v>Toyota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Tables'!$C$141:$C$151</c:f>
              <c:numCache>
                <c:formatCode>General</c:formatCode>
                <c:ptCount val="11"/>
                <c:pt idx="0">
                  <c:v>19</c:v>
                </c:pt>
                <c:pt idx="1">
                  <c:v>18</c:v>
                </c:pt>
                <c:pt idx="2">
                  <c:v>20</c:v>
                </c:pt>
                <c:pt idx="3">
                  <c:v>19</c:v>
                </c:pt>
                <c:pt idx="4">
                  <c:v>19</c:v>
                </c:pt>
                <c:pt idx="5">
                  <c:v>19</c:v>
                </c:pt>
                <c:pt idx="6">
                  <c:v>19</c:v>
                </c:pt>
                <c:pt idx="7">
                  <c:v>19</c:v>
                </c:pt>
                <c:pt idx="8">
                  <c:v>19</c:v>
                </c:pt>
                <c:pt idx="9">
                  <c:v>19</c:v>
                </c:pt>
                <c:pt idx="10">
                  <c:v>18</c:v>
                </c:pt>
              </c:numCache>
            </c:numRef>
          </c:val>
          <c:smooth val="0"/>
          <c:extLst>
            <c:ext xmlns:c16="http://schemas.microsoft.com/office/drawing/2014/chart" uri="{C3380CC4-5D6E-409C-BE32-E72D297353CC}">
              <c16:uniqueId val="{00000001-4CD0-4979-9F9D-84E3E09D7E49}"/>
            </c:ext>
          </c:extLst>
        </c:ser>
        <c:ser>
          <c:idx val="2"/>
          <c:order val="2"/>
          <c:tx>
            <c:strRef>
              <c:f>'Pivots and Misc Tables'!$D$139:$D$140</c:f>
              <c:strCache>
                <c:ptCount val="1"/>
                <c:pt idx="0">
                  <c:v>Volvo</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Tables'!$D$141:$D$151</c:f>
              <c:numCache>
                <c:formatCode>General</c:formatCode>
                <c:ptCount val="11"/>
                <c:pt idx="0">
                  <c:v>16</c:v>
                </c:pt>
                <c:pt idx="1">
                  <c:v>16</c:v>
                </c:pt>
                <c:pt idx="2">
                  <c:v>17</c:v>
                </c:pt>
                <c:pt idx="3">
                  <c:v>17</c:v>
                </c:pt>
                <c:pt idx="4">
                  <c:v>17</c:v>
                </c:pt>
                <c:pt idx="5">
                  <c:v>18</c:v>
                </c:pt>
                <c:pt idx="6">
                  <c:v>18</c:v>
                </c:pt>
                <c:pt idx="7">
                  <c:v>18</c:v>
                </c:pt>
                <c:pt idx="8">
                  <c:v>18</c:v>
                </c:pt>
                <c:pt idx="9">
                  <c:v>16</c:v>
                </c:pt>
                <c:pt idx="10">
                  <c:v>17</c:v>
                </c:pt>
              </c:numCache>
            </c:numRef>
          </c:val>
          <c:smooth val="0"/>
          <c:extLst>
            <c:ext xmlns:c16="http://schemas.microsoft.com/office/drawing/2014/chart" uri="{C3380CC4-5D6E-409C-BE32-E72D297353CC}">
              <c16:uniqueId val="{00000002-4CD0-4979-9F9D-84E3E09D7E49}"/>
            </c:ext>
          </c:extLst>
        </c:ser>
        <c:ser>
          <c:idx val="3"/>
          <c:order val="3"/>
          <c:tx>
            <c:strRef>
              <c:f>'Pivots and Misc Tables'!$E$139:$E$140</c:f>
              <c:strCache>
                <c:ptCount val="1"/>
                <c:pt idx="0">
                  <c:v>Ford</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Tables'!$E$141:$E$151</c:f>
              <c:numCache>
                <c:formatCode>General</c:formatCode>
                <c:ptCount val="11"/>
                <c:pt idx="0">
                  <c:v>17</c:v>
                </c:pt>
                <c:pt idx="1">
                  <c:v>17</c:v>
                </c:pt>
                <c:pt idx="2">
                  <c:v>18</c:v>
                </c:pt>
                <c:pt idx="3">
                  <c:v>18</c:v>
                </c:pt>
                <c:pt idx="4">
                  <c:v>18</c:v>
                </c:pt>
                <c:pt idx="5">
                  <c:v>17</c:v>
                </c:pt>
                <c:pt idx="6">
                  <c:v>17</c:v>
                </c:pt>
                <c:pt idx="7">
                  <c:v>15</c:v>
                </c:pt>
                <c:pt idx="8">
                  <c:v>16</c:v>
                </c:pt>
                <c:pt idx="9">
                  <c:v>15</c:v>
                </c:pt>
                <c:pt idx="10">
                  <c:v>14</c:v>
                </c:pt>
              </c:numCache>
            </c:numRef>
          </c:val>
          <c:smooth val="0"/>
          <c:extLst>
            <c:ext xmlns:c16="http://schemas.microsoft.com/office/drawing/2014/chart" uri="{C3380CC4-5D6E-409C-BE32-E72D297353CC}">
              <c16:uniqueId val="{00000003-4CD0-4979-9F9D-84E3E09D7E49}"/>
            </c:ext>
          </c:extLst>
        </c:ser>
        <c:ser>
          <c:idx val="4"/>
          <c:order val="4"/>
          <c:tx>
            <c:strRef>
              <c:f>'Pivots and Misc Tables'!$F$139:$F$140</c:f>
              <c:strCache>
                <c:ptCount val="1"/>
                <c:pt idx="0">
                  <c:v>BMW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Tables'!$F$141:$F$151</c:f>
              <c:numCache>
                <c:formatCode>General</c:formatCode>
                <c:ptCount val="11"/>
                <c:pt idx="0">
                  <c:v>10</c:v>
                </c:pt>
                <c:pt idx="1">
                  <c:v>13</c:v>
                </c:pt>
                <c:pt idx="2">
                  <c:v>15</c:v>
                </c:pt>
                <c:pt idx="3">
                  <c:v>13</c:v>
                </c:pt>
                <c:pt idx="4">
                  <c:v>12</c:v>
                </c:pt>
                <c:pt idx="5">
                  <c:v>15</c:v>
                </c:pt>
                <c:pt idx="6">
                  <c:v>13</c:v>
                </c:pt>
                <c:pt idx="7">
                  <c:v>17</c:v>
                </c:pt>
                <c:pt idx="8">
                  <c:v>17</c:v>
                </c:pt>
                <c:pt idx="9">
                  <c:v>18</c:v>
                </c:pt>
                <c:pt idx="10">
                  <c:v>19</c:v>
                </c:pt>
              </c:numCache>
            </c:numRef>
          </c:val>
          <c:smooth val="0"/>
          <c:extLst>
            <c:ext xmlns:c16="http://schemas.microsoft.com/office/drawing/2014/chart" uri="{C3380CC4-5D6E-409C-BE32-E72D297353CC}">
              <c16:uniqueId val="{00000004-4CD0-4979-9F9D-84E3E09D7E49}"/>
            </c:ext>
          </c:extLst>
        </c:ser>
        <c:ser>
          <c:idx val="5"/>
          <c:order val="5"/>
          <c:tx>
            <c:strRef>
              <c:f>'Pivots and Misc Tables'!$G$139:$G$140</c:f>
              <c:strCache>
                <c:ptCount val="1"/>
                <c:pt idx="0">
                  <c:v>Audi</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Tables'!$G$141:$G$151</c:f>
              <c:numCache>
                <c:formatCode>General</c:formatCode>
                <c:ptCount val="11"/>
                <c:pt idx="0">
                  <c:v>13</c:v>
                </c:pt>
                <c:pt idx="1">
                  <c:v>15</c:v>
                </c:pt>
                <c:pt idx="2">
                  <c:v>16</c:v>
                </c:pt>
                <c:pt idx="3">
                  <c:v>14</c:v>
                </c:pt>
                <c:pt idx="4">
                  <c:v>13</c:v>
                </c:pt>
                <c:pt idx="5">
                  <c:v>16</c:v>
                </c:pt>
                <c:pt idx="6">
                  <c:v>15</c:v>
                </c:pt>
                <c:pt idx="7">
                  <c:v>13</c:v>
                </c:pt>
                <c:pt idx="8">
                  <c:v>11</c:v>
                </c:pt>
                <c:pt idx="9">
                  <c:v>12</c:v>
                </c:pt>
                <c:pt idx="10">
                  <c:v>11</c:v>
                </c:pt>
              </c:numCache>
            </c:numRef>
          </c:val>
          <c:smooth val="0"/>
          <c:extLst>
            <c:ext xmlns:c16="http://schemas.microsoft.com/office/drawing/2014/chart" uri="{C3380CC4-5D6E-409C-BE32-E72D297353CC}">
              <c16:uniqueId val="{00000005-4CD0-4979-9F9D-84E3E09D7E49}"/>
            </c:ext>
          </c:extLst>
        </c:ser>
        <c:ser>
          <c:idx val="6"/>
          <c:order val="6"/>
          <c:tx>
            <c:strRef>
              <c:f>'Pivots and Misc Tables'!$H$139:$H$140</c:f>
              <c:strCache>
                <c:ptCount val="1"/>
                <c:pt idx="0">
                  <c:v>Skoda</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Tables'!$H$141:$H$151</c:f>
              <c:numCache>
                <c:formatCode>General</c:formatCode>
                <c:ptCount val="11"/>
                <c:pt idx="0">
                  <c:v>12</c:v>
                </c:pt>
                <c:pt idx="1">
                  <c:v>11</c:v>
                </c:pt>
                <c:pt idx="2">
                  <c:v>13</c:v>
                </c:pt>
                <c:pt idx="3">
                  <c:v>15</c:v>
                </c:pt>
                <c:pt idx="4">
                  <c:v>15</c:v>
                </c:pt>
                <c:pt idx="5">
                  <c:v>14</c:v>
                </c:pt>
                <c:pt idx="6">
                  <c:v>14</c:v>
                </c:pt>
                <c:pt idx="7">
                  <c:v>14</c:v>
                </c:pt>
                <c:pt idx="8">
                  <c:v>13</c:v>
                </c:pt>
                <c:pt idx="9">
                  <c:v>13</c:v>
                </c:pt>
                <c:pt idx="10">
                  <c:v>15</c:v>
                </c:pt>
              </c:numCache>
            </c:numRef>
          </c:val>
          <c:smooth val="0"/>
          <c:extLst>
            <c:ext xmlns:c16="http://schemas.microsoft.com/office/drawing/2014/chart" uri="{C3380CC4-5D6E-409C-BE32-E72D297353CC}">
              <c16:uniqueId val="{00000006-4CD0-4979-9F9D-84E3E09D7E49}"/>
            </c:ext>
          </c:extLst>
        </c:ser>
        <c:ser>
          <c:idx val="7"/>
          <c:order val="7"/>
          <c:tx>
            <c:strRef>
              <c:f>'Pivots and Misc Tables'!$I$139:$I$140</c:f>
              <c:strCache>
                <c:ptCount val="1"/>
                <c:pt idx="0">
                  <c:v>Nissan</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Tables'!$I$141:$I$151</c:f>
              <c:numCache>
                <c:formatCode>General</c:formatCode>
                <c:ptCount val="11"/>
                <c:pt idx="0">
                  <c:v>7</c:v>
                </c:pt>
                <c:pt idx="1">
                  <c:v>12</c:v>
                </c:pt>
                <c:pt idx="2">
                  <c:v>11</c:v>
                </c:pt>
                <c:pt idx="3">
                  <c:v>12</c:v>
                </c:pt>
                <c:pt idx="4">
                  <c:v>11</c:v>
                </c:pt>
                <c:pt idx="5">
                  <c:v>13</c:v>
                </c:pt>
                <c:pt idx="6">
                  <c:v>16</c:v>
                </c:pt>
                <c:pt idx="7">
                  <c:v>16</c:v>
                </c:pt>
                <c:pt idx="8">
                  <c:v>15</c:v>
                </c:pt>
                <c:pt idx="9">
                  <c:v>14</c:v>
                </c:pt>
                <c:pt idx="10">
                  <c:v>13</c:v>
                </c:pt>
              </c:numCache>
            </c:numRef>
          </c:val>
          <c:smooth val="0"/>
          <c:extLst>
            <c:ext xmlns:c16="http://schemas.microsoft.com/office/drawing/2014/chart" uri="{C3380CC4-5D6E-409C-BE32-E72D297353CC}">
              <c16:uniqueId val="{00000007-4CD0-4979-9F9D-84E3E09D7E49}"/>
            </c:ext>
          </c:extLst>
        </c:ser>
        <c:ser>
          <c:idx val="8"/>
          <c:order val="8"/>
          <c:tx>
            <c:strRef>
              <c:f>'Pivots and Misc Tables'!$J$139:$J$140</c:f>
              <c:strCache>
                <c:ptCount val="1"/>
                <c:pt idx="0">
                  <c:v>Peugeot</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Tables'!$J$141:$J$151</c:f>
              <c:numCache>
                <c:formatCode>General</c:formatCode>
                <c:ptCount val="11"/>
                <c:pt idx="0">
                  <c:v>15</c:v>
                </c:pt>
                <c:pt idx="1">
                  <c:v>14</c:v>
                </c:pt>
                <c:pt idx="2">
                  <c:v>14</c:v>
                </c:pt>
                <c:pt idx="3">
                  <c:v>16</c:v>
                </c:pt>
                <c:pt idx="4">
                  <c:v>14</c:v>
                </c:pt>
                <c:pt idx="5">
                  <c:v>12</c:v>
                </c:pt>
                <c:pt idx="6">
                  <c:v>9</c:v>
                </c:pt>
                <c:pt idx="7">
                  <c:v>11</c:v>
                </c:pt>
                <c:pt idx="8">
                  <c:v>9</c:v>
                </c:pt>
                <c:pt idx="9">
                  <c:v>9</c:v>
                </c:pt>
                <c:pt idx="10">
                  <c:v>12</c:v>
                </c:pt>
              </c:numCache>
            </c:numRef>
          </c:val>
          <c:smooth val="0"/>
          <c:extLst>
            <c:ext xmlns:c16="http://schemas.microsoft.com/office/drawing/2014/chart" uri="{C3380CC4-5D6E-409C-BE32-E72D297353CC}">
              <c16:uniqueId val="{00000008-4CD0-4979-9F9D-84E3E09D7E49}"/>
            </c:ext>
          </c:extLst>
        </c:ser>
        <c:ser>
          <c:idx val="9"/>
          <c:order val="9"/>
          <c:tx>
            <c:strRef>
              <c:f>'Pivots and Misc Tables'!$K$139:$K$140</c:f>
              <c:strCache>
                <c:ptCount val="1"/>
                <c:pt idx="0">
                  <c:v>Mercedes-Benz</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Tables'!$K$141:$K$151</c:f>
              <c:numCache>
                <c:formatCode>General</c:formatCode>
                <c:ptCount val="11"/>
                <c:pt idx="0">
                  <c:v>9</c:v>
                </c:pt>
                <c:pt idx="1">
                  <c:v>6</c:v>
                </c:pt>
                <c:pt idx="2">
                  <c:v>10</c:v>
                </c:pt>
                <c:pt idx="3">
                  <c:v>10</c:v>
                </c:pt>
                <c:pt idx="4">
                  <c:v>8</c:v>
                </c:pt>
                <c:pt idx="5">
                  <c:v>11</c:v>
                </c:pt>
                <c:pt idx="6">
                  <c:v>11</c:v>
                </c:pt>
                <c:pt idx="7">
                  <c:v>12</c:v>
                </c:pt>
                <c:pt idx="8">
                  <c:v>14</c:v>
                </c:pt>
                <c:pt idx="9">
                  <c:v>17</c:v>
                </c:pt>
                <c:pt idx="10">
                  <c:v>16</c:v>
                </c:pt>
              </c:numCache>
            </c:numRef>
          </c:val>
          <c:smooth val="0"/>
          <c:extLst>
            <c:ext xmlns:c16="http://schemas.microsoft.com/office/drawing/2014/chart" uri="{C3380CC4-5D6E-409C-BE32-E72D297353CC}">
              <c16:uniqueId val="{00000009-4CD0-4979-9F9D-84E3E09D7E49}"/>
            </c:ext>
          </c:extLst>
        </c:ser>
        <c:ser>
          <c:idx val="10"/>
          <c:order val="10"/>
          <c:tx>
            <c:strRef>
              <c:f>'Pivots and Misc Tables'!$L$139:$L$140</c:f>
              <c:strCache>
                <c:ptCount val="1"/>
                <c:pt idx="0">
                  <c:v>Mitsubishi</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Tables'!$L$141:$L$151</c:f>
              <c:numCache>
                <c:formatCode>General</c:formatCode>
                <c:ptCount val="11"/>
                <c:pt idx="0">
                  <c:v>8</c:v>
                </c:pt>
                <c:pt idx="1">
                  <c:v>10</c:v>
                </c:pt>
                <c:pt idx="2">
                  <c:v>5</c:v>
                </c:pt>
                <c:pt idx="3">
                  <c:v>11</c:v>
                </c:pt>
                <c:pt idx="4">
                  <c:v>16</c:v>
                </c:pt>
                <c:pt idx="5">
                  <c:v>8</c:v>
                </c:pt>
                <c:pt idx="6">
                  <c:v>10</c:v>
                </c:pt>
                <c:pt idx="7">
                  <c:v>9</c:v>
                </c:pt>
                <c:pt idx="8">
                  <c:v>10</c:v>
                </c:pt>
                <c:pt idx="9">
                  <c:v>11</c:v>
                </c:pt>
                <c:pt idx="10">
                  <c:v>5</c:v>
                </c:pt>
              </c:numCache>
            </c:numRef>
          </c:val>
          <c:smooth val="0"/>
          <c:extLst>
            <c:ext xmlns:c16="http://schemas.microsoft.com/office/drawing/2014/chart" uri="{C3380CC4-5D6E-409C-BE32-E72D297353CC}">
              <c16:uniqueId val="{0000000A-4CD0-4979-9F9D-84E3E09D7E49}"/>
            </c:ext>
          </c:extLst>
        </c:ser>
        <c:ser>
          <c:idx val="11"/>
          <c:order val="11"/>
          <c:tx>
            <c:strRef>
              <c:f>'Pivots and Misc Tables'!$M$139:$M$140</c:f>
              <c:strCache>
                <c:ptCount val="1"/>
                <c:pt idx="0">
                  <c:v>Mazda</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Tables'!$M$141:$M$151</c:f>
              <c:numCache>
                <c:formatCode>General</c:formatCode>
                <c:ptCount val="11"/>
                <c:pt idx="0">
                  <c:v>5</c:v>
                </c:pt>
                <c:pt idx="1">
                  <c:v>7</c:v>
                </c:pt>
                <c:pt idx="2">
                  <c:v>7</c:v>
                </c:pt>
                <c:pt idx="3">
                  <c:v>5</c:v>
                </c:pt>
                <c:pt idx="4">
                  <c:v>2</c:v>
                </c:pt>
                <c:pt idx="5">
                  <c:v>4</c:v>
                </c:pt>
                <c:pt idx="6">
                  <c:v>12</c:v>
                </c:pt>
                <c:pt idx="7">
                  <c:v>10</c:v>
                </c:pt>
                <c:pt idx="8">
                  <c:v>12</c:v>
                </c:pt>
                <c:pt idx="9">
                  <c:v>10</c:v>
                </c:pt>
                <c:pt idx="10">
                  <c:v>6</c:v>
                </c:pt>
              </c:numCache>
            </c:numRef>
          </c:val>
          <c:smooth val="0"/>
          <c:extLst>
            <c:ext xmlns:c16="http://schemas.microsoft.com/office/drawing/2014/chart" uri="{C3380CC4-5D6E-409C-BE32-E72D297353CC}">
              <c16:uniqueId val="{0000000B-4CD0-4979-9F9D-84E3E09D7E49}"/>
            </c:ext>
          </c:extLst>
        </c:ser>
        <c:ser>
          <c:idx val="12"/>
          <c:order val="12"/>
          <c:tx>
            <c:strRef>
              <c:f>'Pivots and Misc Tables'!$N$139:$N$140</c:f>
              <c:strCache>
                <c:ptCount val="1"/>
                <c:pt idx="0">
                  <c:v>Opel</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Tables'!$N$141:$N$151</c:f>
              <c:numCache>
                <c:formatCode>General</c:formatCode>
                <c:ptCount val="11"/>
                <c:pt idx="0">
                  <c:v>14</c:v>
                </c:pt>
                <c:pt idx="1">
                  <c:v>8</c:v>
                </c:pt>
                <c:pt idx="2">
                  <c:v>12</c:v>
                </c:pt>
                <c:pt idx="3">
                  <c:v>8</c:v>
                </c:pt>
                <c:pt idx="4">
                  <c:v>9</c:v>
                </c:pt>
                <c:pt idx="5">
                  <c:v>7</c:v>
                </c:pt>
                <c:pt idx="6">
                  <c:v>6</c:v>
                </c:pt>
                <c:pt idx="7">
                  <c:v>6</c:v>
                </c:pt>
                <c:pt idx="8">
                  <c:v>5</c:v>
                </c:pt>
                <c:pt idx="9">
                  <c:v>7</c:v>
                </c:pt>
                <c:pt idx="10">
                  <c:v>4</c:v>
                </c:pt>
              </c:numCache>
            </c:numRef>
          </c:val>
          <c:smooth val="0"/>
          <c:extLst>
            <c:ext xmlns:c16="http://schemas.microsoft.com/office/drawing/2014/chart" uri="{C3380CC4-5D6E-409C-BE32-E72D297353CC}">
              <c16:uniqueId val="{0000000C-4CD0-4979-9F9D-84E3E09D7E49}"/>
            </c:ext>
          </c:extLst>
        </c:ser>
        <c:ser>
          <c:idx val="13"/>
          <c:order val="13"/>
          <c:tx>
            <c:strRef>
              <c:f>'Pivots and Misc Tables'!$O$139:$O$140</c:f>
              <c:strCache>
                <c:ptCount val="1"/>
                <c:pt idx="0">
                  <c:v>Hyundai</c:v>
                </c:pt>
              </c:strCache>
            </c:strRef>
          </c:tx>
          <c:spPr>
            <a:ln w="34925" cap="rnd">
              <a:solidFill>
                <a:schemeClr val="accent2">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Tables'!$O$141:$O$151</c:f>
              <c:numCache>
                <c:formatCode>General</c:formatCode>
                <c:ptCount val="11"/>
                <c:pt idx="0">
                  <c:v>3</c:v>
                </c:pt>
                <c:pt idx="1">
                  <c:v>2</c:v>
                </c:pt>
                <c:pt idx="2">
                  <c:v>9</c:v>
                </c:pt>
                <c:pt idx="3">
                  <c:v>9</c:v>
                </c:pt>
                <c:pt idx="4">
                  <c:v>10</c:v>
                </c:pt>
                <c:pt idx="5">
                  <c:v>10</c:v>
                </c:pt>
                <c:pt idx="6">
                  <c:v>7</c:v>
                </c:pt>
                <c:pt idx="7">
                  <c:v>2</c:v>
                </c:pt>
                <c:pt idx="8">
                  <c:v>3</c:v>
                </c:pt>
                <c:pt idx="9">
                  <c:v>3</c:v>
                </c:pt>
                <c:pt idx="10">
                  <c:v>7</c:v>
                </c:pt>
              </c:numCache>
            </c:numRef>
          </c:val>
          <c:smooth val="0"/>
          <c:extLst>
            <c:ext xmlns:c16="http://schemas.microsoft.com/office/drawing/2014/chart" uri="{C3380CC4-5D6E-409C-BE32-E72D297353CC}">
              <c16:uniqueId val="{0000000D-4CD0-4979-9F9D-84E3E09D7E49}"/>
            </c:ext>
          </c:extLst>
        </c:ser>
        <c:ser>
          <c:idx val="14"/>
          <c:order val="14"/>
          <c:tx>
            <c:strRef>
              <c:f>'Pivots and Misc Tables'!$P$139:$P$140</c:f>
              <c:strCache>
                <c:ptCount val="1"/>
                <c:pt idx="0">
                  <c:v>Kia</c:v>
                </c:pt>
              </c:strCache>
            </c:strRef>
          </c:tx>
          <c:spPr>
            <a:ln w="34925" cap="rnd">
              <a:solidFill>
                <a:schemeClr val="accent3">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Tables'!$P$141:$P$151</c:f>
              <c:numCache>
                <c:formatCode>General</c:formatCode>
                <c:ptCount val="11"/>
                <c:pt idx="0">
                  <c:v>2</c:v>
                </c:pt>
                <c:pt idx="1">
                  <c:v>1</c:v>
                </c:pt>
                <c:pt idx="2">
                  <c:v>2</c:v>
                </c:pt>
                <c:pt idx="3">
                  <c:v>2</c:v>
                </c:pt>
                <c:pt idx="4">
                  <c:v>5</c:v>
                </c:pt>
                <c:pt idx="5">
                  <c:v>9</c:v>
                </c:pt>
                <c:pt idx="6">
                  <c:v>8</c:v>
                </c:pt>
                <c:pt idx="7">
                  <c:v>8</c:v>
                </c:pt>
                <c:pt idx="8">
                  <c:v>8</c:v>
                </c:pt>
                <c:pt idx="9">
                  <c:v>8</c:v>
                </c:pt>
                <c:pt idx="10">
                  <c:v>10</c:v>
                </c:pt>
              </c:numCache>
            </c:numRef>
          </c:val>
          <c:smooth val="0"/>
          <c:extLst>
            <c:ext xmlns:c16="http://schemas.microsoft.com/office/drawing/2014/chart" uri="{C3380CC4-5D6E-409C-BE32-E72D297353CC}">
              <c16:uniqueId val="{0000000E-4CD0-4979-9F9D-84E3E09D7E49}"/>
            </c:ext>
          </c:extLst>
        </c:ser>
        <c:ser>
          <c:idx val="15"/>
          <c:order val="15"/>
          <c:tx>
            <c:strRef>
              <c:f>'Pivots and Misc Tables'!$Q$139:$Q$140</c:f>
              <c:strCache>
                <c:ptCount val="1"/>
                <c:pt idx="0">
                  <c:v>Suzuki</c:v>
                </c:pt>
              </c:strCache>
            </c:strRef>
          </c:tx>
          <c:spPr>
            <a:ln w="34925" cap="rnd">
              <a:solidFill>
                <a:schemeClr val="accent4">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Tables'!$Q$141:$Q$151</c:f>
              <c:numCache>
                <c:formatCode>General</c:formatCode>
                <c:ptCount val="11"/>
                <c:pt idx="0">
                  <c:v>6</c:v>
                </c:pt>
                <c:pt idx="1">
                  <c:v>5</c:v>
                </c:pt>
                <c:pt idx="2">
                  <c:v>3</c:v>
                </c:pt>
                <c:pt idx="3">
                  <c:v>4</c:v>
                </c:pt>
                <c:pt idx="4">
                  <c:v>6</c:v>
                </c:pt>
                <c:pt idx="5">
                  <c:v>3</c:v>
                </c:pt>
                <c:pt idx="6">
                  <c:v>2</c:v>
                </c:pt>
                <c:pt idx="7">
                  <c:v>5</c:v>
                </c:pt>
                <c:pt idx="8">
                  <c:v>4</c:v>
                </c:pt>
                <c:pt idx="9">
                  <c:v>5</c:v>
                </c:pt>
                <c:pt idx="10">
                  <c:v>8</c:v>
                </c:pt>
              </c:numCache>
            </c:numRef>
          </c:val>
          <c:smooth val="0"/>
          <c:extLst>
            <c:ext xmlns:c16="http://schemas.microsoft.com/office/drawing/2014/chart" uri="{C3380CC4-5D6E-409C-BE32-E72D297353CC}">
              <c16:uniqueId val="{0000000F-4CD0-4979-9F9D-84E3E09D7E49}"/>
            </c:ext>
          </c:extLst>
        </c:ser>
        <c:ser>
          <c:idx val="16"/>
          <c:order val="16"/>
          <c:tx>
            <c:strRef>
              <c:f>'Pivots and Misc Tables'!$R$139:$R$140</c:f>
              <c:strCache>
                <c:ptCount val="1"/>
                <c:pt idx="0">
                  <c:v>Subaru</c:v>
                </c:pt>
              </c:strCache>
            </c:strRef>
          </c:tx>
          <c:spPr>
            <a:ln w="34925" cap="rnd">
              <a:solidFill>
                <a:schemeClr val="accent5">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Tables'!$R$141:$R$151</c:f>
              <c:numCache>
                <c:formatCode>General</c:formatCode>
                <c:ptCount val="11"/>
                <c:pt idx="0">
                  <c:v>1</c:v>
                </c:pt>
                <c:pt idx="1">
                  <c:v>4</c:v>
                </c:pt>
                <c:pt idx="2">
                  <c:v>6</c:v>
                </c:pt>
                <c:pt idx="3">
                  <c:v>6</c:v>
                </c:pt>
                <c:pt idx="4">
                  <c:v>4</c:v>
                </c:pt>
                <c:pt idx="5">
                  <c:v>5</c:v>
                </c:pt>
                <c:pt idx="6">
                  <c:v>5</c:v>
                </c:pt>
                <c:pt idx="7">
                  <c:v>3</c:v>
                </c:pt>
                <c:pt idx="8">
                  <c:v>6</c:v>
                </c:pt>
                <c:pt idx="9">
                  <c:v>4</c:v>
                </c:pt>
                <c:pt idx="10">
                  <c:v>1</c:v>
                </c:pt>
              </c:numCache>
            </c:numRef>
          </c:val>
          <c:smooth val="0"/>
          <c:extLst>
            <c:ext xmlns:c16="http://schemas.microsoft.com/office/drawing/2014/chart" uri="{C3380CC4-5D6E-409C-BE32-E72D297353CC}">
              <c16:uniqueId val="{00000010-4CD0-4979-9F9D-84E3E09D7E49}"/>
            </c:ext>
          </c:extLst>
        </c:ser>
        <c:ser>
          <c:idx val="17"/>
          <c:order val="17"/>
          <c:tx>
            <c:strRef>
              <c:f>'Pivots and Misc Tables'!$S$139:$S$140</c:f>
              <c:strCache>
                <c:ptCount val="1"/>
                <c:pt idx="0">
                  <c:v>Honda</c:v>
                </c:pt>
              </c:strCache>
            </c:strRef>
          </c:tx>
          <c:spPr>
            <a:ln w="34925" cap="rnd">
              <a:solidFill>
                <a:schemeClr val="accent6">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Tables'!$S$141:$S$151</c:f>
              <c:numCache>
                <c:formatCode>General</c:formatCode>
                <c:ptCount val="11"/>
                <c:pt idx="0">
                  <c:v>11</c:v>
                </c:pt>
                <c:pt idx="1">
                  <c:v>9</c:v>
                </c:pt>
                <c:pt idx="2">
                  <c:v>8</c:v>
                </c:pt>
                <c:pt idx="3">
                  <c:v>3</c:v>
                </c:pt>
                <c:pt idx="4">
                  <c:v>3</c:v>
                </c:pt>
                <c:pt idx="5">
                  <c:v>2</c:v>
                </c:pt>
                <c:pt idx="6">
                  <c:v>4</c:v>
                </c:pt>
                <c:pt idx="7">
                  <c:v>1</c:v>
                </c:pt>
                <c:pt idx="8">
                  <c:v>2</c:v>
                </c:pt>
                <c:pt idx="9">
                  <c:v>1</c:v>
                </c:pt>
                <c:pt idx="10">
                  <c:v>2</c:v>
                </c:pt>
              </c:numCache>
            </c:numRef>
          </c:val>
          <c:smooth val="0"/>
          <c:extLst>
            <c:ext xmlns:c16="http://schemas.microsoft.com/office/drawing/2014/chart" uri="{C3380CC4-5D6E-409C-BE32-E72D297353CC}">
              <c16:uniqueId val="{00000011-4CD0-4979-9F9D-84E3E09D7E49}"/>
            </c:ext>
          </c:extLst>
        </c:ser>
        <c:ser>
          <c:idx val="18"/>
          <c:order val="18"/>
          <c:tx>
            <c:strRef>
              <c:f>'Pivots and Misc Tables'!$T$139:$T$140</c:f>
              <c:strCache>
                <c:ptCount val="1"/>
                <c:pt idx="0">
                  <c:v>Citroen</c:v>
                </c:pt>
              </c:strCache>
            </c:strRef>
          </c:tx>
          <c:spPr>
            <a:ln w="34925" cap="rnd">
              <a:solidFill>
                <a:schemeClr val="accent1">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Tables'!$T$141:$T$151</c:f>
              <c:numCache>
                <c:formatCode>General</c:formatCode>
                <c:ptCount val="11"/>
                <c:pt idx="0">
                  <c:v>4</c:v>
                </c:pt>
                <c:pt idx="1">
                  <c:v>3</c:v>
                </c:pt>
                <c:pt idx="2">
                  <c:v>4</c:v>
                </c:pt>
                <c:pt idx="3">
                  <c:v>7</c:v>
                </c:pt>
                <c:pt idx="4">
                  <c:v>7</c:v>
                </c:pt>
                <c:pt idx="5">
                  <c:v>6</c:v>
                </c:pt>
                <c:pt idx="6">
                  <c:v>3</c:v>
                </c:pt>
                <c:pt idx="7">
                  <c:v>4</c:v>
                </c:pt>
                <c:pt idx="8">
                  <c:v>1</c:v>
                </c:pt>
                <c:pt idx="9">
                  <c:v>2</c:v>
                </c:pt>
                <c:pt idx="10">
                  <c:v>3</c:v>
                </c:pt>
              </c:numCache>
            </c:numRef>
          </c:val>
          <c:smooth val="0"/>
          <c:extLst>
            <c:ext xmlns:c16="http://schemas.microsoft.com/office/drawing/2014/chart" uri="{C3380CC4-5D6E-409C-BE32-E72D297353CC}">
              <c16:uniqueId val="{00000012-4CD0-4979-9F9D-84E3E09D7E49}"/>
            </c:ext>
          </c:extLst>
        </c:ser>
        <c:ser>
          <c:idx val="19"/>
          <c:order val="19"/>
          <c:tx>
            <c:strRef>
              <c:f>'Pivots and Misc Tables'!$U$139:$U$140</c:f>
              <c:strCache>
                <c:ptCount val="1"/>
                <c:pt idx="0">
                  <c:v>Tesla</c:v>
                </c:pt>
              </c:strCache>
            </c:strRef>
          </c:tx>
          <c:spPr>
            <a:ln w="34925" cap="rnd">
              <a:solidFill>
                <a:schemeClr val="accent2">
                  <a:lumMod val="8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cat>
            <c:strRef>
              <c:f>'Pivots and Misc Tables'!$A$141:$A$151</c:f>
              <c:strCache>
                <c:ptCount val="11"/>
                <c:pt idx="0">
                  <c:v>2007</c:v>
                </c:pt>
                <c:pt idx="1">
                  <c:v>2008</c:v>
                </c:pt>
                <c:pt idx="2">
                  <c:v>2009</c:v>
                </c:pt>
                <c:pt idx="3">
                  <c:v>2010</c:v>
                </c:pt>
                <c:pt idx="4">
                  <c:v>2011</c:v>
                </c:pt>
                <c:pt idx="5">
                  <c:v>2012</c:v>
                </c:pt>
                <c:pt idx="6">
                  <c:v>2013</c:v>
                </c:pt>
                <c:pt idx="7">
                  <c:v>2014</c:v>
                </c:pt>
                <c:pt idx="8">
                  <c:v>2015</c:v>
                </c:pt>
                <c:pt idx="9">
                  <c:v>2016</c:v>
                </c:pt>
                <c:pt idx="10">
                  <c:v>2017</c:v>
                </c:pt>
              </c:strCache>
            </c:strRef>
          </c:cat>
          <c:val>
            <c:numRef>
              <c:f>'Pivots and Misc Tables'!$U$141:$U$151</c:f>
              <c:numCache>
                <c:formatCode>General</c:formatCode>
                <c:ptCount val="11"/>
                <c:pt idx="2">
                  <c:v>1</c:v>
                </c:pt>
                <c:pt idx="3">
                  <c:v>1</c:v>
                </c:pt>
                <c:pt idx="4">
                  <c:v>1</c:v>
                </c:pt>
                <c:pt idx="5">
                  <c:v>1</c:v>
                </c:pt>
                <c:pt idx="6">
                  <c:v>1</c:v>
                </c:pt>
                <c:pt idx="7">
                  <c:v>7</c:v>
                </c:pt>
                <c:pt idx="8">
                  <c:v>7</c:v>
                </c:pt>
                <c:pt idx="9">
                  <c:v>6</c:v>
                </c:pt>
                <c:pt idx="10">
                  <c:v>9</c:v>
                </c:pt>
              </c:numCache>
            </c:numRef>
          </c:val>
          <c:smooth val="0"/>
          <c:extLst>
            <c:ext xmlns:c16="http://schemas.microsoft.com/office/drawing/2014/chart" uri="{C3380CC4-5D6E-409C-BE32-E72D297353CC}">
              <c16:uniqueId val="{00000013-4CD0-4979-9F9D-84E3E09D7E49}"/>
            </c:ext>
          </c:extLst>
        </c:ser>
        <c:dLbls>
          <c:showLegendKey val="0"/>
          <c:showVal val="0"/>
          <c:showCatName val="0"/>
          <c:showSerName val="0"/>
          <c:showPercent val="0"/>
          <c:showBubbleSize val="0"/>
        </c:dLbls>
        <c:marker val="1"/>
        <c:smooth val="0"/>
        <c:axId val="1236537664"/>
        <c:axId val="1241604640"/>
      </c:lineChart>
      <c:catAx>
        <c:axId val="1236537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1604640"/>
        <c:crosses val="autoZero"/>
        <c:auto val="1"/>
        <c:lblAlgn val="ctr"/>
        <c:lblOffset val="100"/>
        <c:noMultiLvlLbl val="0"/>
      </c:catAx>
      <c:valAx>
        <c:axId val="1241604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Rank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53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Decline of Diesel and the Rise of Hybrid and Electric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 Quantity</c:v>
          </c:tx>
          <c:spPr>
            <a:ln w="28575" cap="rnd">
              <a:solidFill>
                <a:schemeClr val="accent1"/>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12685</c:v>
              </c:pt>
              <c:pt idx="1">
                <c:v>9793</c:v>
              </c:pt>
              <c:pt idx="2">
                <c:v>11264</c:v>
              </c:pt>
              <c:pt idx="3">
                <c:v>8854</c:v>
              </c:pt>
              <c:pt idx="4">
                <c:v>12007</c:v>
              </c:pt>
              <c:pt idx="5">
                <c:v>11083</c:v>
              </c:pt>
              <c:pt idx="6">
                <c:v>12062</c:v>
              </c:pt>
              <c:pt idx="7">
                <c:v>10786</c:v>
              </c:pt>
              <c:pt idx="8">
                <c:v>9340</c:v>
              </c:pt>
              <c:pt idx="9">
                <c:v>11646</c:v>
              </c:pt>
              <c:pt idx="10">
                <c:v>10453</c:v>
              </c:pt>
              <c:pt idx="11">
                <c:v>9222</c:v>
              </c:pt>
              <c:pt idx="12">
                <c:v>9901</c:v>
              </c:pt>
              <c:pt idx="13">
                <c:v>10567</c:v>
              </c:pt>
              <c:pt idx="14">
                <c:v>9506</c:v>
              </c:pt>
              <c:pt idx="15">
                <c:v>11704</c:v>
              </c:pt>
              <c:pt idx="16">
                <c:v>10217</c:v>
              </c:pt>
              <c:pt idx="17">
                <c:v>9670</c:v>
              </c:pt>
              <c:pt idx="18">
                <c:v>9605</c:v>
              </c:pt>
              <c:pt idx="19">
                <c:v>7833</c:v>
              </c:pt>
              <c:pt idx="20">
                <c:v>8453</c:v>
              </c:pt>
              <c:pt idx="21">
                <c:v>8390</c:v>
              </c:pt>
              <c:pt idx="22">
                <c:v>6952</c:v>
              </c:pt>
              <c:pt idx="23">
                <c:v>7819</c:v>
              </c:pt>
              <c:pt idx="24">
                <c:v>5353</c:v>
              </c:pt>
              <c:pt idx="25">
                <c:v>6287</c:v>
              </c:pt>
              <c:pt idx="26">
                <c:v>7601</c:v>
              </c:pt>
              <c:pt idx="27">
                <c:v>7504</c:v>
              </c:pt>
              <c:pt idx="28">
                <c:v>7421</c:v>
              </c:pt>
              <c:pt idx="29">
                <c:v>7581</c:v>
              </c:pt>
              <c:pt idx="30">
                <c:v>9394</c:v>
              </c:pt>
              <c:pt idx="31">
                <c:v>7967</c:v>
              </c:pt>
              <c:pt idx="32">
                <c:v>9530</c:v>
              </c:pt>
              <c:pt idx="33">
                <c:v>10187</c:v>
              </c:pt>
              <c:pt idx="34">
                <c:v>9600</c:v>
              </c:pt>
              <c:pt idx="35">
                <c:v>10250</c:v>
              </c:pt>
              <c:pt idx="36">
                <c:v>9697</c:v>
              </c:pt>
              <c:pt idx="37">
                <c:v>9094</c:v>
              </c:pt>
              <c:pt idx="38">
                <c:v>11486</c:v>
              </c:pt>
              <c:pt idx="39">
                <c:v>10677</c:v>
              </c:pt>
              <c:pt idx="40">
                <c:v>9896</c:v>
              </c:pt>
              <c:pt idx="41">
                <c:v>11119</c:v>
              </c:pt>
              <c:pt idx="42">
                <c:v>11507</c:v>
              </c:pt>
              <c:pt idx="43">
                <c:v>10414</c:v>
              </c:pt>
              <c:pt idx="44">
                <c:v>11137</c:v>
              </c:pt>
              <c:pt idx="45">
                <c:v>10683</c:v>
              </c:pt>
              <c:pt idx="46">
                <c:v>11908</c:v>
              </c:pt>
              <c:pt idx="47">
                <c:v>10136</c:v>
              </c:pt>
              <c:pt idx="48">
                <c:v>10372</c:v>
              </c:pt>
              <c:pt idx="49">
                <c:v>10543</c:v>
              </c:pt>
              <c:pt idx="50">
                <c:v>12901</c:v>
              </c:pt>
              <c:pt idx="51">
                <c:v>11330</c:v>
              </c:pt>
              <c:pt idx="52">
                <c:v>13005</c:v>
              </c:pt>
              <c:pt idx="53">
                <c:v>10354</c:v>
              </c:pt>
              <c:pt idx="54">
                <c:v>11189</c:v>
              </c:pt>
              <c:pt idx="55">
                <c:v>11464</c:v>
              </c:pt>
              <c:pt idx="56">
                <c:v>11737</c:v>
              </c:pt>
              <c:pt idx="57">
                <c:v>11543</c:v>
              </c:pt>
              <c:pt idx="58">
                <c:v>12357</c:v>
              </c:pt>
              <c:pt idx="59">
                <c:v>11550</c:v>
              </c:pt>
              <c:pt idx="60">
                <c:v>10838</c:v>
              </c:pt>
              <c:pt idx="61">
                <c:v>10925</c:v>
              </c:pt>
              <c:pt idx="62">
                <c:v>13051</c:v>
              </c:pt>
              <c:pt idx="63">
                <c:v>10876</c:v>
              </c:pt>
              <c:pt idx="64">
                <c:v>12612</c:v>
              </c:pt>
              <c:pt idx="65">
                <c:v>11053</c:v>
              </c:pt>
              <c:pt idx="66">
                <c:v>11920</c:v>
              </c:pt>
              <c:pt idx="67">
                <c:v>11790</c:v>
              </c:pt>
              <c:pt idx="68">
                <c:v>11134</c:v>
              </c:pt>
              <c:pt idx="69">
                <c:v>12413</c:v>
              </c:pt>
              <c:pt idx="70">
                <c:v>11986</c:v>
              </c:pt>
              <c:pt idx="71">
                <c:v>9369</c:v>
              </c:pt>
              <c:pt idx="72">
                <c:v>11639</c:v>
              </c:pt>
              <c:pt idx="73">
                <c:v>11322</c:v>
              </c:pt>
              <c:pt idx="74">
                <c:v>10735</c:v>
              </c:pt>
              <c:pt idx="75">
                <c:v>13988</c:v>
              </c:pt>
              <c:pt idx="76">
                <c:v>12012</c:v>
              </c:pt>
              <c:pt idx="77">
                <c:v>10948</c:v>
              </c:pt>
              <c:pt idx="78">
                <c:v>11312</c:v>
              </c:pt>
              <c:pt idx="79">
                <c:v>11660</c:v>
              </c:pt>
              <c:pt idx="80">
                <c:v>12168</c:v>
              </c:pt>
              <c:pt idx="81">
                <c:v>12893</c:v>
              </c:pt>
              <c:pt idx="82">
                <c:v>12079</c:v>
              </c:pt>
              <c:pt idx="83">
                <c:v>11395</c:v>
              </c:pt>
              <c:pt idx="84">
                <c:v>11385</c:v>
              </c:pt>
              <c:pt idx="85">
                <c:v>11246</c:v>
              </c:pt>
              <c:pt idx="86">
                <c:v>13861</c:v>
              </c:pt>
              <c:pt idx="87">
                <c:v>12115</c:v>
              </c:pt>
              <c:pt idx="88">
                <c:v>12337</c:v>
              </c:pt>
              <c:pt idx="89">
                <c:v>11441</c:v>
              </c:pt>
              <c:pt idx="90">
                <c:v>11690</c:v>
              </c:pt>
              <c:pt idx="91">
                <c:v>11444</c:v>
              </c:pt>
              <c:pt idx="92">
                <c:v>11585</c:v>
              </c:pt>
              <c:pt idx="93">
                <c:v>12963</c:v>
              </c:pt>
              <c:pt idx="94">
                <c:v>11486</c:v>
              </c:pt>
              <c:pt idx="95">
                <c:v>12649</c:v>
              </c:pt>
              <c:pt idx="96">
                <c:v>10523</c:v>
              </c:pt>
              <c:pt idx="97">
                <c:v>10685</c:v>
              </c:pt>
              <c:pt idx="98">
                <c:v>14159</c:v>
              </c:pt>
              <c:pt idx="99">
                <c:v>12782</c:v>
              </c:pt>
              <c:pt idx="100">
                <c:v>12036</c:v>
              </c:pt>
              <c:pt idx="101">
                <c:v>14207</c:v>
              </c:pt>
              <c:pt idx="102">
                <c:v>12394</c:v>
              </c:pt>
              <c:pt idx="103">
                <c:v>12604</c:v>
              </c:pt>
              <c:pt idx="104">
                <c:v>12421</c:v>
              </c:pt>
              <c:pt idx="105">
                <c:v>13197</c:v>
              </c:pt>
              <c:pt idx="106">
                <c:v>12600</c:v>
              </c:pt>
              <c:pt idx="107">
                <c:v>13078</c:v>
              </c:pt>
              <c:pt idx="108">
                <c:v>10991</c:v>
              </c:pt>
              <c:pt idx="109">
                <c:v>12222</c:v>
              </c:pt>
              <c:pt idx="110">
                <c:v>13875</c:v>
              </c:pt>
              <c:pt idx="111">
                <c:v>14116</c:v>
              </c:pt>
              <c:pt idx="112">
                <c:v>12864</c:v>
              </c:pt>
              <c:pt idx="113">
                <c:v>13681</c:v>
              </c:pt>
              <c:pt idx="114">
                <c:v>11040</c:v>
              </c:pt>
              <c:pt idx="115">
                <c:v>13232</c:v>
              </c:pt>
              <c:pt idx="116">
                <c:v>13854</c:v>
              </c:pt>
              <c:pt idx="117">
                <c:v>11932</c:v>
              </c:pt>
              <c:pt idx="118">
                <c:v>13194</c:v>
              </c:pt>
              <c:pt idx="119">
                <c:v>13602</c:v>
              </c:pt>
              <c:pt idx="120">
                <c:v>13055</c:v>
              </c:pt>
            </c:numLit>
          </c:val>
          <c:smooth val="0"/>
          <c:extLst>
            <c:ext xmlns:c16="http://schemas.microsoft.com/office/drawing/2014/chart" uri="{C3380CC4-5D6E-409C-BE32-E72D297353CC}">
              <c16:uniqueId val="{00000001-4278-457E-AC21-A539330B1763}"/>
            </c:ext>
          </c:extLst>
        </c:ser>
        <c:ser>
          <c:idx val="1"/>
          <c:order val="1"/>
          <c:tx>
            <c:v>Import</c:v>
          </c:tx>
          <c:spPr>
            <a:ln w="28575" cap="rnd">
              <a:solidFill>
                <a:schemeClr val="accent2"/>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2276</c:v>
              </c:pt>
              <c:pt idx="1">
                <c:v>1992</c:v>
              </c:pt>
              <c:pt idx="2">
                <c:v>2626</c:v>
              </c:pt>
              <c:pt idx="3">
                <c:v>2220</c:v>
              </c:pt>
              <c:pt idx="4">
                <c:v>2881</c:v>
              </c:pt>
              <c:pt idx="5">
                <c:v>3038</c:v>
              </c:pt>
              <c:pt idx="6">
                <c:v>3768</c:v>
              </c:pt>
              <c:pt idx="7">
                <c:v>3419</c:v>
              </c:pt>
              <c:pt idx="8">
                <c:v>2897</c:v>
              </c:pt>
              <c:pt idx="9">
                <c:v>3185</c:v>
              </c:pt>
              <c:pt idx="10">
                <c:v>2957</c:v>
              </c:pt>
              <c:pt idx="11">
                <c:v>2097</c:v>
              </c:pt>
              <c:pt idx="12">
                <c:v>2287</c:v>
              </c:pt>
              <c:pt idx="13">
                <c:v>2627</c:v>
              </c:pt>
              <c:pt idx="14">
                <c:v>2270</c:v>
              </c:pt>
              <c:pt idx="15">
                <c:v>2930</c:v>
              </c:pt>
              <c:pt idx="16">
                <c:v>2747</c:v>
              </c:pt>
              <c:pt idx="17">
                <c:v>2531</c:v>
              </c:pt>
              <c:pt idx="18">
                <c:v>3027</c:v>
              </c:pt>
              <c:pt idx="19">
                <c:v>2358</c:v>
              </c:pt>
              <c:pt idx="20">
                <c:v>2382</c:v>
              </c:pt>
              <c:pt idx="21">
                <c:v>1851</c:v>
              </c:pt>
              <c:pt idx="22">
                <c:v>1147</c:v>
              </c:pt>
              <c:pt idx="23">
                <c:v>1061</c:v>
              </c:pt>
              <c:pt idx="24">
                <c:v>1048</c:v>
              </c:pt>
              <c:pt idx="25">
                <c:v>1178</c:v>
              </c:pt>
              <c:pt idx="26">
                <c:v>1632</c:v>
              </c:pt>
              <c:pt idx="27">
                <c:v>1955</c:v>
              </c:pt>
              <c:pt idx="28">
                <c:v>2008</c:v>
              </c:pt>
              <c:pt idx="29">
                <c:v>1874</c:v>
              </c:pt>
              <c:pt idx="30">
                <c:v>2838</c:v>
              </c:pt>
              <c:pt idx="31">
                <c:v>2250</c:v>
              </c:pt>
              <c:pt idx="32">
                <c:v>2586</c:v>
              </c:pt>
              <c:pt idx="33">
                <c:v>2617</c:v>
              </c:pt>
              <c:pt idx="34">
                <c:v>2442</c:v>
              </c:pt>
              <c:pt idx="35">
                <c:v>2395</c:v>
              </c:pt>
              <c:pt idx="36">
                <c:v>1715</c:v>
              </c:pt>
              <c:pt idx="37">
                <c:v>1984</c:v>
              </c:pt>
              <c:pt idx="38">
                <c:v>2531</c:v>
              </c:pt>
              <c:pt idx="39">
                <c:v>2548</c:v>
              </c:pt>
              <c:pt idx="40">
                <c:v>2495</c:v>
              </c:pt>
              <c:pt idx="41">
                <c:v>2674</c:v>
              </c:pt>
              <c:pt idx="42">
                <c:v>3183</c:v>
              </c:pt>
              <c:pt idx="43">
                <c:v>2671</c:v>
              </c:pt>
              <c:pt idx="44">
                <c:v>2723</c:v>
              </c:pt>
              <c:pt idx="45">
                <c:v>2472</c:v>
              </c:pt>
              <c:pt idx="46">
                <c:v>2263</c:v>
              </c:pt>
              <c:pt idx="47">
                <c:v>1755</c:v>
              </c:pt>
              <c:pt idx="48">
                <c:v>1765</c:v>
              </c:pt>
              <c:pt idx="49">
                <c:v>1949</c:v>
              </c:pt>
              <c:pt idx="50">
                <c:v>2237</c:v>
              </c:pt>
              <c:pt idx="51">
                <c:v>2170</c:v>
              </c:pt>
              <c:pt idx="52">
                <c:v>2428</c:v>
              </c:pt>
              <c:pt idx="53">
                <c:v>2220</c:v>
              </c:pt>
              <c:pt idx="54">
                <c:v>2719</c:v>
              </c:pt>
              <c:pt idx="55">
                <c:v>2547</c:v>
              </c:pt>
              <c:pt idx="56">
                <c:v>2661</c:v>
              </c:pt>
              <c:pt idx="57">
                <c:v>2358</c:v>
              </c:pt>
              <c:pt idx="58">
                <c:v>2316</c:v>
              </c:pt>
              <c:pt idx="59">
                <c:v>1699</c:v>
              </c:pt>
              <c:pt idx="60">
                <c:v>1975</c:v>
              </c:pt>
              <c:pt idx="61">
                <c:v>2111</c:v>
              </c:pt>
              <c:pt idx="62">
                <c:v>2642</c:v>
              </c:pt>
              <c:pt idx="63">
                <c:v>2274</c:v>
              </c:pt>
              <c:pt idx="64">
                <c:v>2588</c:v>
              </c:pt>
              <c:pt idx="65">
                <c:v>2505</c:v>
              </c:pt>
              <c:pt idx="66">
                <c:v>3075</c:v>
              </c:pt>
              <c:pt idx="67">
                <c:v>2953</c:v>
              </c:pt>
              <c:pt idx="68">
                <c:v>2774</c:v>
              </c:pt>
              <c:pt idx="69">
                <c:v>3126</c:v>
              </c:pt>
              <c:pt idx="70">
                <c:v>2677</c:v>
              </c:pt>
              <c:pt idx="71">
                <c:v>1856</c:v>
              </c:pt>
              <c:pt idx="72">
                <c:v>2525</c:v>
              </c:pt>
              <c:pt idx="73">
                <c:v>2408</c:v>
              </c:pt>
              <c:pt idx="74">
                <c:v>2547</c:v>
              </c:pt>
              <c:pt idx="75">
                <c:v>2868</c:v>
              </c:pt>
              <c:pt idx="76">
                <c:v>2862</c:v>
              </c:pt>
              <c:pt idx="77">
                <c:v>2636</c:v>
              </c:pt>
              <c:pt idx="78">
                <c:v>3089</c:v>
              </c:pt>
              <c:pt idx="79">
                <c:v>2849</c:v>
              </c:pt>
              <c:pt idx="80">
                <c:v>2596</c:v>
              </c:pt>
              <c:pt idx="81">
                <c:v>2581</c:v>
              </c:pt>
              <c:pt idx="82">
                <c:v>1990</c:v>
              </c:pt>
              <c:pt idx="83">
                <c:v>1361</c:v>
              </c:pt>
              <c:pt idx="84">
                <c:v>1833</c:v>
              </c:pt>
              <c:pt idx="85">
                <c:v>1728</c:v>
              </c:pt>
              <c:pt idx="86">
                <c:v>1906</c:v>
              </c:pt>
              <c:pt idx="87">
                <c:v>1997</c:v>
              </c:pt>
              <c:pt idx="88">
                <c:v>2106</c:v>
              </c:pt>
              <c:pt idx="89">
                <c:v>2051</c:v>
              </c:pt>
              <c:pt idx="90">
                <c:v>2625</c:v>
              </c:pt>
              <c:pt idx="91">
                <c:v>2197</c:v>
              </c:pt>
              <c:pt idx="92">
                <c:v>2473</c:v>
              </c:pt>
              <c:pt idx="93">
                <c:v>2485</c:v>
              </c:pt>
              <c:pt idx="94">
                <c:v>1852</c:v>
              </c:pt>
              <c:pt idx="95">
                <c:v>1504</c:v>
              </c:pt>
              <c:pt idx="96">
                <c:v>1625</c:v>
              </c:pt>
              <c:pt idx="97">
                <c:v>1639</c:v>
              </c:pt>
              <c:pt idx="98">
                <c:v>2056</c:v>
              </c:pt>
              <c:pt idx="99">
                <c:v>1812</c:v>
              </c:pt>
              <c:pt idx="100">
                <c:v>1855</c:v>
              </c:pt>
              <c:pt idx="101">
                <c:v>2007</c:v>
              </c:pt>
              <c:pt idx="102">
                <c:v>2286</c:v>
              </c:pt>
              <c:pt idx="103">
                <c:v>1998</c:v>
              </c:pt>
              <c:pt idx="104">
                <c:v>1899</c:v>
              </c:pt>
              <c:pt idx="105">
                <c:v>1808</c:v>
              </c:pt>
              <c:pt idx="106">
                <c:v>1538</c:v>
              </c:pt>
              <c:pt idx="107">
                <c:v>1233</c:v>
              </c:pt>
              <c:pt idx="108">
                <c:v>1219</c:v>
              </c:pt>
              <c:pt idx="109">
                <c:v>1233</c:v>
              </c:pt>
              <c:pt idx="110">
                <c:v>1253</c:v>
              </c:pt>
              <c:pt idx="111">
                <c:v>1451</c:v>
              </c:pt>
              <c:pt idx="112">
                <c:v>1432</c:v>
              </c:pt>
              <c:pt idx="113">
                <c:v>1512</c:v>
              </c:pt>
              <c:pt idx="114">
                <c:v>1401</c:v>
              </c:pt>
              <c:pt idx="115">
                <c:v>1485</c:v>
              </c:pt>
              <c:pt idx="116">
                <c:v>1526</c:v>
              </c:pt>
              <c:pt idx="117">
                <c:v>1365</c:v>
              </c:pt>
              <c:pt idx="118">
                <c:v>1305</c:v>
              </c:pt>
              <c:pt idx="119">
                <c:v>1137</c:v>
              </c:pt>
              <c:pt idx="120">
                <c:v>1549</c:v>
              </c:pt>
            </c:numLit>
          </c:val>
          <c:smooth val="0"/>
          <c:extLst>
            <c:ext xmlns:c16="http://schemas.microsoft.com/office/drawing/2014/chart" uri="{C3380CC4-5D6E-409C-BE32-E72D297353CC}">
              <c16:uniqueId val="{00000002-4278-457E-AC21-A539330B1763}"/>
            </c:ext>
          </c:extLst>
        </c:ser>
        <c:ser>
          <c:idx val="2"/>
          <c:order val="2"/>
          <c:tx>
            <c:v>Diesel</c:v>
          </c:tx>
          <c:spPr>
            <a:ln w="28575" cap="rnd">
              <a:solidFill>
                <a:schemeClr val="accent3"/>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0">
                <c:v>10072</c:v>
              </c:pt>
              <c:pt idx="1">
                <c:v>7222</c:v>
              </c:pt>
              <c:pt idx="2">
                <c:v>7965</c:v>
              </c:pt>
              <c:pt idx="3">
                <c:v>6116</c:v>
              </c:pt>
              <c:pt idx="4">
                <c:v>8519</c:v>
              </c:pt>
              <c:pt idx="5">
                <c:v>8290</c:v>
              </c:pt>
              <c:pt idx="6">
                <c:v>9203</c:v>
              </c:pt>
              <c:pt idx="7">
                <c:v>7949</c:v>
              </c:pt>
              <c:pt idx="8">
                <c:v>7005</c:v>
              </c:pt>
              <c:pt idx="9">
                <c:v>8967</c:v>
              </c:pt>
              <c:pt idx="10">
                <c:v>7683</c:v>
              </c:pt>
              <c:pt idx="11">
                <c:v>7046</c:v>
              </c:pt>
              <c:pt idx="12">
                <c:v>7248</c:v>
              </c:pt>
              <c:pt idx="13">
                <c:v>7926</c:v>
              </c:pt>
              <c:pt idx="14">
                <c:v>6936</c:v>
              </c:pt>
              <c:pt idx="15">
                <c:v>8545</c:v>
              </c:pt>
              <c:pt idx="16">
                <c:v>7588</c:v>
              </c:pt>
              <c:pt idx="17">
                <c:v>7095</c:v>
              </c:pt>
              <c:pt idx="18">
                <c:v>6696</c:v>
              </c:pt>
              <c:pt idx="19">
                <c:v>5434</c:v>
              </c:pt>
              <c:pt idx="20">
                <c:v>5962</c:v>
              </c:pt>
              <c:pt idx="21">
                <c:v>5962</c:v>
              </c:pt>
              <c:pt idx="22">
                <c:v>5033</c:v>
              </c:pt>
              <c:pt idx="23">
                <c:v>5864</c:v>
              </c:pt>
              <c:pt idx="24">
                <c:v>3603</c:v>
              </c:pt>
              <c:pt idx="25">
                <c:v>4394</c:v>
              </c:pt>
              <c:pt idx="26">
                <c:v>5337</c:v>
              </c:pt>
              <c:pt idx="27">
                <c:v>5272</c:v>
              </c:pt>
              <c:pt idx="28">
                <c:v>5357</c:v>
              </c:pt>
              <c:pt idx="29">
                <c:v>5550</c:v>
              </c:pt>
              <c:pt idx="30">
                <c:v>6952</c:v>
              </c:pt>
              <c:pt idx="31">
                <c:v>5489</c:v>
              </c:pt>
              <c:pt idx="32">
                <c:v>6700</c:v>
              </c:pt>
              <c:pt idx="33">
                <c:v>7426</c:v>
              </c:pt>
              <c:pt idx="34">
                <c:v>7325</c:v>
              </c:pt>
              <c:pt idx="35">
                <c:v>8341</c:v>
              </c:pt>
              <c:pt idx="36">
                <c:v>6972</c:v>
              </c:pt>
              <c:pt idx="37">
                <c:v>6739</c:v>
              </c:pt>
              <c:pt idx="38">
                <c:v>8534</c:v>
              </c:pt>
              <c:pt idx="39">
                <c:v>7784</c:v>
              </c:pt>
              <c:pt idx="40">
                <c:v>7204</c:v>
              </c:pt>
              <c:pt idx="41">
                <c:v>8328</c:v>
              </c:pt>
              <c:pt idx="42">
                <c:v>8780</c:v>
              </c:pt>
              <c:pt idx="43">
                <c:v>7665</c:v>
              </c:pt>
              <c:pt idx="44">
                <c:v>8275</c:v>
              </c:pt>
              <c:pt idx="45">
                <c:v>8215</c:v>
              </c:pt>
              <c:pt idx="46">
                <c:v>9253</c:v>
              </c:pt>
              <c:pt idx="47">
                <c:v>7987</c:v>
              </c:pt>
              <c:pt idx="48">
                <c:v>7260</c:v>
              </c:pt>
              <c:pt idx="49">
                <c:v>7949</c:v>
              </c:pt>
              <c:pt idx="50">
                <c:v>9353</c:v>
              </c:pt>
              <c:pt idx="51">
                <c:v>8509</c:v>
              </c:pt>
              <c:pt idx="52">
                <c:v>10027</c:v>
              </c:pt>
              <c:pt idx="53">
                <c:v>8024</c:v>
              </c:pt>
              <c:pt idx="54">
                <c:v>8560</c:v>
              </c:pt>
              <c:pt idx="55">
                <c:v>8541</c:v>
              </c:pt>
              <c:pt idx="56">
                <c:v>8756</c:v>
              </c:pt>
              <c:pt idx="57">
                <c:v>8888</c:v>
              </c:pt>
              <c:pt idx="58">
                <c:v>9465</c:v>
              </c:pt>
              <c:pt idx="59">
                <c:v>9217</c:v>
              </c:pt>
              <c:pt idx="60">
                <c:v>7587</c:v>
              </c:pt>
              <c:pt idx="61">
                <c:v>7648</c:v>
              </c:pt>
              <c:pt idx="62">
                <c:v>8836</c:v>
              </c:pt>
              <c:pt idx="63">
                <c:v>7233</c:v>
              </c:pt>
              <c:pt idx="64">
                <c:v>8463</c:v>
              </c:pt>
              <c:pt idx="65">
                <c:v>7483</c:v>
              </c:pt>
              <c:pt idx="66">
                <c:v>7808</c:v>
              </c:pt>
              <c:pt idx="67">
                <c:v>7074</c:v>
              </c:pt>
              <c:pt idx="68">
                <c:v>6625</c:v>
              </c:pt>
              <c:pt idx="69">
                <c:v>7150</c:v>
              </c:pt>
              <c:pt idx="70">
                <c:v>6784</c:v>
              </c:pt>
              <c:pt idx="71">
                <c:v>6043</c:v>
              </c:pt>
              <c:pt idx="72">
                <c:v>6436</c:v>
              </c:pt>
              <c:pt idx="73">
                <c:v>6137</c:v>
              </c:pt>
              <c:pt idx="74">
                <c:v>5872</c:v>
              </c:pt>
              <c:pt idx="75">
                <c:v>7302</c:v>
              </c:pt>
              <c:pt idx="76">
                <c:v>6583</c:v>
              </c:pt>
              <c:pt idx="77">
                <c:v>5978</c:v>
              </c:pt>
              <c:pt idx="78">
                <c:v>6029</c:v>
              </c:pt>
              <c:pt idx="79">
                <c:v>5888</c:v>
              </c:pt>
              <c:pt idx="80">
                <c:v>6194</c:v>
              </c:pt>
              <c:pt idx="81">
                <c:v>6369</c:v>
              </c:pt>
              <c:pt idx="82">
                <c:v>5870</c:v>
              </c:pt>
              <c:pt idx="83">
                <c:v>6461</c:v>
              </c:pt>
              <c:pt idx="84">
                <c:v>5806</c:v>
              </c:pt>
              <c:pt idx="85">
                <c:v>5533</c:v>
              </c:pt>
              <c:pt idx="86">
                <c:v>6043</c:v>
              </c:pt>
              <c:pt idx="87">
                <c:v>6021</c:v>
              </c:pt>
              <c:pt idx="88">
                <c:v>6082</c:v>
              </c:pt>
              <c:pt idx="89">
                <c:v>5560</c:v>
              </c:pt>
              <c:pt idx="90">
                <c:v>5670</c:v>
              </c:pt>
              <c:pt idx="91">
                <c:v>5402</c:v>
              </c:pt>
              <c:pt idx="92">
                <c:v>5375</c:v>
              </c:pt>
              <c:pt idx="93">
                <c:v>6248</c:v>
              </c:pt>
              <c:pt idx="94">
                <c:v>5571</c:v>
              </c:pt>
              <c:pt idx="95">
                <c:v>6982</c:v>
              </c:pt>
              <c:pt idx="96">
                <c:v>4599</c:v>
              </c:pt>
              <c:pt idx="97">
                <c:v>4637</c:v>
              </c:pt>
              <c:pt idx="98">
                <c:v>5862</c:v>
              </c:pt>
              <c:pt idx="99">
                <c:v>5624</c:v>
              </c:pt>
              <c:pt idx="100">
                <c:v>4959</c:v>
              </c:pt>
              <c:pt idx="101">
                <c:v>5683</c:v>
              </c:pt>
              <c:pt idx="102">
                <c:v>4933</c:v>
              </c:pt>
              <c:pt idx="103">
                <c:v>4815</c:v>
              </c:pt>
              <c:pt idx="104">
                <c:v>4881</c:v>
              </c:pt>
              <c:pt idx="105">
                <c:v>5239</c:v>
              </c:pt>
              <c:pt idx="106">
                <c:v>5002</c:v>
              </c:pt>
              <c:pt idx="107">
                <c:v>5427</c:v>
              </c:pt>
              <c:pt idx="108">
                <c:v>4177</c:v>
              </c:pt>
              <c:pt idx="109">
                <c:v>4180</c:v>
              </c:pt>
              <c:pt idx="110">
                <c:v>4745</c:v>
              </c:pt>
              <c:pt idx="111">
                <c:v>4277</c:v>
              </c:pt>
              <c:pt idx="112">
                <c:v>3872</c:v>
              </c:pt>
              <c:pt idx="113">
                <c:v>4255</c:v>
              </c:pt>
              <c:pt idx="114">
                <c:v>3422</c:v>
              </c:pt>
              <c:pt idx="115">
                <c:v>3837</c:v>
              </c:pt>
              <c:pt idx="116">
                <c:v>3838</c:v>
              </c:pt>
              <c:pt idx="117">
                <c:v>3544</c:v>
              </c:pt>
              <c:pt idx="118">
                <c:v>3892</c:v>
              </c:pt>
              <c:pt idx="119">
                <c:v>4829</c:v>
              </c:pt>
              <c:pt idx="120">
                <c:v>3433</c:v>
              </c:pt>
            </c:numLit>
          </c:val>
          <c:smooth val="0"/>
          <c:extLst>
            <c:ext xmlns:c16="http://schemas.microsoft.com/office/drawing/2014/chart" uri="{C3380CC4-5D6E-409C-BE32-E72D297353CC}">
              <c16:uniqueId val="{00000003-4278-457E-AC21-A539330B1763}"/>
            </c:ext>
          </c:extLst>
        </c:ser>
        <c:ser>
          <c:idx val="3"/>
          <c:order val="3"/>
          <c:tx>
            <c:v>Hybrid</c:v>
          </c:tx>
          <c:spPr>
            <a:ln w="28575" cap="rnd">
              <a:solidFill>
                <a:schemeClr val="accent4"/>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48">
                <c:v>439</c:v>
              </c:pt>
              <c:pt idx="49">
                <c:v>257</c:v>
              </c:pt>
              <c:pt idx="50">
                <c:v>466</c:v>
              </c:pt>
              <c:pt idx="51">
                <c:v>388</c:v>
              </c:pt>
              <c:pt idx="52">
                <c:v>357</c:v>
              </c:pt>
              <c:pt idx="53">
                <c:v>215</c:v>
              </c:pt>
              <c:pt idx="54">
                <c:v>293</c:v>
              </c:pt>
              <c:pt idx="55">
                <c:v>303</c:v>
              </c:pt>
              <c:pt idx="56">
                <c:v>353</c:v>
              </c:pt>
              <c:pt idx="57">
                <c:v>334</c:v>
              </c:pt>
              <c:pt idx="58">
                <c:v>339</c:v>
              </c:pt>
              <c:pt idx="59">
                <c:v>159</c:v>
              </c:pt>
              <c:pt idx="60">
                <c:v>324</c:v>
              </c:pt>
              <c:pt idx="61">
                <c:v>275</c:v>
              </c:pt>
              <c:pt idx="62">
                <c:v>443</c:v>
              </c:pt>
              <c:pt idx="63">
                <c:v>345</c:v>
              </c:pt>
              <c:pt idx="64">
                <c:v>403</c:v>
              </c:pt>
              <c:pt idx="65">
                <c:v>432</c:v>
              </c:pt>
              <c:pt idx="66">
                <c:v>442</c:v>
              </c:pt>
              <c:pt idx="67">
                <c:v>700</c:v>
              </c:pt>
              <c:pt idx="68">
                <c:v>688</c:v>
              </c:pt>
              <c:pt idx="69">
                <c:v>990</c:v>
              </c:pt>
              <c:pt idx="70">
                <c:v>788</c:v>
              </c:pt>
              <c:pt idx="71">
                <c:v>312</c:v>
              </c:pt>
              <c:pt idx="72">
                <c:v>633</c:v>
              </c:pt>
              <c:pt idx="73">
                <c:v>588</c:v>
              </c:pt>
              <c:pt idx="74">
                <c:v>665</c:v>
              </c:pt>
              <c:pt idx="75">
                <c:v>739</c:v>
              </c:pt>
              <c:pt idx="76">
                <c:v>762</c:v>
              </c:pt>
              <c:pt idx="77">
                <c:v>656</c:v>
              </c:pt>
              <c:pt idx="78">
                <c:v>806</c:v>
              </c:pt>
              <c:pt idx="79">
                <c:v>925</c:v>
              </c:pt>
              <c:pt idx="80">
                <c:v>894</c:v>
              </c:pt>
              <c:pt idx="81">
                <c:v>1147</c:v>
              </c:pt>
              <c:pt idx="82">
                <c:v>849</c:v>
              </c:pt>
              <c:pt idx="83">
                <c:v>513</c:v>
              </c:pt>
              <c:pt idx="84">
                <c:v>967</c:v>
              </c:pt>
              <c:pt idx="85">
                <c:v>899</c:v>
              </c:pt>
              <c:pt idx="86">
                <c:v>1029</c:v>
              </c:pt>
              <c:pt idx="87">
                <c:v>919</c:v>
              </c:pt>
              <c:pt idx="88">
                <c:v>946</c:v>
              </c:pt>
              <c:pt idx="89">
                <c:v>846</c:v>
              </c:pt>
              <c:pt idx="90">
                <c:v>927</c:v>
              </c:pt>
              <c:pt idx="91">
                <c:v>824</c:v>
              </c:pt>
              <c:pt idx="92">
                <c:v>1180</c:v>
              </c:pt>
              <c:pt idx="93">
                <c:v>1159</c:v>
              </c:pt>
              <c:pt idx="94">
                <c:v>1049</c:v>
              </c:pt>
              <c:pt idx="95">
                <c:v>846</c:v>
              </c:pt>
              <c:pt idx="96">
                <c:v>1112</c:v>
              </c:pt>
              <c:pt idx="97">
                <c:v>982</c:v>
              </c:pt>
              <c:pt idx="98">
                <c:v>1348</c:v>
              </c:pt>
              <c:pt idx="99">
                <c:v>1554</c:v>
              </c:pt>
              <c:pt idx="100">
                <c:v>1682</c:v>
              </c:pt>
              <c:pt idx="101">
                <c:v>1934</c:v>
              </c:pt>
              <c:pt idx="102">
                <c:v>1583</c:v>
              </c:pt>
              <c:pt idx="103">
                <c:v>1353</c:v>
              </c:pt>
              <c:pt idx="104">
                <c:v>1556</c:v>
              </c:pt>
              <c:pt idx="105">
                <c:v>1979</c:v>
              </c:pt>
              <c:pt idx="106">
                <c:v>1957</c:v>
              </c:pt>
              <c:pt idx="107">
                <c:v>1433</c:v>
              </c:pt>
              <c:pt idx="108">
                <c:v>1992</c:v>
              </c:pt>
              <c:pt idx="109">
                <c:v>2794</c:v>
              </c:pt>
              <c:pt idx="110">
                <c:v>3396</c:v>
              </c:pt>
              <c:pt idx="111">
                <c:v>3550</c:v>
              </c:pt>
              <c:pt idx="112">
                <c:v>3449</c:v>
              </c:pt>
              <c:pt idx="113">
                <c:v>3174</c:v>
              </c:pt>
              <c:pt idx="114">
                <c:v>2917</c:v>
              </c:pt>
              <c:pt idx="115">
                <c:v>3676</c:v>
              </c:pt>
              <c:pt idx="116">
                <c:v>3991</c:v>
              </c:pt>
              <c:pt idx="117">
                <c:v>3209</c:v>
              </c:pt>
              <c:pt idx="118">
                <c:v>3181</c:v>
              </c:pt>
              <c:pt idx="119">
                <c:v>2597</c:v>
              </c:pt>
              <c:pt idx="120">
                <c:v>4419</c:v>
              </c:pt>
            </c:numLit>
          </c:val>
          <c:smooth val="0"/>
          <c:extLst>
            <c:ext xmlns:c16="http://schemas.microsoft.com/office/drawing/2014/chart" uri="{C3380CC4-5D6E-409C-BE32-E72D297353CC}">
              <c16:uniqueId val="{00000005-4278-457E-AC21-A539330B1763}"/>
            </c:ext>
          </c:extLst>
        </c:ser>
        <c:ser>
          <c:idx val="4"/>
          <c:order val="4"/>
          <c:tx>
            <c:v>Electric</c:v>
          </c:tx>
          <c:spPr>
            <a:ln w="28575" cap="rnd">
              <a:solidFill>
                <a:schemeClr val="accent5"/>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48">
                <c:v>112</c:v>
              </c:pt>
              <c:pt idx="49">
                <c:v>124</c:v>
              </c:pt>
              <c:pt idx="50">
                <c:v>248</c:v>
              </c:pt>
              <c:pt idx="51">
                <c:v>133</c:v>
              </c:pt>
              <c:pt idx="52">
                <c:v>146</c:v>
              </c:pt>
              <c:pt idx="53">
                <c:v>84</c:v>
              </c:pt>
              <c:pt idx="54">
                <c:v>43</c:v>
              </c:pt>
              <c:pt idx="55">
                <c:v>138</c:v>
              </c:pt>
              <c:pt idx="56">
                <c:v>201</c:v>
              </c:pt>
              <c:pt idx="57">
                <c:v>201</c:v>
              </c:pt>
              <c:pt idx="58">
                <c:v>338</c:v>
              </c:pt>
              <c:pt idx="59">
                <c:v>228</c:v>
              </c:pt>
              <c:pt idx="60">
                <c:v>257</c:v>
              </c:pt>
              <c:pt idx="61">
                <c:v>309</c:v>
              </c:pt>
              <c:pt idx="62">
                <c:v>322</c:v>
              </c:pt>
              <c:pt idx="63">
                <c:v>260</c:v>
              </c:pt>
              <c:pt idx="64">
                <c:v>304</c:v>
              </c:pt>
              <c:pt idx="65">
                <c:v>264</c:v>
              </c:pt>
              <c:pt idx="66">
                <c:v>256</c:v>
              </c:pt>
              <c:pt idx="67">
                <c:v>428</c:v>
              </c:pt>
              <c:pt idx="68">
                <c:v>583</c:v>
              </c:pt>
              <c:pt idx="69">
                <c:v>421</c:v>
              </c:pt>
              <c:pt idx="70">
                <c:v>314</c:v>
              </c:pt>
              <c:pt idx="71">
                <c:v>232</c:v>
              </c:pt>
              <c:pt idx="72">
                <c:v>337</c:v>
              </c:pt>
              <c:pt idx="73">
                <c:v>334</c:v>
              </c:pt>
              <c:pt idx="74">
                <c:v>343</c:v>
              </c:pt>
              <c:pt idx="75">
                <c:v>494</c:v>
              </c:pt>
              <c:pt idx="76">
                <c:v>348</c:v>
              </c:pt>
              <c:pt idx="77">
                <c:v>372</c:v>
              </c:pt>
              <c:pt idx="78">
                <c:v>278</c:v>
              </c:pt>
              <c:pt idx="79">
                <c:v>700</c:v>
              </c:pt>
              <c:pt idx="80">
                <c:v>1044</c:v>
              </c:pt>
              <c:pt idx="81">
                <c:v>925</c:v>
              </c:pt>
              <c:pt idx="82">
                <c:v>1434</c:v>
              </c:pt>
              <c:pt idx="83">
                <c:v>1273</c:v>
              </c:pt>
              <c:pt idx="84">
                <c:v>1099</c:v>
              </c:pt>
              <c:pt idx="85">
                <c:v>1385</c:v>
              </c:pt>
              <c:pt idx="86">
                <c:v>2813</c:v>
              </c:pt>
              <c:pt idx="87">
                <c:v>1260</c:v>
              </c:pt>
              <c:pt idx="88">
                <c:v>1346</c:v>
              </c:pt>
              <c:pt idx="89">
                <c:v>1446</c:v>
              </c:pt>
              <c:pt idx="90">
                <c:v>1365</c:v>
              </c:pt>
              <c:pt idx="91">
                <c:v>1736</c:v>
              </c:pt>
              <c:pt idx="92">
                <c:v>1300</c:v>
              </c:pt>
              <c:pt idx="93">
                <c:v>1398</c:v>
              </c:pt>
              <c:pt idx="94">
                <c:v>1418</c:v>
              </c:pt>
              <c:pt idx="95">
                <c:v>1528</c:v>
              </c:pt>
              <c:pt idx="96">
                <c:v>1895</c:v>
              </c:pt>
              <c:pt idx="97">
                <c:v>1919</c:v>
              </c:pt>
              <c:pt idx="98">
                <c:v>3391</c:v>
              </c:pt>
              <c:pt idx="99">
                <c:v>1975</c:v>
              </c:pt>
              <c:pt idx="100">
                <c:v>1868</c:v>
              </c:pt>
              <c:pt idx="101">
                <c:v>2617</c:v>
              </c:pt>
              <c:pt idx="102">
                <c:v>1764</c:v>
              </c:pt>
              <c:pt idx="103">
                <c:v>2166</c:v>
              </c:pt>
              <c:pt idx="104">
                <c:v>2130</c:v>
              </c:pt>
              <c:pt idx="105">
                <c:v>2045</c:v>
              </c:pt>
              <c:pt idx="106">
                <c:v>2040</c:v>
              </c:pt>
              <c:pt idx="107">
                <c:v>1978</c:v>
              </c:pt>
              <c:pt idx="108">
                <c:v>1906</c:v>
              </c:pt>
              <c:pt idx="109">
                <c:v>1927</c:v>
              </c:pt>
              <c:pt idx="110">
                <c:v>2597</c:v>
              </c:pt>
              <c:pt idx="111">
                <c:v>1993</c:v>
              </c:pt>
              <c:pt idx="112">
                <c:v>1423</c:v>
              </c:pt>
              <c:pt idx="113">
                <c:v>1906</c:v>
              </c:pt>
              <c:pt idx="114">
                <c:v>1103</c:v>
              </c:pt>
              <c:pt idx="115">
                <c:v>2014</c:v>
              </c:pt>
              <c:pt idx="116">
                <c:v>2629</c:v>
              </c:pt>
              <c:pt idx="117">
                <c:v>1861</c:v>
              </c:pt>
              <c:pt idx="118">
                <c:v>2567</c:v>
              </c:pt>
              <c:pt idx="119">
                <c:v>2319</c:v>
              </c:pt>
              <c:pt idx="120">
                <c:v>2295</c:v>
              </c:pt>
            </c:numLit>
          </c:val>
          <c:smooth val="0"/>
          <c:extLst>
            <c:ext xmlns:c16="http://schemas.microsoft.com/office/drawing/2014/chart" uri="{C3380CC4-5D6E-409C-BE32-E72D297353CC}">
              <c16:uniqueId val="{00000006-4278-457E-AC21-A539330B1763}"/>
            </c:ext>
          </c:extLst>
        </c:ser>
        <c:ser>
          <c:idx val="5"/>
          <c:order val="5"/>
          <c:tx>
            <c:v>Import Electric</c:v>
          </c:tx>
          <c:spPr>
            <a:ln w="28575" cap="rnd">
              <a:solidFill>
                <a:schemeClr val="accent6"/>
              </a:solidFill>
              <a:round/>
            </a:ln>
            <a:effectLst/>
          </c:spPr>
          <c:marker>
            <c:symbol val="none"/>
          </c:marker>
          <c:cat>
            <c:strLit>
              <c:ptCount val="121"/>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Feb
2014</c:v>
              </c:pt>
              <c:pt idx="86">
                <c:v>Mar
2014</c:v>
              </c:pt>
              <c:pt idx="87">
                <c:v>Apr
2014</c:v>
              </c:pt>
              <c:pt idx="88">
                <c:v>May
2014</c:v>
              </c:pt>
              <c:pt idx="89">
                <c:v>Jun
2014</c:v>
              </c:pt>
              <c:pt idx="90">
                <c:v>Jul
2014</c:v>
              </c:pt>
              <c:pt idx="91">
                <c:v>Aug
2014</c:v>
              </c:pt>
              <c:pt idx="92">
                <c:v>Sep
2014</c:v>
              </c:pt>
              <c:pt idx="93">
                <c:v>Oct
2014</c:v>
              </c:pt>
              <c:pt idx="94">
                <c:v>Nov
2014</c:v>
              </c:pt>
              <c:pt idx="95">
                <c:v>Dec
2014</c:v>
              </c:pt>
              <c:pt idx="96">
                <c:v>Jan
2015</c:v>
              </c:pt>
              <c:pt idx="97">
                <c:v>Feb
2015</c:v>
              </c:pt>
              <c:pt idx="98">
                <c:v>Mar
2015</c:v>
              </c:pt>
              <c:pt idx="99">
                <c:v>Apr
2015</c:v>
              </c:pt>
              <c:pt idx="100">
                <c:v>May
2015</c:v>
              </c:pt>
              <c:pt idx="101">
                <c:v>Jun
2015</c:v>
              </c:pt>
              <c:pt idx="102">
                <c:v>Jul
2015</c:v>
              </c:pt>
              <c:pt idx="103">
                <c:v>Aug
2015</c:v>
              </c:pt>
              <c:pt idx="104">
                <c:v>Sep
2015</c:v>
              </c:pt>
              <c:pt idx="105">
                <c:v>Oct
2015</c:v>
              </c:pt>
              <c:pt idx="106">
                <c:v>Nov
2015</c:v>
              </c:pt>
              <c:pt idx="107">
                <c:v>Dec
2015</c:v>
              </c:pt>
              <c:pt idx="108">
                <c:v>Jan
2016</c:v>
              </c:pt>
              <c:pt idx="109">
                <c:v>Feb
2016</c:v>
              </c:pt>
              <c:pt idx="110">
                <c:v>Mar
2016</c:v>
              </c:pt>
              <c:pt idx="111">
                <c:v>Apr
2016</c:v>
              </c:pt>
              <c:pt idx="112">
                <c:v>May
2016</c:v>
              </c:pt>
              <c:pt idx="113">
                <c:v>Jun
2016</c:v>
              </c:pt>
              <c:pt idx="114">
                <c:v>Jul
2016</c:v>
              </c:pt>
              <c:pt idx="115">
                <c:v>Aug
2016</c:v>
              </c:pt>
              <c:pt idx="116">
                <c:v>Sep
2016</c:v>
              </c:pt>
              <c:pt idx="117">
                <c:v>Oct
2016</c:v>
              </c:pt>
              <c:pt idx="118">
                <c:v>Nov
2016</c:v>
              </c:pt>
              <c:pt idx="119">
                <c:v>Dec
2016</c:v>
              </c:pt>
              <c:pt idx="120">
                <c:v>Jan
2017</c:v>
              </c:pt>
            </c:strLit>
          </c:cat>
          <c:val>
            <c:numLit>
              <c:formatCode>General</c:formatCode>
              <c:ptCount val="121"/>
              <c:pt idx="68">
                <c:v>33</c:v>
              </c:pt>
              <c:pt idx="69">
                <c:v>49</c:v>
              </c:pt>
              <c:pt idx="70">
                <c:v>58</c:v>
              </c:pt>
              <c:pt idx="71">
                <c:v>71</c:v>
              </c:pt>
              <c:pt idx="72">
                <c:v>95</c:v>
              </c:pt>
              <c:pt idx="73">
                <c:v>83</c:v>
              </c:pt>
              <c:pt idx="74">
                <c:v>96</c:v>
              </c:pt>
              <c:pt idx="75">
                <c:v>122</c:v>
              </c:pt>
              <c:pt idx="76">
                <c:v>127</c:v>
              </c:pt>
              <c:pt idx="77">
                <c:v>156</c:v>
              </c:pt>
              <c:pt idx="78">
                <c:v>146</c:v>
              </c:pt>
              <c:pt idx="79">
                <c:v>243</c:v>
              </c:pt>
              <c:pt idx="80">
                <c:v>288</c:v>
              </c:pt>
              <c:pt idx="81">
                <c:v>310</c:v>
              </c:pt>
              <c:pt idx="82">
                <c:v>249</c:v>
              </c:pt>
              <c:pt idx="83">
                <c:v>181</c:v>
              </c:pt>
              <c:pt idx="84">
                <c:v>203</c:v>
              </c:pt>
              <c:pt idx="85">
                <c:v>212</c:v>
              </c:pt>
              <c:pt idx="86">
                <c:v>197</c:v>
              </c:pt>
              <c:pt idx="87">
                <c:v>229</c:v>
              </c:pt>
              <c:pt idx="88">
                <c:v>208</c:v>
              </c:pt>
              <c:pt idx="89">
                <c:v>197</c:v>
              </c:pt>
              <c:pt idx="90">
                <c:v>231</c:v>
              </c:pt>
              <c:pt idx="91">
                <c:v>292</c:v>
              </c:pt>
              <c:pt idx="92">
                <c:v>348</c:v>
              </c:pt>
              <c:pt idx="93">
                <c:v>413</c:v>
              </c:pt>
              <c:pt idx="94">
                <c:v>296</c:v>
              </c:pt>
              <c:pt idx="95">
                <c:v>237</c:v>
              </c:pt>
              <c:pt idx="96">
                <c:v>266</c:v>
              </c:pt>
              <c:pt idx="97">
                <c:v>277</c:v>
              </c:pt>
              <c:pt idx="98">
                <c:v>320</c:v>
              </c:pt>
              <c:pt idx="99">
                <c:v>282</c:v>
              </c:pt>
              <c:pt idx="100">
                <c:v>260</c:v>
              </c:pt>
              <c:pt idx="101">
                <c:v>286</c:v>
              </c:pt>
              <c:pt idx="102">
                <c:v>369</c:v>
              </c:pt>
              <c:pt idx="103">
                <c:v>572</c:v>
              </c:pt>
              <c:pt idx="104">
                <c:v>570</c:v>
              </c:pt>
              <c:pt idx="105">
                <c:v>746</c:v>
              </c:pt>
              <c:pt idx="106">
                <c:v>661</c:v>
              </c:pt>
              <c:pt idx="107">
                <c:v>513</c:v>
              </c:pt>
              <c:pt idx="108">
                <c:v>404</c:v>
              </c:pt>
              <c:pt idx="109">
                <c:v>371</c:v>
              </c:pt>
              <c:pt idx="110">
                <c:v>465</c:v>
              </c:pt>
              <c:pt idx="111">
                <c:v>433</c:v>
              </c:pt>
              <c:pt idx="112">
                <c:v>466</c:v>
              </c:pt>
              <c:pt idx="113">
                <c:v>440</c:v>
              </c:pt>
              <c:pt idx="114">
                <c:v>342</c:v>
              </c:pt>
              <c:pt idx="115">
                <c:v>494</c:v>
              </c:pt>
              <c:pt idx="116">
                <c:v>517</c:v>
              </c:pt>
              <c:pt idx="117">
                <c:v>486</c:v>
              </c:pt>
              <c:pt idx="118">
                <c:v>502</c:v>
              </c:pt>
              <c:pt idx="119">
                <c:v>361</c:v>
              </c:pt>
              <c:pt idx="120">
                <c:v>494</c:v>
              </c:pt>
            </c:numLit>
          </c:val>
          <c:smooth val="0"/>
          <c:extLst>
            <c:ext xmlns:c16="http://schemas.microsoft.com/office/drawing/2014/chart" uri="{C3380CC4-5D6E-409C-BE32-E72D297353CC}">
              <c16:uniqueId val="{00000007-4278-457E-AC21-A539330B1763}"/>
            </c:ext>
          </c:extLst>
        </c:ser>
        <c:dLbls>
          <c:showLegendKey val="0"/>
          <c:showVal val="0"/>
          <c:showCatName val="0"/>
          <c:showSerName val="0"/>
          <c:showPercent val="0"/>
          <c:showBubbleSize val="0"/>
        </c:dLbls>
        <c:smooth val="0"/>
        <c:axId val="1652737664"/>
        <c:axId val="1895283696"/>
      </c:lineChart>
      <c:catAx>
        <c:axId val="16527376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83696"/>
        <c:crosses val="autoZero"/>
        <c:auto val="1"/>
        <c:lblAlgn val="ctr"/>
        <c:lblOffset val="100"/>
        <c:noMultiLvlLbl val="0"/>
        <c:extLst>
          <c:ext xmlns:c15="http://schemas.microsoft.com/office/drawing/2012/chart" uri="{F40574EE-89B7-4290-83BB-5DA773EAF853}">
            <c15:numFmt c:formatCode="General" c:sourceLinked="1"/>
          </c:ext>
        </c:extLst>
      </c:catAx>
      <c:valAx>
        <c:axId val="1895283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73766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90423540046835094"/>
          <c:y val="0.36777567484138346"/>
          <c:w val="8.9895193356879774E-2"/>
          <c:h val="0.264448444662255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[NorwayCarSales.xlsx]PivotChartTable14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Tables!$R$50:$R$122</c:f>
              <c:numCache>
                <c:formatCode>General</c:formatCode>
                <c:ptCount val="73"/>
                <c:pt idx="0">
                  <c:v>439</c:v>
                </c:pt>
                <c:pt idx="1">
                  <c:v>257</c:v>
                </c:pt>
                <c:pt idx="2">
                  <c:v>466</c:v>
                </c:pt>
                <c:pt idx="3">
                  <c:v>388</c:v>
                </c:pt>
                <c:pt idx="4">
                  <c:v>357</c:v>
                </c:pt>
                <c:pt idx="5">
                  <c:v>215</c:v>
                </c:pt>
                <c:pt idx="6">
                  <c:v>293</c:v>
                </c:pt>
                <c:pt idx="7">
                  <c:v>303</c:v>
                </c:pt>
                <c:pt idx="8">
                  <c:v>353</c:v>
                </c:pt>
                <c:pt idx="9">
                  <c:v>334</c:v>
                </c:pt>
                <c:pt idx="10">
                  <c:v>339</c:v>
                </c:pt>
                <c:pt idx="11">
                  <c:v>159</c:v>
                </c:pt>
                <c:pt idx="12">
                  <c:v>324</c:v>
                </c:pt>
                <c:pt idx="13">
                  <c:v>275</c:v>
                </c:pt>
                <c:pt idx="14">
                  <c:v>443</c:v>
                </c:pt>
                <c:pt idx="15">
                  <c:v>345</c:v>
                </c:pt>
                <c:pt idx="16">
                  <c:v>403</c:v>
                </c:pt>
                <c:pt idx="17">
                  <c:v>432</c:v>
                </c:pt>
                <c:pt idx="18">
                  <c:v>442</c:v>
                </c:pt>
                <c:pt idx="19">
                  <c:v>700</c:v>
                </c:pt>
                <c:pt idx="20">
                  <c:v>688</c:v>
                </c:pt>
                <c:pt idx="21">
                  <c:v>990</c:v>
                </c:pt>
                <c:pt idx="22">
                  <c:v>788</c:v>
                </c:pt>
                <c:pt idx="23">
                  <c:v>312</c:v>
                </c:pt>
                <c:pt idx="24">
                  <c:v>633</c:v>
                </c:pt>
                <c:pt idx="25">
                  <c:v>588</c:v>
                </c:pt>
                <c:pt idx="26">
                  <c:v>665</c:v>
                </c:pt>
                <c:pt idx="27">
                  <c:v>739</c:v>
                </c:pt>
                <c:pt idx="28">
                  <c:v>762</c:v>
                </c:pt>
                <c:pt idx="29">
                  <c:v>656</c:v>
                </c:pt>
                <c:pt idx="30">
                  <c:v>806</c:v>
                </c:pt>
                <c:pt idx="31">
                  <c:v>925</c:v>
                </c:pt>
                <c:pt idx="32">
                  <c:v>894</c:v>
                </c:pt>
                <c:pt idx="33">
                  <c:v>1147</c:v>
                </c:pt>
                <c:pt idx="34">
                  <c:v>849</c:v>
                </c:pt>
                <c:pt idx="35">
                  <c:v>513</c:v>
                </c:pt>
                <c:pt idx="36">
                  <c:v>967</c:v>
                </c:pt>
                <c:pt idx="37">
                  <c:v>899</c:v>
                </c:pt>
                <c:pt idx="38">
                  <c:v>1029</c:v>
                </c:pt>
                <c:pt idx="39">
                  <c:v>919</c:v>
                </c:pt>
                <c:pt idx="40">
                  <c:v>946</c:v>
                </c:pt>
                <c:pt idx="41">
                  <c:v>846</c:v>
                </c:pt>
                <c:pt idx="42">
                  <c:v>927</c:v>
                </c:pt>
                <c:pt idx="43">
                  <c:v>824</c:v>
                </c:pt>
                <c:pt idx="44">
                  <c:v>1180</c:v>
                </c:pt>
                <c:pt idx="45">
                  <c:v>1159</c:v>
                </c:pt>
                <c:pt idx="46">
                  <c:v>1049</c:v>
                </c:pt>
                <c:pt idx="47">
                  <c:v>846</c:v>
                </c:pt>
                <c:pt idx="48">
                  <c:v>1112</c:v>
                </c:pt>
                <c:pt idx="49">
                  <c:v>982</c:v>
                </c:pt>
                <c:pt idx="50">
                  <c:v>1348</c:v>
                </c:pt>
                <c:pt idx="51">
                  <c:v>1554</c:v>
                </c:pt>
                <c:pt idx="52">
                  <c:v>1682</c:v>
                </c:pt>
                <c:pt idx="53">
                  <c:v>1934</c:v>
                </c:pt>
                <c:pt idx="54">
                  <c:v>1583</c:v>
                </c:pt>
                <c:pt idx="55">
                  <c:v>1353</c:v>
                </c:pt>
                <c:pt idx="56">
                  <c:v>1556</c:v>
                </c:pt>
                <c:pt idx="57">
                  <c:v>1979</c:v>
                </c:pt>
                <c:pt idx="58">
                  <c:v>1957</c:v>
                </c:pt>
                <c:pt idx="59">
                  <c:v>1433</c:v>
                </c:pt>
                <c:pt idx="60">
                  <c:v>1992</c:v>
                </c:pt>
                <c:pt idx="61">
                  <c:v>2794</c:v>
                </c:pt>
                <c:pt idx="62">
                  <c:v>3396</c:v>
                </c:pt>
                <c:pt idx="63">
                  <c:v>3550</c:v>
                </c:pt>
                <c:pt idx="64">
                  <c:v>3449</c:v>
                </c:pt>
                <c:pt idx="65">
                  <c:v>3174</c:v>
                </c:pt>
                <c:pt idx="66">
                  <c:v>2917</c:v>
                </c:pt>
                <c:pt idx="67">
                  <c:v>3676</c:v>
                </c:pt>
                <c:pt idx="68">
                  <c:v>3991</c:v>
                </c:pt>
                <c:pt idx="69">
                  <c:v>3209</c:v>
                </c:pt>
                <c:pt idx="70">
                  <c:v>3181</c:v>
                </c:pt>
                <c:pt idx="71">
                  <c:v>2597</c:v>
                </c:pt>
                <c:pt idx="72">
                  <c:v>4419</c:v>
                </c:pt>
              </c:numCache>
            </c:numRef>
          </c:xVal>
          <c:yVal>
            <c:numRef>
              <c:f>Tables!$O$50:$O$122</c:f>
              <c:numCache>
                <c:formatCode>General</c:formatCode>
                <c:ptCount val="73"/>
                <c:pt idx="0">
                  <c:v>7260</c:v>
                </c:pt>
                <c:pt idx="1">
                  <c:v>7949</c:v>
                </c:pt>
                <c:pt idx="2">
                  <c:v>9353</c:v>
                </c:pt>
                <c:pt idx="3">
                  <c:v>8509</c:v>
                </c:pt>
                <c:pt idx="4">
                  <c:v>10027</c:v>
                </c:pt>
                <c:pt idx="5">
                  <c:v>8024</c:v>
                </c:pt>
                <c:pt idx="6">
                  <c:v>8560</c:v>
                </c:pt>
                <c:pt idx="7">
                  <c:v>8541</c:v>
                </c:pt>
                <c:pt idx="8">
                  <c:v>8756</c:v>
                </c:pt>
                <c:pt idx="9">
                  <c:v>8888</c:v>
                </c:pt>
                <c:pt idx="10">
                  <c:v>9465</c:v>
                </c:pt>
                <c:pt idx="11">
                  <c:v>9217</c:v>
                </c:pt>
                <c:pt idx="12">
                  <c:v>7587</c:v>
                </c:pt>
                <c:pt idx="13">
                  <c:v>7648</c:v>
                </c:pt>
                <c:pt idx="14">
                  <c:v>8836</c:v>
                </c:pt>
                <c:pt idx="15">
                  <c:v>7233</c:v>
                </c:pt>
                <c:pt idx="16">
                  <c:v>8463</c:v>
                </c:pt>
                <c:pt idx="17">
                  <c:v>7483</c:v>
                </c:pt>
                <c:pt idx="18">
                  <c:v>7808</c:v>
                </c:pt>
                <c:pt idx="19">
                  <c:v>7074</c:v>
                </c:pt>
                <c:pt idx="20">
                  <c:v>6625</c:v>
                </c:pt>
                <c:pt idx="21">
                  <c:v>7150</c:v>
                </c:pt>
                <c:pt idx="22">
                  <c:v>6784</c:v>
                </c:pt>
                <c:pt idx="23">
                  <c:v>6043</c:v>
                </c:pt>
                <c:pt idx="24">
                  <c:v>6436</c:v>
                </c:pt>
                <c:pt idx="25">
                  <c:v>6137</c:v>
                </c:pt>
                <c:pt idx="26">
                  <c:v>5872</c:v>
                </c:pt>
                <c:pt idx="27">
                  <c:v>7302</c:v>
                </c:pt>
                <c:pt idx="28">
                  <c:v>6583</c:v>
                </c:pt>
                <c:pt idx="29">
                  <c:v>5978</c:v>
                </c:pt>
                <c:pt idx="30">
                  <c:v>6029</c:v>
                </c:pt>
                <c:pt idx="31">
                  <c:v>5888</c:v>
                </c:pt>
                <c:pt idx="32">
                  <c:v>6194</c:v>
                </c:pt>
                <c:pt idx="33">
                  <c:v>6369</c:v>
                </c:pt>
                <c:pt idx="34">
                  <c:v>5870</c:v>
                </c:pt>
                <c:pt idx="35">
                  <c:v>6461</c:v>
                </c:pt>
                <c:pt idx="36">
                  <c:v>5806</c:v>
                </c:pt>
                <c:pt idx="37">
                  <c:v>5533</c:v>
                </c:pt>
                <c:pt idx="38">
                  <c:v>6043</c:v>
                </c:pt>
                <c:pt idx="39">
                  <c:v>6021</c:v>
                </c:pt>
                <c:pt idx="40">
                  <c:v>6082</c:v>
                </c:pt>
                <c:pt idx="41">
                  <c:v>5560</c:v>
                </c:pt>
                <c:pt idx="42">
                  <c:v>5670</c:v>
                </c:pt>
                <c:pt idx="43">
                  <c:v>5402</c:v>
                </c:pt>
                <c:pt idx="44">
                  <c:v>5375</c:v>
                </c:pt>
                <c:pt idx="45">
                  <c:v>6248</c:v>
                </c:pt>
                <c:pt idx="46">
                  <c:v>5571</c:v>
                </c:pt>
                <c:pt idx="47">
                  <c:v>6982</c:v>
                </c:pt>
                <c:pt idx="48">
                  <c:v>4599</c:v>
                </c:pt>
                <c:pt idx="49">
                  <c:v>4637</c:v>
                </c:pt>
                <c:pt idx="50">
                  <c:v>5862</c:v>
                </c:pt>
                <c:pt idx="51">
                  <c:v>5624</c:v>
                </c:pt>
                <c:pt idx="52">
                  <c:v>4959</c:v>
                </c:pt>
                <c:pt idx="53">
                  <c:v>5683</c:v>
                </c:pt>
                <c:pt idx="54">
                  <c:v>4933</c:v>
                </c:pt>
                <c:pt idx="55">
                  <c:v>4815</c:v>
                </c:pt>
                <c:pt idx="56">
                  <c:v>4881</c:v>
                </c:pt>
                <c:pt idx="57">
                  <c:v>5239</c:v>
                </c:pt>
                <c:pt idx="58">
                  <c:v>5002</c:v>
                </c:pt>
                <c:pt idx="59">
                  <c:v>5427</c:v>
                </c:pt>
                <c:pt idx="60">
                  <c:v>4177</c:v>
                </c:pt>
                <c:pt idx="61">
                  <c:v>4180</c:v>
                </c:pt>
                <c:pt idx="62">
                  <c:v>4745</c:v>
                </c:pt>
                <c:pt idx="63">
                  <c:v>4277</c:v>
                </c:pt>
                <c:pt idx="64">
                  <c:v>3872</c:v>
                </c:pt>
                <c:pt idx="65">
                  <c:v>4255</c:v>
                </c:pt>
                <c:pt idx="66">
                  <c:v>3422</c:v>
                </c:pt>
                <c:pt idx="67">
                  <c:v>3837</c:v>
                </c:pt>
                <c:pt idx="68">
                  <c:v>3838</c:v>
                </c:pt>
                <c:pt idx="69">
                  <c:v>3544</c:v>
                </c:pt>
                <c:pt idx="70">
                  <c:v>3892</c:v>
                </c:pt>
                <c:pt idx="71">
                  <c:v>4829</c:v>
                </c:pt>
                <c:pt idx="72">
                  <c:v>3433</c:v>
                </c:pt>
              </c:numCache>
            </c:numRef>
          </c:yVal>
          <c:smooth val="0"/>
          <c:extLst>
            <c:ext xmlns:c16="http://schemas.microsoft.com/office/drawing/2014/chart" uri="{C3380CC4-5D6E-409C-BE32-E72D297353CC}">
              <c16:uniqueId val="{00000000-F443-43B4-997D-C4A56120187E}"/>
            </c:ext>
          </c:extLst>
        </c:ser>
        <c:dLbls>
          <c:showLegendKey val="0"/>
          <c:showVal val="0"/>
          <c:showCatName val="0"/>
          <c:showSerName val="0"/>
          <c:showPercent val="0"/>
          <c:showBubbleSize val="0"/>
        </c:dLbls>
        <c:axId val="341932192"/>
        <c:axId val="1902028176"/>
      </c:scatterChart>
      <c:valAx>
        <c:axId val="341932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Hybrid 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28176"/>
        <c:crosses val="autoZero"/>
        <c:crossBetween val="midCat"/>
      </c:valAx>
      <c:valAx>
        <c:axId val="190202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Tables!$S$50:$S$122</c:f>
              <c:numCache>
                <c:formatCode>General</c:formatCode>
                <c:ptCount val="73"/>
                <c:pt idx="0">
                  <c:v>112</c:v>
                </c:pt>
                <c:pt idx="1">
                  <c:v>124</c:v>
                </c:pt>
                <c:pt idx="2">
                  <c:v>248</c:v>
                </c:pt>
                <c:pt idx="3">
                  <c:v>133</c:v>
                </c:pt>
                <c:pt idx="4">
                  <c:v>146</c:v>
                </c:pt>
                <c:pt idx="5">
                  <c:v>84</c:v>
                </c:pt>
                <c:pt idx="6">
                  <c:v>43</c:v>
                </c:pt>
                <c:pt idx="7">
                  <c:v>138</c:v>
                </c:pt>
                <c:pt idx="8">
                  <c:v>201</c:v>
                </c:pt>
                <c:pt idx="9">
                  <c:v>201</c:v>
                </c:pt>
                <c:pt idx="10">
                  <c:v>338</c:v>
                </c:pt>
                <c:pt idx="11">
                  <c:v>228</c:v>
                </c:pt>
                <c:pt idx="12">
                  <c:v>257</c:v>
                </c:pt>
                <c:pt idx="13">
                  <c:v>309</c:v>
                </c:pt>
                <c:pt idx="14">
                  <c:v>322</c:v>
                </c:pt>
                <c:pt idx="15">
                  <c:v>260</c:v>
                </c:pt>
                <c:pt idx="16">
                  <c:v>304</c:v>
                </c:pt>
                <c:pt idx="17">
                  <c:v>264</c:v>
                </c:pt>
                <c:pt idx="18">
                  <c:v>256</c:v>
                </c:pt>
                <c:pt idx="19">
                  <c:v>428</c:v>
                </c:pt>
                <c:pt idx="20">
                  <c:v>583</c:v>
                </c:pt>
                <c:pt idx="21">
                  <c:v>421</c:v>
                </c:pt>
                <c:pt idx="22">
                  <c:v>314</c:v>
                </c:pt>
                <c:pt idx="23">
                  <c:v>232</c:v>
                </c:pt>
                <c:pt idx="24">
                  <c:v>337</c:v>
                </c:pt>
                <c:pt idx="25">
                  <c:v>334</c:v>
                </c:pt>
                <c:pt idx="26">
                  <c:v>343</c:v>
                </c:pt>
                <c:pt idx="27">
                  <c:v>494</c:v>
                </c:pt>
                <c:pt idx="28">
                  <c:v>348</c:v>
                </c:pt>
                <c:pt idx="29">
                  <c:v>372</c:v>
                </c:pt>
                <c:pt idx="30">
                  <c:v>278</c:v>
                </c:pt>
                <c:pt idx="31">
                  <c:v>700</c:v>
                </c:pt>
                <c:pt idx="32">
                  <c:v>1044</c:v>
                </c:pt>
                <c:pt idx="33">
                  <c:v>925</c:v>
                </c:pt>
                <c:pt idx="34">
                  <c:v>1434</c:v>
                </c:pt>
                <c:pt idx="35">
                  <c:v>1273</c:v>
                </c:pt>
                <c:pt idx="36">
                  <c:v>1099</c:v>
                </c:pt>
                <c:pt idx="37">
                  <c:v>1385</c:v>
                </c:pt>
                <c:pt idx="38">
                  <c:v>2813</c:v>
                </c:pt>
                <c:pt idx="39">
                  <c:v>1260</c:v>
                </c:pt>
                <c:pt idx="40">
                  <c:v>1346</c:v>
                </c:pt>
                <c:pt idx="41">
                  <c:v>1446</c:v>
                </c:pt>
                <c:pt idx="42">
                  <c:v>1365</c:v>
                </c:pt>
                <c:pt idx="43">
                  <c:v>1736</c:v>
                </c:pt>
                <c:pt idx="44">
                  <c:v>1300</c:v>
                </c:pt>
                <c:pt idx="45">
                  <c:v>1398</c:v>
                </c:pt>
                <c:pt idx="46">
                  <c:v>1418</c:v>
                </c:pt>
                <c:pt idx="47">
                  <c:v>1528</c:v>
                </c:pt>
                <c:pt idx="48">
                  <c:v>1895</c:v>
                </c:pt>
                <c:pt idx="49">
                  <c:v>1919</c:v>
                </c:pt>
                <c:pt idx="50">
                  <c:v>3391</c:v>
                </c:pt>
                <c:pt idx="51">
                  <c:v>1975</c:v>
                </c:pt>
                <c:pt idx="52">
                  <c:v>1868</c:v>
                </c:pt>
                <c:pt idx="53">
                  <c:v>2617</c:v>
                </c:pt>
                <c:pt idx="54">
                  <c:v>1764</c:v>
                </c:pt>
                <c:pt idx="55">
                  <c:v>2166</c:v>
                </c:pt>
                <c:pt idx="56">
                  <c:v>2130</c:v>
                </c:pt>
                <c:pt idx="57">
                  <c:v>2045</c:v>
                </c:pt>
                <c:pt idx="58">
                  <c:v>2040</c:v>
                </c:pt>
                <c:pt idx="59">
                  <c:v>1978</c:v>
                </c:pt>
                <c:pt idx="60">
                  <c:v>1906</c:v>
                </c:pt>
                <c:pt idx="61">
                  <c:v>1927</c:v>
                </c:pt>
                <c:pt idx="62">
                  <c:v>2597</c:v>
                </c:pt>
                <c:pt idx="63">
                  <c:v>1993</c:v>
                </c:pt>
                <c:pt idx="64">
                  <c:v>1423</c:v>
                </c:pt>
                <c:pt idx="65">
                  <c:v>1906</c:v>
                </c:pt>
                <c:pt idx="66">
                  <c:v>1103</c:v>
                </c:pt>
                <c:pt idx="67">
                  <c:v>2014</c:v>
                </c:pt>
                <c:pt idx="68">
                  <c:v>2629</c:v>
                </c:pt>
                <c:pt idx="69">
                  <c:v>1861</c:v>
                </c:pt>
                <c:pt idx="70">
                  <c:v>2567</c:v>
                </c:pt>
                <c:pt idx="71">
                  <c:v>2319</c:v>
                </c:pt>
                <c:pt idx="72">
                  <c:v>2295</c:v>
                </c:pt>
              </c:numCache>
            </c:numRef>
          </c:xVal>
          <c:yVal>
            <c:numRef>
              <c:f>Tables!$O$50:$O$122</c:f>
              <c:numCache>
                <c:formatCode>General</c:formatCode>
                <c:ptCount val="73"/>
                <c:pt idx="0">
                  <c:v>7260</c:v>
                </c:pt>
                <c:pt idx="1">
                  <c:v>7949</c:v>
                </c:pt>
                <c:pt idx="2">
                  <c:v>9353</c:v>
                </c:pt>
                <c:pt idx="3">
                  <c:v>8509</c:v>
                </c:pt>
                <c:pt idx="4">
                  <c:v>10027</c:v>
                </c:pt>
                <c:pt idx="5">
                  <c:v>8024</c:v>
                </c:pt>
                <c:pt idx="6">
                  <c:v>8560</c:v>
                </c:pt>
                <c:pt idx="7">
                  <c:v>8541</c:v>
                </c:pt>
                <c:pt idx="8">
                  <c:v>8756</c:v>
                </c:pt>
                <c:pt idx="9">
                  <c:v>8888</c:v>
                </c:pt>
                <c:pt idx="10">
                  <c:v>9465</c:v>
                </c:pt>
                <c:pt idx="11">
                  <c:v>9217</c:v>
                </c:pt>
                <c:pt idx="12">
                  <c:v>7587</c:v>
                </c:pt>
                <c:pt idx="13">
                  <c:v>7648</c:v>
                </c:pt>
                <c:pt idx="14">
                  <c:v>8836</c:v>
                </c:pt>
                <c:pt idx="15">
                  <c:v>7233</c:v>
                </c:pt>
                <c:pt idx="16">
                  <c:v>8463</c:v>
                </c:pt>
                <c:pt idx="17">
                  <c:v>7483</c:v>
                </c:pt>
                <c:pt idx="18">
                  <c:v>7808</c:v>
                </c:pt>
                <c:pt idx="19">
                  <c:v>7074</c:v>
                </c:pt>
                <c:pt idx="20">
                  <c:v>6625</c:v>
                </c:pt>
                <c:pt idx="21">
                  <c:v>7150</c:v>
                </c:pt>
                <c:pt idx="22">
                  <c:v>6784</c:v>
                </c:pt>
                <c:pt idx="23">
                  <c:v>6043</c:v>
                </c:pt>
                <c:pt idx="24">
                  <c:v>6436</c:v>
                </c:pt>
                <c:pt idx="25">
                  <c:v>6137</c:v>
                </c:pt>
                <c:pt idx="26">
                  <c:v>5872</c:v>
                </c:pt>
                <c:pt idx="27">
                  <c:v>7302</c:v>
                </c:pt>
                <c:pt idx="28">
                  <c:v>6583</c:v>
                </c:pt>
                <c:pt idx="29">
                  <c:v>5978</c:v>
                </c:pt>
                <c:pt idx="30">
                  <c:v>6029</c:v>
                </c:pt>
                <c:pt idx="31">
                  <c:v>5888</c:v>
                </c:pt>
                <c:pt idx="32">
                  <c:v>6194</c:v>
                </c:pt>
                <c:pt idx="33">
                  <c:v>6369</c:v>
                </c:pt>
                <c:pt idx="34">
                  <c:v>5870</c:v>
                </c:pt>
                <c:pt idx="35">
                  <c:v>6461</c:v>
                </c:pt>
                <c:pt idx="36">
                  <c:v>5806</c:v>
                </c:pt>
                <c:pt idx="37">
                  <c:v>5533</c:v>
                </c:pt>
                <c:pt idx="38">
                  <c:v>6043</c:v>
                </c:pt>
                <c:pt idx="39">
                  <c:v>6021</c:v>
                </c:pt>
                <c:pt idx="40">
                  <c:v>6082</c:v>
                </c:pt>
                <c:pt idx="41">
                  <c:v>5560</c:v>
                </c:pt>
                <c:pt idx="42">
                  <c:v>5670</c:v>
                </c:pt>
                <c:pt idx="43">
                  <c:v>5402</c:v>
                </c:pt>
                <c:pt idx="44">
                  <c:v>5375</c:v>
                </c:pt>
                <c:pt idx="45">
                  <c:v>6248</c:v>
                </c:pt>
                <c:pt idx="46">
                  <c:v>5571</c:v>
                </c:pt>
                <c:pt idx="47">
                  <c:v>6982</c:v>
                </c:pt>
                <c:pt idx="48">
                  <c:v>4599</c:v>
                </c:pt>
                <c:pt idx="49">
                  <c:v>4637</c:v>
                </c:pt>
                <c:pt idx="50">
                  <c:v>5862</c:v>
                </c:pt>
                <c:pt idx="51">
                  <c:v>5624</c:v>
                </c:pt>
                <c:pt idx="52">
                  <c:v>4959</c:v>
                </c:pt>
                <c:pt idx="53">
                  <c:v>5683</c:v>
                </c:pt>
                <c:pt idx="54">
                  <c:v>4933</c:v>
                </c:pt>
                <c:pt idx="55">
                  <c:v>4815</c:v>
                </c:pt>
                <c:pt idx="56">
                  <c:v>4881</c:v>
                </c:pt>
                <c:pt idx="57">
                  <c:v>5239</c:v>
                </c:pt>
                <c:pt idx="58">
                  <c:v>5002</c:v>
                </c:pt>
                <c:pt idx="59">
                  <c:v>5427</c:v>
                </c:pt>
                <c:pt idx="60">
                  <c:v>4177</c:v>
                </c:pt>
                <c:pt idx="61">
                  <c:v>4180</c:v>
                </c:pt>
                <c:pt idx="62">
                  <c:v>4745</c:v>
                </c:pt>
                <c:pt idx="63">
                  <c:v>4277</c:v>
                </c:pt>
                <c:pt idx="64">
                  <c:v>3872</c:v>
                </c:pt>
                <c:pt idx="65">
                  <c:v>4255</c:v>
                </c:pt>
                <c:pt idx="66">
                  <c:v>3422</c:v>
                </c:pt>
                <c:pt idx="67">
                  <c:v>3837</c:v>
                </c:pt>
                <c:pt idx="68">
                  <c:v>3838</c:v>
                </c:pt>
                <c:pt idx="69">
                  <c:v>3544</c:v>
                </c:pt>
                <c:pt idx="70">
                  <c:v>3892</c:v>
                </c:pt>
                <c:pt idx="71">
                  <c:v>4829</c:v>
                </c:pt>
                <c:pt idx="72">
                  <c:v>3433</c:v>
                </c:pt>
              </c:numCache>
            </c:numRef>
          </c:yVal>
          <c:smooth val="0"/>
          <c:extLst>
            <c:ext xmlns:c16="http://schemas.microsoft.com/office/drawing/2014/chart" uri="{C3380CC4-5D6E-409C-BE32-E72D297353CC}">
              <c16:uniqueId val="{00000000-733D-4EDD-8709-2E5F5DDC39ED}"/>
            </c:ext>
          </c:extLst>
        </c:ser>
        <c:dLbls>
          <c:showLegendKey val="0"/>
          <c:showVal val="0"/>
          <c:showCatName val="0"/>
          <c:showSerName val="0"/>
          <c:showPercent val="0"/>
          <c:showBubbleSize val="0"/>
        </c:dLbls>
        <c:axId val="341932192"/>
        <c:axId val="1902028176"/>
      </c:scatterChart>
      <c:valAx>
        <c:axId val="3419321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Electric 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028176"/>
        <c:crosses val="autoZero"/>
        <c:crossBetween val="midCat"/>
      </c:valAx>
      <c:valAx>
        <c:axId val="190202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Diesel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Total </a:t>
            </a:r>
            <a:r>
              <a:rPr lang="en-US" baseline="0"/>
              <a:t>by make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2"/>
          </a:solidFill>
          <a:ln>
            <a:noFill/>
          </a:ln>
          <a:effectLst/>
        </c:spPr>
        <c:marker>
          <c:spPr>
            <a:solidFill>
              <a:schemeClr val="accent2"/>
            </a:solidFill>
            <a:ln w="9525">
              <a:solidFill>
                <a:schemeClr val="accen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66"/>
              <c:pt idx="0">
                <c:v>Alfa Romeo</c:v>
              </c:pt>
              <c:pt idx="1">
                <c:v>Aston Martin</c:v>
              </c:pt>
              <c:pt idx="2">
                <c:v>Audi</c:v>
              </c:pt>
              <c:pt idx="3">
                <c:v>Bentley</c:v>
              </c:pt>
              <c:pt idx="4">
                <c:v>Binz</c:v>
              </c:pt>
              <c:pt idx="5">
                <c:v>BMW</c:v>
              </c:pt>
              <c:pt idx="6">
                <c:v>Cadillac</c:v>
              </c:pt>
              <c:pt idx="7">
                <c:v>Chevrolet</c:v>
              </c:pt>
              <c:pt idx="8">
                <c:v>Chevrolet US</c:v>
              </c:pt>
              <c:pt idx="9">
                <c:v>Chrysler</c:v>
              </c:pt>
              <c:pt idx="10">
                <c:v>Citroen</c:v>
              </c:pt>
              <c:pt idx="11">
                <c:v>Dacia</c:v>
              </c:pt>
              <c:pt idx="12">
                <c:v>Daihatsu</c:v>
              </c:pt>
              <c:pt idx="13">
                <c:v>Dodge</c:v>
              </c:pt>
              <c:pt idx="14">
                <c:v>DS</c:v>
              </c:pt>
              <c:pt idx="15">
                <c:v>Ferrari</c:v>
              </c:pt>
              <c:pt idx="16">
                <c:v>Fiat</c:v>
              </c:pt>
              <c:pt idx="17">
                <c:v>Fisker</c:v>
              </c:pt>
              <c:pt idx="18">
                <c:v>Ford</c:v>
              </c:pt>
              <c:pt idx="19">
                <c:v>Honda</c:v>
              </c:pt>
              <c:pt idx="20">
                <c:v>Hyundai</c:v>
              </c:pt>
              <c:pt idx="21">
                <c:v>Infiniti</c:v>
              </c:pt>
              <c:pt idx="22">
                <c:v>Isuzu</c:v>
              </c:pt>
              <c:pt idx="23">
                <c:v>Iveco</c:v>
              </c:pt>
              <c:pt idx="24">
                <c:v>Jaguar</c:v>
              </c:pt>
              <c:pt idx="25">
                <c:v>Jeep</c:v>
              </c:pt>
              <c:pt idx="26">
                <c:v>Kia</c:v>
              </c:pt>
              <c:pt idx="27">
                <c:v>Koenigsegg</c:v>
              </c:pt>
              <c:pt idx="28">
                <c:v>Lamborghini</c:v>
              </c:pt>
              <c:pt idx="29">
                <c:v>Lancia</c:v>
              </c:pt>
              <c:pt idx="30">
                <c:v>Land Rover</c:v>
              </c:pt>
              <c:pt idx="31">
                <c:v>Lexus</c:v>
              </c:pt>
              <c:pt idx="32">
                <c:v>Lotus</c:v>
              </c:pt>
              <c:pt idx="33">
                <c:v>Martin Motors</c:v>
              </c:pt>
              <c:pt idx="34">
                <c:v>Maserati</c:v>
              </c:pt>
              <c:pt idx="35">
                <c:v>Mazda</c:v>
              </c:pt>
              <c:pt idx="36">
                <c:v>McLaren</c:v>
              </c:pt>
              <c:pt idx="37">
                <c:v>Mercedes-Benz</c:v>
              </c:pt>
              <c:pt idx="38">
                <c:v>Mia</c:v>
              </c:pt>
              <c:pt idx="39">
                <c:v>MINI</c:v>
              </c:pt>
              <c:pt idx="40">
                <c:v>Mitsubishi</c:v>
              </c:pt>
              <c:pt idx="41">
                <c:v>Morgan</c:v>
              </c:pt>
              <c:pt idx="42">
                <c:v>NA</c:v>
              </c:pt>
              <c:pt idx="43">
                <c:v>Nilsson</c:v>
              </c:pt>
              <c:pt idx="44">
                <c:v>Nissan</c:v>
              </c:pt>
              <c:pt idx="45">
                <c:v>Opel</c:v>
              </c:pt>
              <c:pt idx="46">
                <c:v>Peugeot</c:v>
              </c:pt>
              <c:pt idx="47">
                <c:v>Polaris</c:v>
              </c:pt>
              <c:pt idx="48">
                <c:v>Porsche</c:v>
              </c:pt>
              <c:pt idx="49">
                <c:v>Renault</c:v>
              </c:pt>
              <c:pt idx="50">
                <c:v>Saab</c:v>
              </c:pt>
              <c:pt idx="51">
                <c:v>Seat</c:v>
              </c:pt>
              <c:pt idx="52">
                <c:v>Secma</c:v>
              </c:pt>
              <c:pt idx="53">
                <c:v>Skoda</c:v>
              </c:pt>
              <c:pt idx="54">
                <c:v>Smart</c:v>
              </c:pt>
              <c:pt idx="55">
                <c:v>Ssangyong</c:v>
              </c:pt>
              <c:pt idx="56">
                <c:v>Subaru</c:v>
              </c:pt>
              <c:pt idx="57">
                <c:v>Suzuki</c:v>
              </c:pt>
              <c:pt idx="58">
                <c:v>Tata</c:v>
              </c:pt>
              <c:pt idx="59">
                <c:v>Tazzari</c:v>
              </c:pt>
              <c:pt idx="60">
                <c:v>Tesla</c:v>
              </c:pt>
              <c:pt idx="61">
                <c:v>Think</c:v>
              </c:pt>
              <c:pt idx="62">
                <c:v>Toyota</c:v>
              </c:pt>
              <c:pt idx="63">
                <c:v>Volkswagen</c:v>
              </c:pt>
              <c:pt idx="64">
                <c:v>Volvo</c:v>
              </c:pt>
              <c:pt idx="65">
                <c:v>Westfield</c:v>
              </c:pt>
            </c:strLit>
          </c:cat>
          <c:val>
            <c:numLit>
              <c:formatCode>General</c:formatCode>
              <c:ptCount val="66"/>
              <c:pt idx="0">
                <c:v>1881</c:v>
              </c:pt>
              <c:pt idx="1">
                <c:v>48</c:v>
              </c:pt>
              <c:pt idx="2">
                <c:v>70475</c:v>
              </c:pt>
              <c:pt idx="3">
                <c:v>13</c:v>
              </c:pt>
              <c:pt idx="4">
                <c:v>2</c:v>
              </c:pt>
              <c:pt idx="5">
                <c:v>73315</c:v>
              </c:pt>
              <c:pt idx="6">
                <c:v>35</c:v>
              </c:pt>
              <c:pt idx="7">
                <c:v>2301</c:v>
              </c:pt>
              <c:pt idx="8">
                <c:v>15</c:v>
              </c:pt>
              <c:pt idx="9">
                <c:v>175</c:v>
              </c:pt>
              <c:pt idx="10">
                <c:v>26546</c:v>
              </c:pt>
              <c:pt idx="11">
                <c:v>808</c:v>
              </c:pt>
              <c:pt idx="12">
                <c:v>688</c:v>
              </c:pt>
              <c:pt idx="13">
                <c:v>909</c:v>
              </c:pt>
              <c:pt idx="14">
                <c:v>210</c:v>
              </c:pt>
              <c:pt idx="15">
                <c:v>24</c:v>
              </c:pt>
              <c:pt idx="16">
                <c:v>5777</c:v>
              </c:pt>
              <c:pt idx="17">
                <c:v>7</c:v>
              </c:pt>
              <c:pt idx="18">
                <c:v>99713</c:v>
              </c:pt>
              <c:pt idx="19">
                <c:v>27352</c:v>
              </c:pt>
              <c:pt idx="20">
                <c:v>34251</c:v>
              </c:pt>
              <c:pt idx="21">
                <c:v>1</c:v>
              </c:pt>
              <c:pt idx="22">
                <c:v>22</c:v>
              </c:pt>
              <c:pt idx="23">
                <c:v>113</c:v>
              </c:pt>
              <c:pt idx="24">
                <c:v>1029</c:v>
              </c:pt>
              <c:pt idx="25">
                <c:v>1812</c:v>
              </c:pt>
              <c:pt idx="26">
                <c:v>31062</c:v>
              </c:pt>
              <c:pt idx="27">
                <c:v>1</c:v>
              </c:pt>
              <c:pt idx="28">
                <c:v>2</c:v>
              </c:pt>
              <c:pt idx="29">
                <c:v>16</c:v>
              </c:pt>
              <c:pt idx="30">
                <c:v>4002</c:v>
              </c:pt>
              <c:pt idx="31">
                <c:v>5384</c:v>
              </c:pt>
              <c:pt idx="32">
                <c:v>3</c:v>
              </c:pt>
              <c:pt idx="33">
                <c:v>1</c:v>
              </c:pt>
              <c:pt idx="34">
                <c:v>45</c:v>
              </c:pt>
              <c:pt idx="35">
                <c:v>43305</c:v>
              </c:pt>
              <c:pt idx="36">
                <c:v>1</c:v>
              </c:pt>
              <c:pt idx="37">
                <c:v>57557</c:v>
              </c:pt>
              <c:pt idx="38">
                <c:v>13</c:v>
              </c:pt>
              <c:pt idx="39">
                <c:v>6793</c:v>
              </c:pt>
              <c:pt idx="40">
                <c:v>51619</c:v>
              </c:pt>
              <c:pt idx="41">
                <c:v>56</c:v>
              </c:pt>
              <c:pt idx="42">
                <c:v>16</c:v>
              </c:pt>
              <c:pt idx="43">
                <c:v>141</c:v>
              </c:pt>
              <c:pt idx="44">
                <c:v>64535</c:v>
              </c:pt>
              <c:pt idx="45">
                <c:v>41066</c:v>
              </c:pt>
              <c:pt idx="46">
                <c:v>61033</c:v>
              </c:pt>
              <c:pt idx="47">
                <c:v>19</c:v>
              </c:pt>
              <c:pt idx="48">
                <c:v>2402</c:v>
              </c:pt>
              <c:pt idx="49">
                <c:v>13259</c:v>
              </c:pt>
              <c:pt idx="50">
                <c:v>5130</c:v>
              </c:pt>
              <c:pt idx="51">
                <c:v>6</c:v>
              </c:pt>
              <c:pt idx="52">
                <c:v>1</c:v>
              </c:pt>
              <c:pt idx="53">
                <c:v>66007</c:v>
              </c:pt>
              <c:pt idx="54">
                <c:v>633</c:v>
              </c:pt>
              <c:pt idx="55">
                <c:v>314</c:v>
              </c:pt>
              <c:pt idx="56">
                <c:v>27594</c:v>
              </c:pt>
              <c:pt idx="57">
                <c:v>28162</c:v>
              </c:pt>
              <c:pt idx="58">
                <c:v>1</c:v>
              </c:pt>
              <c:pt idx="59">
                <c:v>3</c:v>
              </c:pt>
              <c:pt idx="60">
                <c:v>13994</c:v>
              </c:pt>
              <c:pt idx="61">
                <c:v>768</c:v>
              </c:pt>
              <c:pt idx="62">
                <c:v>168177</c:v>
              </c:pt>
              <c:pt idx="63">
                <c:v>206669</c:v>
              </c:pt>
              <c:pt idx="64">
                <c:v>99937</c:v>
              </c:pt>
              <c:pt idx="65">
                <c:v>1</c:v>
              </c:pt>
            </c:numLit>
          </c:val>
          <c:extLst>
            <c:ext xmlns:c16="http://schemas.microsoft.com/office/drawing/2014/chart" uri="{C3380CC4-5D6E-409C-BE32-E72D297353CC}">
              <c16:uniqueId val="{00000042-5313-40F2-8185-02DDE89DD4B4}"/>
            </c:ext>
          </c:extLst>
        </c:ser>
        <c:dLbls>
          <c:showLegendKey val="0"/>
          <c:showVal val="0"/>
          <c:showCatName val="0"/>
          <c:showSerName val="0"/>
          <c:showPercent val="0"/>
          <c:showBubbleSize val="0"/>
        </c:dLbls>
        <c:gapWidth val="444"/>
        <c:axId val="484152319"/>
        <c:axId val="425968831"/>
      </c:barChart>
      <c:catAx>
        <c:axId val="4841523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5968831"/>
        <c:crosses val="autoZero"/>
        <c:auto val="1"/>
        <c:lblAlgn val="ctr"/>
        <c:lblOffset val="100"/>
        <c:noMultiLvlLbl val="0"/>
        <c:extLst>
          <c:ext xmlns:c15="http://schemas.microsoft.com/office/drawing/2012/chart" uri="{F40574EE-89B7-4290-83BB-5DA773EAF853}">
            <c15:numFmt c:formatCode="General" c:sourceLinked="1"/>
          </c:ext>
        </c:extLst>
      </c:catAx>
      <c:valAx>
        <c:axId val="425968831"/>
        <c:scaling>
          <c:orientation val="minMax"/>
        </c:scaling>
        <c:delete val="1"/>
        <c:axPos val="l"/>
        <c:numFmt formatCode="General" sourceLinked="0"/>
        <c:majorTickMark val="none"/>
        <c:minorTickMark val="none"/>
        <c:tickLblPos val="nextTo"/>
        <c:crossAx val="484152319"/>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[NorwayCarSales.xlsx]PivotChartTable1</c15:name>
        <c15:fmtId val="0"/>
      </c15:pivotSource>
      <c15:pivotOptions>
        <c15:dropZoneFilter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Share of Model per Make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E81-4464-876D-1F5A086C1CC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E81-4464-876D-1F5A086C1CC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E81-4464-876D-1F5A086C1CC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E81-4464-876D-1F5A086C1CC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E81-4464-876D-1F5A086C1C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5"/>
              <c:pt idx="0">
                <c:v>Ford Fiesta</c:v>
              </c:pt>
              <c:pt idx="1">
                <c:v>Ford Focus</c:v>
              </c:pt>
              <c:pt idx="2">
                <c:v>Ford Kuga</c:v>
              </c:pt>
              <c:pt idx="3">
                <c:v>Ford Mondeo</c:v>
              </c:pt>
              <c:pt idx="4">
                <c:v>Ford S-Max</c:v>
              </c:pt>
            </c:strLit>
          </c:cat>
          <c:val>
            <c:numLit>
              <c:formatCode>General</c:formatCode>
              <c:ptCount val="5"/>
              <c:pt idx="0">
                <c:v>3611</c:v>
              </c:pt>
              <c:pt idx="1">
                <c:v>26656</c:v>
              </c:pt>
              <c:pt idx="2">
                <c:v>1647</c:v>
              </c:pt>
              <c:pt idx="3">
                <c:v>23870</c:v>
              </c:pt>
              <c:pt idx="4">
                <c:v>1979</c:v>
              </c:pt>
            </c:numLit>
          </c:val>
          <c:extLst>
            <c:ext xmlns:c16="http://schemas.microsoft.com/office/drawing/2014/chart" uri="{C3380CC4-5D6E-409C-BE32-E72D297353CC}">
              <c16:uniqueId val="{00000001-552E-48AC-9666-6D4F382B7E2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395164104869652E-2"/>
          <c:y val="5.3400076420975509E-2"/>
          <c:w val="0.88457655303237803"/>
          <c:h val="0.81312785166131529"/>
        </c:manualLayout>
      </c:layout>
      <c:barChart>
        <c:barDir val="col"/>
        <c:grouping val="clustered"/>
        <c:varyColors val="0"/>
        <c:ser>
          <c:idx val="0"/>
          <c:order val="0"/>
          <c:tx>
            <c:v>Ford Fiesta</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4"/>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Apr
2014</c:v>
              </c:pt>
              <c:pt idx="86">
                <c:v>May
2014</c:v>
              </c:pt>
              <c:pt idx="87">
                <c:v>Jun
2014</c:v>
              </c:pt>
              <c:pt idx="88">
                <c:v>Jul
2014</c:v>
              </c:pt>
              <c:pt idx="89">
                <c:v>Aug
2014</c:v>
              </c:pt>
              <c:pt idx="90">
                <c:v>Sep
2014</c:v>
              </c:pt>
              <c:pt idx="91">
                <c:v>Oct
2014</c:v>
              </c:pt>
              <c:pt idx="92">
                <c:v>Nov
2014</c:v>
              </c:pt>
              <c:pt idx="93">
                <c:v>Dec
2014</c:v>
              </c:pt>
              <c:pt idx="94">
                <c:v>Jan
2015</c:v>
              </c:pt>
              <c:pt idx="95">
                <c:v>Feb
2015</c:v>
              </c:pt>
              <c:pt idx="96">
                <c:v>Mar
2015</c:v>
              </c:pt>
              <c:pt idx="97">
                <c:v>Apr
2015</c:v>
              </c:pt>
              <c:pt idx="98">
                <c:v>May
2015</c:v>
              </c:pt>
              <c:pt idx="99">
                <c:v>Jun
2015</c:v>
              </c:pt>
              <c:pt idx="100">
                <c:v>Jul
2015</c:v>
              </c:pt>
              <c:pt idx="101">
                <c:v>Aug
2015</c:v>
              </c:pt>
              <c:pt idx="102">
                <c:v>Sep
2015</c:v>
              </c:pt>
              <c:pt idx="103">
                <c:v>Oct
2015</c:v>
              </c:pt>
              <c:pt idx="104">
                <c:v>Nov
2015</c:v>
              </c:pt>
              <c:pt idx="105">
                <c:v>Dec
2015</c:v>
              </c:pt>
              <c:pt idx="106">
                <c:v>Jan
2016</c:v>
              </c:pt>
              <c:pt idx="107">
                <c:v>Feb
2016</c:v>
              </c:pt>
              <c:pt idx="108">
                <c:v>Mar
2016</c:v>
              </c:pt>
              <c:pt idx="109">
                <c:v>Apr
2016</c:v>
              </c:pt>
              <c:pt idx="110">
                <c:v>May
2016</c:v>
              </c:pt>
              <c:pt idx="111">
                <c:v>Jun
2016</c:v>
              </c:pt>
              <c:pt idx="112">
                <c:v>Jul
2016</c:v>
              </c:pt>
              <c:pt idx="113">
                <c:v>Aug
2016</c:v>
              </c:pt>
            </c:strLit>
          </c:cat>
          <c:val>
            <c:numLit>
              <c:formatCode>General</c:formatCode>
              <c:ptCount val="114"/>
              <c:pt idx="24">
                <c:v>91</c:v>
              </c:pt>
              <c:pt idx="36">
                <c:v>308</c:v>
              </c:pt>
              <c:pt idx="37">
                <c:v>138</c:v>
              </c:pt>
              <c:pt idx="38">
                <c:v>266</c:v>
              </c:pt>
              <c:pt idx="39">
                <c:v>109</c:v>
              </c:pt>
              <c:pt idx="40">
                <c:v>200</c:v>
              </c:pt>
              <c:pt idx="41">
                <c:v>186</c:v>
              </c:pt>
              <c:pt idx="42">
                <c:v>196</c:v>
              </c:pt>
              <c:pt idx="43">
                <c:v>369</c:v>
              </c:pt>
              <c:pt idx="44">
                <c:v>250</c:v>
              </c:pt>
              <c:pt idx="45">
                <c:v>299</c:v>
              </c:pt>
              <c:pt idx="46">
                <c:v>173</c:v>
              </c:pt>
              <c:pt idx="47">
                <c:v>117</c:v>
              </c:pt>
              <c:pt idx="76">
                <c:v>151</c:v>
              </c:pt>
              <c:pt idx="83">
                <c:v>111</c:v>
              </c:pt>
              <c:pt idx="96">
                <c:v>125</c:v>
              </c:pt>
              <c:pt idx="97">
                <c:v>92</c:v>
              </c:pt>
              <c:pt idx="106">
                <c:v>101</c:v>
              </c:pt>
              <c:pt idx="107">
                <c:v>85</c:v>
              </c:pt>
              <c:pt idx="108">
                <c:v>112</c:v>
              </c:pt>
              <c:pt idx="109">
                <c:v>132</c:v>
              </c:pt>
            </c:numLit>
          </c:val>
          <c:extLst>
            <c:ext xmlns:c16="http://schemas.microsoft.com/office/drawing/2014/chart" uri="{C3380CC4-5D6E-409C-BE32-E72D297353CC}">
              <c16:uniqueId val="{00000000-FC66-40EE-A1D2-45639753F417}"/>
            </c:ext>
          </c:extLst>
        </c:ser>
        <c:ser>
          <c:idx val="1"/>
          <c:order val="1"/>
          <c:tx>
            <c:v>Ford Focus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4"/>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Apr
2014</c:v>
              </c:pt>
              <c:pt idx="86">
                <c:v>May
2014</c:v>
              </c:pt>
              <c:pt idx="87">
                <c:v>Jun
2014</c:v>
              </c:pt>
              <c:pt idx="88">
                <c:v>Jul
2014</c:v>
              </c:pt>
              <c:pt idx="89">
                <c:v>Aug
2014</c:v>
              </c:pt>
              <c:pt idx="90">
                <c:v>Sep
2014</c:v>
              </c:pt>
              <c:pt idx="91">
                <c:v>Oct
2014</c:v>
              </c:pt>
              <c:pt idx="92">
                <c:v>Nov
2014</c:v>
              </c:pt>
              <c:pt idx="93">
                <c:v>Dec
2014</c:v>
              </c:pt>
              <c:pt idx="94">
                <c:v>Jan
2015</c:v>
              </c:pt>
              <c:pt idx="95">
                <c:v>Feb
2015</c:v>
              </c:pt>
              <c:pt idx="96">
                <c:v>Mar
2015</c:v>
              </c:pt>
              <c:pt idx="97">
                <c:v>Apr
2015</c:v>
              </c:pt>
              <c:pt idx="98">
                <c:v>May
2015</c:v>
              </c:pt>
              <c:pt idx="99">
                <c:v>Jun
2015</c:v>
              </c:pt>
              <c:pt idx="100">
                <c:v>Jul
2015</c:v>
              </c:pt>
              <c:pt idx="101">
                <c:v>Aug
2015</c:v>
              </c:pt>
              <c:pt idx="102">
                <c:v>Sep
2015</c:v>
              </c:pt>
              <c:pt idx="103">
                <c:v>Oct
2015</c:v>
              </c:pt>
              <c:pt idx="104">
                <c:v>Nov
2015</c:v>
              </c:pt>
              <c:pt idx="105">
                <c:v>Dec
2015</c:v>
              </c:pt>
              <c:pt idx="106">
                <c:v>Jan
2016</c:v>
              </c:pt>
              <c:pt idx="107">
                <c:v>Feb
2016</c:v>
              </c:pt>
              <c:pt idx="108">
                <c:v>Mar
2016</c:v>
              </c:pt>
              <c:pt idx="109">
                <c:v>Apr
2016</c:v>
              </c:pt>
              <c:pt idx="110">
                <c:v>May
2016</c:v>
              </c:pt>
              <c:pt idx="111">
                <c:v>Jun
2016</c:v>
              </c:pt>
              <c:pt idx="112">
                <c:v>Jul
2016</c:v>
              </c:pt>
              <c:pt idx="113">
                <c:v>Aug
2016</c:v>
              </c:pt>
            </c:strLit>
          </c:cat>
          <c:val>
            <c:numLit>
              <c:formatCode>General</c:formatCode>
              <c:ptCount val="114"/>
              <c:pt idx="0">
                <c:v>400</c:v>
              </c:pt>
              <c:pt idx="1">
                <c:v>296</c:v>
              </c:pt>
              <c:pt idx="2">
                <c:v>311</c:v>
              </c:pt>
              <c:pt idx="3">
                <c:v>147</c:v>
              </c:pt>
              <c:pt idx="4">
                <c:v>274</c:v>
              </c:pt>
              <c:pt idx="5">
                <c:v>289</c:v>
              </c:pt>
              <c:pt idx="6">
                <c:v>301</c:v>
              </c:pt>
              <c:pt idx="7">
                <c:v>200</c:v>
              </c:pt>
              <c:pt idx="8">
                <c:v>277</c:v>
              </c:pt>
              <c:pt idx="9">
                <c:v>227</c:v>
              </c:pt>
              <c:pt idx="10">
                <c:v>159</c:v>
              </c:pt>
              <c:pt idx="11">
                <c:v>157</c:v>
              </c:pt>
              <c:pt idx="12">
                <c:v>173</c:v>
              </c:pt>
              <c:pt idx="13">
                <c:v>235</c:v>
              </c:pt>
              <c:pt idx="14">
                <c:v>246</c:v>
              </c:pt>
              <c:pt idx="15">
                <c:v>342</c:v>
              </c:pt>
              <c:pt idx="16">
                <c:v>416</c:v>
              </c:pt>
              <c:pt idx="17">
                <c:v>237</c:v>
              </c:pt>
              <c:pt idx="18">
                <c:v>210</c:v>
              </c:pt>
              <c:pt idx="19">
                <c:v>213</c:v>
              </c:pt>
              <c:pt idx="20">
                <c:v>251</c:v>
              </c:pt>
              <c:pt idx="21">
                <c:v>192</c:v>
              </c:pt>
              <c:pt idx="22">
                <c:v>174</c:v>
              </c:pt>
              <c:pt idx="23">
                <c:v>188</c:v>
              </c:pt>
              <c:pt idx="24">
                <c:v>177</c:v>
              </c:pt>
              <c:pt idx="25">
                <c:v>142</c:v>
              </c:pt>
              <c:pt idx="26">
                <c:v>115</c:v>
              </c:pt>
              <c:pt idx="27">
                <c:v>132</c:v>
              </c:pt>
              <c:pt idx="28">
                <c:v>217</c:v>
              </c:pt>
              <c:pt idx="29">
                <c:v>190</c:v>
              </c:pt>
              <c:pt idx="30">
                <c:v>195</c:v>
              </c:pt>
              <c:pt idx="31">
                <c:v>154</c:v>
              </c:pt>
              <c:pt idx="32">
                <c:v>229</c:v>
              </c:pt>
              <c:pt idx="33">
                <c:v>278</c:v>
              </c:pt>
              <c:pt idx="34">
                <c:v>215</c:v>
              </c:pt>
              <c:pt idx="35">
                <c:v>277</c:v>
              </c:pt>
              <c:pt idx="36">
                <c:v>166</c:v>
              </c:pt>
              <c:pt idx="38">
                <c:v>204</c:v>
              </c:pt>
              <c:pt idx="39">
                <c:v>132</c:v>
              </c:pt>
              <c:pt idx="40">
                <c:v>199</c:v>
              </c:pt>
              <c:pt idx="41">
                <c:v>254</c:v>
              </c:pt>
              <c:pt idx="42">
                <c:v>202</c:v>
              </c:pt>
              <c:pt idx="43">
                <c:v>210</c:v>
              </c:pt>
              <c:pt idx="44">
                <c:v>327</c:v>
              </c:pt>
              <c:pt idx="45">
                <c:v>174</c:v>
              </c:pt>
              <c:pt idx="46">
                <c:v>209</c:v>
              </c:pt>
              <c:pt idx="47">
                <c:v>303</c:v>
              </c:pt>
              <c:pt idx="48">
                <c:v>206</c:v>
              </c:pt>
              <c:pt idx="49">
                <c:v>191</c:v>
              </c:pt>
              <c:pt idx="50">
                <c:v>321</c:v>
              </c:pt>
              <c:pt idx="51">
                <c:v>266</c:v>
              </c:pt>
              <c:pt idx="52">
                <c:v>359</c:v>
              </c:pt>
              <c:pt idx="53">
                <c:v>325</c:v>
              </c:pt>
              <c:pt idx="54">
                <c:v>352</c:v>
              </c:pt>
              <c:pt idx="55">
                <c:v>520</c:v>
              </c:pt>
              <c:pt idx="56">
                <c:v>440</c:v>
              </c:pt>
              <c:pt idx="57">
                <c:v>428</c:v>
              </c:pt>
              <c:pt idx="58">
                <c:v>492</c:v>
              </c:pt>
              <c:pt idx="59">
                <c:v>537</c:v>
              </c:pt>
              <c:pt idx="60">
                <c:v>251</c:v>
              </c:pt>
              <c:pt idx="61">
                <c:v>276</c:v>
              </c:pt>
              <c:pt idx="62">
                <c:v>509</c:v>
              </c:pt>
              <c:pt idx="63">
                <c:v>269</c:v>
              </c:pt>
              <c:pt idx="64">
                <c:v>467</c:v>
              </c:pt>
              <c:pt idx="65">
                <c:v>516</c:v>
              </c:pt>
              <c:pt idx="66">
                <c:v>369</c:v>
              </c:pt>
              <c:pt idx="67">
                <c:v>337</c:v>
              </c:pt>
              <c:pt idx="68">
                <c:v>338</c:v>
              </c:pt>
              <c:pt idx="69">
                <c:v>319</c:v>
              </c:pt>
              <c:pt idx="70">
                <c:v>301</c:v>
              </c:pt>
              <c:pt idx="71">
                <c:v>309</c:v>
              </c:pt>
              <c:pt idx="72">
                <c:v>317</c:v>
              </c:pt>
              <c:pt idx="73">
                <c:v>253</c:v>
              </c:pt>
              <c:pt idx="74">
                <c:v>264</c:v>
              </c:pt>
              <c:pt idx="75">
                <c:v>325</c:v>
              </c:pt>
              <c:pt idx="76">
                <c:v>335</c:v>
              </c:pt>
              <c:pt idx="77">
                <c:v>295</c:v>
              </c:pt>
              <c:pt idx="78">
                <c:v>232</c:v>
              </c:pt>
              <c:pt idx="79">
                <c:v>258</c:v>
              </c:pt>
              <c:pt idx="80">
                <c:v>251</c:v>
              </c:pt>
              <c:pt idx="81">
                <c:v>257</c:v>
              </c:pt>
              <c:pt idx="82">
                <c:v>203</c:v>
              </c:pt>
              <c:pt idx="83">
                <c:v>179</c:v>
              </c:pt>
              <c:pt idx="85">
                <c:v>266</c:v>
              </c:pt>
              <c:pt idx="86">
                <c:v>159</c:v>
              </c:pt>
              <c:pt idx="87">
                <c:v>239</c:v>
              </c:pt>
              <c:pt idx="88">
                <c:v>150</c:v>
              </c:pt>
              <c:pt idx="89">
                <c:v>144</c:v>
              </c:pt>
              <c:pt idx="90">
                <c:v>161</c:v>
              </c:pt>
              <c:pt idx="91">
                <c:v>139</c:v>
              </c:pt>
              <c:pt idx="92">
                <c:v>219</c:v>
              </c:pt>
              <c:pt idx="93">
                <c:v>190</c:v>
              </c:pt>
              <c:pt idx="94">
                <c:v>143</c:v>
              </c:pt>
              <c:pt idx="95">
                <c:v>157</c:v>
              </c:pt>
              <c:pt idx="96">
                <c:v>180</c:v>
              </c:pt>
              <c:pt idx="97">
                <c:v>193</c:v>
              </c:pt>
              <c:pt idx="98">
                <c:v>242</c:v>
              </c:pt>
              <c:pt idx="99">
                <c:v>174</c:v>
              </c:pt>
              <c:pt idx="100">
                <c:v>157</c:v>
              </c:pt>
              <c:pt idx="101">
                <c:v>183</c:v>
              </c:pt>
              <c:pt idx="102">
                <c:v>168</c:v>
              </c:pt>
              <c:pt idx="103">
                <c:v>150</c:v>
              </c:pt>
              <c:pt idx="104">
                <c:v>103</c:v>
              </c:pt>
              <c:pt idx="105">
                <c:v>162</c:v>
              </c:pt>
              <c:pt idx="106">
                <c:v>141</c:v>
              </c:pt>
              <c:pt idx="107">
                <c:v>126</c:v>
              </c:pt>
              <c:pt idx="108">
                <c:v>118</c:v>
              </c:pt>
              <c:pt idx="109">
                <c:v>109</c:v>
              </c:pt>
            </c:numLit>
          </c:val>
          <c:extLst>
            <c:ext xmlns:c16="http://schemas.microsoft.com/office/drawing/2014/chart" uri="{C3380CC4-5D6E-409C-BE32-E72D297353CC}">
              <c16:uniqueId val="{000000B8-FC66-40EE-A1D2-45639753F417}"/>
            </c:ext>
          </c:extLst>
        </c:ser>
        <c:ser>
          <c:idx val="2"/>
          <c:order val="2"/>
          <c:tx>
            <c:v>Ford Kuga</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4"/>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Apr
2014</c:v>
              </c:pt>
              <c:pt idx="86">
                <c:v>May
2014</c:v>
              </c:pt>
              <c:pt idx="87">
                <c:v>Jun
2014</c:v>
              </c:pt>
              <c:pt idx="88">
                <c:v>Jul
2014</c:v>
              </c:pt>
              <c:pt idx="89">
                <c:v>Aug
2014</c:v>
              </c:pt>
              <c:pt idx="90">
                <c:v>Sep
2014</c:v>
              </c:pt>
              <c:pt idx="91">
                <c:v>Oct
2014</c:v>
              </c:pt>
              <c:pt idx="92">
                <c:v>Nov
2014</c:v>
              </c:pt>
              <c:pt idx="93">
                <c:v>Dec
2014</c:v>
              </c:pt>
              <c:pt idx="94">
                <c:v>Jan
2015</c:v>
              </c:pt>
              <c:pt idx="95">
                <c:v>Feb
2015</c:v>
              </c:pt>
              <c:pt idx="96">
                <c:v>Mar
2015</c:v>
              </c:pt>
              <c:pt idx="97">
                <c:v>Apr
2015</c:v>
              </c:pt>
              <c:pt idx="98">
                <c:v>May
2015</c:v>
              </c:pt>
              <c:pt idx="99">
                <c:v>Jun
2015</c:v>
              </c:pt>
              <c:pt idx="100">
                <c:v>Jul
2015</c:v>
              </c:pt>
              <c:pt idx="101">
                <c:v>Aug
2015</c:v>
              </c:pt>
              <c:pt idx="102">
                <c:v>Sep
2015</c:v>
              </c:pt>
              <c:pt idx="103">
                <c:v>Oct
2015</c:v>
              </c:pt>
              <c:pt idx="104">
                <c:v>Nov
2015</c:v>
              </c:pt>
              <c:pt idx="105">
                <c:v>Dec
2015</c:v>
              </c:pt>
              <c:pt idx="106">
                <c:v>Jan
2016</c:v>
              </c:pt>
              <c:pt idx="107">
                <c:v>Feb
2016</c:v>
              </c:pt>
              <c:pt idx="108">
                <c:v>Mar
2016</c:v>
              </c:pt>
              <c:pt idx="109">
                <c:v>Apr
2016</c:v>
              </c:pt>
              <c:pt idx="110">
                <c:v>May
2016</c:v>
              </c:pt>
              <c:pt idx="111">
                <c:v>Jun
2016</c:v>
              </c:pt>
              <c:pt idx="112">
                <c:v>Jul
2016</c:v>
              </c:pt>
              <c:pt idx="113">
                <c:v>Aug
2016</c:v>
              </c:pt>
            </c:strLit>
          </c:cat>
          <c:val>
            <c:numLit>
              <c:formatCode>General</c:formatCode>
              <c:ptCount val="114"/>
              <c:pt idx="71">
                <c:v>114</c:v>
              </c:pt>
              <c:pt idx="76">
                <c:v>171</c:v>
              </c:pt>
              <c:pt idx="78">
                <c:v>158</c:v>
              </c:pt>
              <c:pt idx="83">
                <c:v>174</c:v>
              </c:pt>
              <c:pt idx="84">
                <c:v>152</c:v>
              </c:pt>
              <c:pt idx="94">
                <c:v>147</c:v>
              </c:pt>
              <c:pt idx="95">
                <c:v>133</c:v>
              </c:pt>
              <c:pt idx="96">
                <c:v>119</c:v>
              </c:pt>
              <c:pt idx="97">
                <c:v>72</c:v>
              </c:pt>
              <c:pt idx="106">
                <c:v>96</c:v>
              </c:pt>
              <c:pt idx="107">
                <c:v>119</c:v>
              </c:pt>
              <c:pt idx="108">
                <c:v>84</c:v>
              </c:pt>
              <c:pt idx="109">
                <c:v>108</c:v>
              </c:pt>
            </c:numLit>
          </c:val>
          <c:extLst>
            <c:ext xmlns:c16="http://schemas.microsoft.com/office/drawing/2014/chart" uri="{C3380CC4-5D6E-409C-BE32-E72D297353CC}">
              <c16:uniqueId val="{000000B9-FC66-40EE-A1D2-45639753F417}"/>
            </c:ext>
          </c:extLst>
        </c:ser>
        <c:ser>
          <c:idx val="3"/>
          <c:order val="3"/>
          <c:tx>
            <c:v>Ford Mondeo</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4"/>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Apr
2014</c:v>
              </c:pt>
              <c:pt idx="86">
                <c:v>May
2014</c:v>
              </c:pt>
              <c:pt idx="87">
                <c:v>Jun
2014</c:v>
              </c:pt>
              <c:pt idx="88">
                <c:v>Jul
2014</c:v>
              </c:pt>
              <c:pt idx="89">
                <c:v>Aug
2014</c:v>
              </c:pt>
              <c:pt idx="90">
                <c:v>Sep
2014</c:v>
              </c:pt>
              <c:pt idx="91">
                <c:v>Oct
2014</c:v>
              </c:pt>
              <c:pt idx="92">
                <c:v>Nov
2014</c:v>
              </c:pt>
              <c:pt idx="93">
                <c:v>Dec
2014</c:v>
              </c:pt>
              <c:pt idx="94">
                <c:v>Jan
2015</c:v>
              </c:pt>
              <c:pt idx="95">
                <c:v>Feb
2015</c:v>
              </c:pt>
              <c:pt idx="96">
                <c:v>Mar
2015</c:v>
              </c:pt>
              <c:pt idx="97">
                <c:v>Apr
2015</c:v>
              </c:pt>
              <c:pt idx="98">
                <c:v>May
2015</c:v>
              </c:pt>
              <c:pt idx="99">
                <c:v>Jun
2015</c:v>
              </c:pt>
              <c:pt idx="100">
                <c:v>Jul
2015</c:v>
              </c:pt>
              <c:pt idx="101">
                <c:v>Aug
2015</c:v>
              </c:pt>
              <c:pt idx="102">
                <c:v>Sep
2015</c:v>
              </c:pt>
              <c:pt idx="103">
                <c:v>Oct
2015</c:v>
              </c:pt>
              <c:pt idx="104">
                <c:v>Nov
2015</c:v>
              </c:pt>
              <c:pt idx="105">
                <c:v>Dec
2015</c:v>
              </c:pt>
              <c:pt idx="106">
                <c:v>Jan
2016</c:v>
              </c:pt>
              <c:pt idx="107">
                <c:v>Feb
2016</c:v>
              </c:pt>
              <c:pt idx="108">
                <c:v>Mar
2016</c:v>
              </c:pt>
              <c:pt idx="109">
                <c:v>Apr
2016</c:v>
              </c:pt>
              <c:pt idx="110">
                <c:v>May
2016</c:v>
              </c:pt>
              <c:pt idx="111">
                <c:v>Jun
2016</c:v>
              </c:pt>
              <c:pt idx="112">
                <c:v>Jul
2016</c:v>
              </c:pt>
              <c:pt idx="113">
                <c:v>Aug
2016</c:v>
              </c:pt>
            </c:strLit>
          </c:cat>
          <c:val>
            <c:numLit>
              <c:formatCode>General</c:formatCode>
              <c:ptCount val="114"/>
              <c:pt idx="6">
                <c:v>472</c:v>
              </c:pt>
              <c:pt idx="7">
                <c:v>431</c:v>
              </c:pt>
              <c:pt idx="8">
                <c:v>281</c:v>
              </c:pt>
              <c:pt idx="9">
                <c:v>331</c:v>
              </c:pt>
              <c:pt idx="10">
                <c:v>248</c:v>
              </c:pt>
              <c:pt idx="11">
                <c:v>457</c:v>
              </c:pt>
              <c:pt idx="12">
                <c:v>588</c:v>
              </c:pt>
              <c:pt idx="13">
                <c:v>624</c:v>
              </c:pt>
              <c:pt idx="14">
                <c:v>351</c:v>
              </c:pt>
              <c:pt idx="15">
                <c:v>354</c:v>
              </c:pt>
              <c:pt idx="16">
                <c:v>303</c:v>
              </c:pt>
              <c:pt idx="17">
                <c:v>455</c:v>
              </c:pt>
              <c:pt idx="18">
                <c:v>548</c:v>
              </c:pt>
              <c:pt idx="19">
                <c:v>253</c:v>
              </c:pt>
              <c:pt idx="20">
                <c:v>327</c:v>
              </c:pt>
              <c:pt idx="21">
                <c:v>322</c:v>
              </c:pt>
              <c:pt idx="22">
                <c:v>271</c:v>
              </c:pt>
              <c:pt idx="23">
                <c:v>349</c:v>
              </c:pt>
              <c:pt idx="24">
                <c:v>154</c:v>
              </c:pt>
              <c:pt idx="25">
                <c:v>173</c:v>
              </c:pt>
              <c:pt idx="26">
                <c:v>301</c:v>
              </c:pt>
              <c:pt idx="27">
                <c:v>201</c:v>
              </c:pt>
              <c:pt idx="28">
                <c:v>197</c:v>
              </c:pt>
              <c:pt idx="29">
                <c:v>368</c:v>
              </c:pt>
              <c:pt idx="30">
                <c:v>339</c:v>
              </c:pt>
              <c:pt idx="31">
                <c:v>184</c:v>
              </c:pt>
              <c:pt idx="32">
                <c:v>398</c:v>
              </c:pt>
              <c:pt idx="33">
                <c:v>395</c:v>
              </c:pt>
              <c:pt idx="34">
                <c:v>335</c:v>
              </c:pt>
              <c:pt idx="35">
                <c:v>421</c:v>
              </c:pt>
              <c:pt idx="36">
                <c:v>226</c:v>
              </c:pt>
              <c:pt idx="37">
                <c:v>174</c:v>
              </c:pt>
              <c:pt idx="38">
                <c:v>300</c:v>
              </c:pt>
              <c:pt idx="39">
                <c:v>179</c:v>
              </c:pt>
              <c:pt idx="40">
                <c:v>290</c:v>
              </c:pt>
              <c:pt idx="41">
                <c:v>472</c:v>
              </c:pt>
              <c:pt idx="42">
                <c:v>310</c:v>
              </c:pt>
              <c:pt idx="43">
                <c:v>248</c:v>
              </c:pt>
              <c:pt idx="44">
                <c:v>267</c:v>
              </c:pt>
              <c:pt idx="45">
                <c:v>147</c:v>
              </c:pt>
              <c:pt idx="46">
                <c:v>424</c:v>
              </c:pt>
              <c:pt idx="47">
                <c:v>385</c:v>
              </c:pt>
              <c:pt idx="48">
                <c:v>245</c:v>
              </c:pt>
              <c:pt idx="49">
                <c:v>313</c:v>
              </c:pt>
              <c:pt idx="50">
                <c:v>280</c:v>
              </c:pt>
              <c:pt idx="51">
                <c:v>202</c:v>
              </c:pt>
              <c:pt idx="52">
                <c:v>286</c:v>
              </c:pt>
              <c:pt idx="53">
                <c:v>310</c:v>
              </c:pt>
              <c:pt idx="54">
                <c:v>208</c:v>
              </c:pt>
              <c:pt idx="55">
                <c:v>230</c:v>
              </c:pt>
              <c:pt idx="56">
                <c:v>239</c:v>
              </c:pt>
              <c:pt idx="57">
                <c:v>308</c:v>
              </c:pt>
              <c:pt idx="58">
                <c:v>277</c:v>
              </c:pt>
              <c:pt idx="59">
                <c:v>309</c:v>
              </c:pt>
              <c:pt idx="60">
                <c:v>182</c:v>
              </c:pt>
              <c:pt idx="61">
                <c:v>208</c:v>
              </c:pt>
              <c:pt idx="62">
                <c:v>264</c:v>
              </c:pt>
              <c:pt idx="63">
                <c:v>155</c:v>
              </c:pt>
              <c:pt idx="64">
                <c:v>178</c:v>
              </c:pt>
              <c:pt idx="65">
                <c:v>226</c:v>
              </c:pt>
              <c:pt idx="66">
                <c:v>218</c:v>
              </c:pt>
              <c:pt idx="67">
                <c:v>231</c:v>
              </c:pt>
              <c:pt idx="68">
                <c:v>263</c:v>
              </c:pt>
              <c:pt idx="69">
                <c:v>262</c:v>
              </c:pt>
              <c:pt idx="70">
                <c:v>133</c:v>
              </c:pt>
              <c:pt idx="71">
                <c:v>125</c:v>
              </c:pt>
              <c:pt idx="76">
                <c:v>148</c:v>
              </c:pt>
              <c:pt idx="78">
                <c:v>161</c:v>
              </c:pt>
              <c:pt idx="80">
                <c:v>133</c:v>
              </c:pt>
              <c:pt idx="83">
                <c:v>117</c:v>
              </c:pt>
              <c:pt idx="94">
                <c:v>124</c:v>
              </c:pt>
              <c:pt idx="95">
                <c:v>162</c:v>
              </c:pt>
              <c:pt idx="96">
                <c:v>284</c:v>
              </c:pt>
              <c:pt idx="97">
                <c:v>221</c:v>
              </c:pt>
              <c:pt idx="98">
                <c:v>232</c:v>
              </c:pt>
              <c:pt idx="99">
                <c:v>221</c:v>
              </c:pt>
              <c:pt idx="100">
                <c:v>193</c:v>
              </c:pt>
              <c:pt idx="101">
                <c:v>303</c:v>
              </c:pt>
              <c:pt idx="102">
                <c:v>185</c:v>
              </c:pt>
              <c:pt idx="103">
                <c:v>156</c:v>
              </c:pt>
              <c:pt idx="104">
                <c:v>282</c:v>
              </c:pt>
              <c:pt idx="105">
                <c:v>186</c:v>
              </c:pt>
              <c:pt idx="106">
                <c:v>211</c:v>
              </c:pt>
              <c:pt idx="107">
                <c:v>157</c:v>
              </c:pt>
              <c:pt idx="108">
                <c:v>153</c:v>
              </c:pt>
              <c:pt idx="109">
                <c:v>171</c:v>
              </c:pt>
              <c:pt idx="110">
                <c:v>137</c:v>
              </c:pt>
              <c:pt idx="111">
                <c:v>193</c:v>
              </c:pt>
              <c:pt idx="112">
                <c:v>111</c:v>
              </c:pt>
              <c:pt idx="113">
                <c:v>124</c:v>
              </c:pt>
            </c:numLit>
          </c:val>
          <c:extLst>
            <c:ext xmlns:c16="http://schemas.microsoft.com/office/drawing/2014/chart" uri="{C3380CC4-5D6E-409C-BE32-E72D297353CC}">
              <c16:uniqueId val="{000000BA-FC66-40EE-A1D2-45639753F417}"/>
            </c:ext>
          </c:extLst>
        </c:ser>
        <c:ser>
          <c:idx val="4"/>
          <c:order val="4"/>
          <c:tx>
            <c:v>Ford S-Max</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14"/>
              <c:pt idx="0">
                <c:v>Jan
2007</c:v>
              </c:pt>
              <c:pt idx="1">
                <c:v>Feb
2007</c:v>
              </c:pt>
              <c:pt idx="2">
                <c:v>Mar
2007</c:v>
              </c:pt>
              <c:pt idx="3">
                <c:v>Apr
2007</c:v>
              </c:pt>
              <c:pt idx="4">
                <c:v>May
2007</c:v>
              </c:pt>
              <c:pt idx="5">
                <c:v>Jun
2007</c:v>
              </c:pt>
              <c:pt idx="6">
                <c:v>Jul
2007</c:v>
              </c:pt>
              <c:pt idx="7">
                <c:v>Aug
2007</c:v>
              </c:pt>
              <c:pt idx="8">
                <c:v>Sep
2007</c:v>
              </c:pt>
              <c:pt idx="9">
                <c:v>Oct
2007</c:v>
              </c:pt>
              <c:pt idx="10">
                <c:v>Nov
2007</c:v>
              </c:pt>
              <c:pt idx="11">
                <c:v>Dec
2007</c:v>
              </c:pt>
              <c:pt idx="12">
                <c:v>Jan
2008</c:v>
              </c:pt>
              <c:pt idx="13">
                <c:v>Feb
2008</c:v>
              </c:pt>
              <c:pt idx="14">
                <c:v>Mar
2008</c:v>
              </c:pt>
              <c:pt idx="15">
                <c:v>Apr
2008</c:v>
              </c:pt>
              <c:pt idx="16">
                <c:v>May
2008</c:v>
              </c:pt>
              <c:pt idx="17">
                <c:v>Jun
2008</c:v>
              </c:pt>
              <c:pt idx="18">
                <c:v>Jul
2008</c:v>
              </c:pt>
              <c:pt idx="19">
                <c:v>Aug
2008</c:v>
              </c:pt>
              <c:pt idx="20">
                <c:v>Sep
2008</c:v>
              </c:pt>
              <c:pt idx="21">
                <c:v>Oct
2008</c:v>
              </c:pt>
              <c:pt idx="22">
                <c:v>Nov
2008</c:v>
              </c:pt>
              <c:pt idx="23">
                <c:v>Dec
2008</c:v>
              </c:pt>
              <c:pt idx="24">
                <c:v>Jan
2009</c:v>
              </c:pt>
              <c:pt idx="25">
                <c:v>Feb
2009</c:v>
              </c:pt>
              <c:pt idx="26">
                <c:v>Mar
2009</c:v>
              </c:pt>
              <c:pt idx="27">
                <c:v>Apr
2009</c:v>
              </c:pt>
              <c:pt idx="28">
                <c:v>May
2009</c:v>
              </c:pt>
              <c:pt idx="29">
                <c:v>Jun
2009</c:v>
              </c:pt>
              <c:pt idx="30">
                <c:v>Jul
2009</c:v>
              </c:pt>
              <c:pt idx="31">
                <c:v>Aug
2009</c:v>
              </c:pt>
              <c:pt idx="32">
                <c:v>Sep
2009</c:v>
              </c:pt>
              <c:pt idx="33">
                <c:v>Oct
2009</c:v>
              </c:pt>
              <c:pt idx="34">
                <c:v>Nov
2009</c:v>
              </c:pt>
              <c:pt idx="35">
                <c:v>Dec
2009</c:v>
              </c:pt>
              <c:pt idx="36">
                <c:v>Jan
2010</c:v>
              </c:pt>
              <c:pt idx="37">
                <c:v>Feb
2010</c:v>
              </c:pt>
              <c:pt idx="38">
                <c:v>Mar
2010</c:v>
              </c:pt>
              <c:pt idx="39">
                <c:v>Apr
2010</c:v>
              </c:pt>
              <c:pt idx="40">
                <c:v>May
2010</c:v>
              </c:pt>
              <c:pt idx="41">
                <c:v>Jun
2010</c:v>
              </c:pt>
              <c:pt idx="42">
                <c:v>Jul
2010</c:v>
              </c:pt>
              <c:pt idx="43">
                <c:v>Aug
2010</c:v>
              </c:pt>
              <c:pt idx="44">
                <c:v>Sep
2010</c:v>
              </c:pt>
              <c:pt idx="45">
                <c:v>Oct
2010</c:v>
              </c:pt>
              <c:pt idx="46">
                <c:v>Nov
2010</c:v>
              </c:pt>
              <c:pt idx="47">
                <c:v>Dec
2010</c:v>
              </c:pt>
              <c:pt idx="48">
                <c:v>Jan
2011</c:v>
              </c:pt>
              <c:pt idx="49">
                <c:v>Feb
2011</c:v>
              </c:pt>
              <c:pt idx="50">
                <c:v>Mar
2011</c:v>
              </c:pt>
              <c:pt idx="51">
                <c:v>Apr
2011</c:v>
              </c:pt>
              <c:pt idx="52">
                <c:v>May
2011</c:v>
              </c:pt>
              <c:pt idx="53">
                <c:v>Jun
2011</c:v>
              </c:pt>
              <c:pt idx="54">
                <c:v>Jul
2011</c:v>
              </c:pt>
              <c:pt idx="55">
                <c:v>Aug
2011</c:v>
              </c:pt>
              <c:pt idx="56">
                <c:v>Sep
2011</c:v>
              </c:pt>
              <c:pt idx="57">
                <c:v>Oct
2011</c:v>
              </c:pt>
              <c:pt idx="58">
                <c:v>Nov
2011</c:v>
              </c:pt>
              <c:pt idx="59">
                <c:v>Dec
2011</c:v>
              </c:pt>
              <c:pt idx="60">
                <c:v>Jan
2012</c:v>
              </c:pt>
              <c:pt idx="61">
                <c:v>Feb
2012</c:v>
              </c:pt>
              <c:pt idx="62">
                <c:v>Mar
2012</c:v>
              </c:pt>
              <c:pt idx="63">
                <c:v>Apr
2012</c:v>
              </c:pt>
              <c:pt idx="64">
                <c:v>May
2012</c:v>
              </c:pt>
              <c:pt idx="65">
                <c:v>Jun
2012</c:v>
              </c:pt>
              <c:pt idx="66">
                <c:v>Jul
2012</c:v>
              </c:pt>
              <c:pt idx="67">
                <c:v>Aug
2012</c:v>
              </c:pt>
              <c:pt idx="68">
                <c:v>Sep
2012</c:v>
              </c:pt>
              <c:pt idx="69">
                <c:v>Oct
2012</c:v>
              </c:pt>
              <c:pt idx="70">
                <c:v>Nov
2012</c:v>
              </c:pt>
              <c:pt idx="71">
                <c:v>Dec
2012</c:v>
              </c:pt>
              <c:pt idx="72">
                <c:v>Jan
2013</c:v>
              </c:pt>
              <c:pt idx="73">
                <c:v>Feb
2013</c:v>
              </c:pt>
              <c:pt idx="74">
                <c:v>Mar
2013</c:v>
              </c:pt>
              <c:pt idx="75">
                <c:v>Apr
2013</c:v>
              </c:pt>
              <c:pt idx="76">
                <c:v>May
2013</c:v>
              </c:pt>
              <c:pt idx="77">
                <c:v>Jun
2013</c:v>
              </c:pt>
              <c:pt idx="78">
                <c:v>Jul
2013</c:v>
              </c:pt>
              <c:pt idx="79">
                <c:v>Aug
2013</c:v>
              </c:pt>
              <c:pt idx="80">
                <c:v>Sep
2013</c:v>
              </c:pt>
              <c:pt idx="81">
                <c:v>Oct
2013</c:v>
              </c:pt>
              <c:pt idx="82">
                <c:v>Nov
2013</c:v>
              </c:pt>
              <c:pt idx="83">
                <c:v>Dec
2013</c:v>
              </c:pt>
              <c:pt idx="84">
                <c:v>Jan
2014</c:v>
              </c:pt>
              <c:pt idx="85">
                <c:v>Apr
2014</c:v>
              </c:pt>
              <c:pt idx="86">
                <c:v>May
2014</c:v>
              </c:pt>
              <c:pt idx="87">
                <c:v>Jun
2014</c:v>
              </c:pt>
              <c:pt idx="88">
                <c:v>Jul
2014</c:v>
              </c:pt>
              <c:pt idx="89">
                <c:v>Aug
2014</c:v>
              </c:pt>
              <c:pt idx="90">
                <c:v>Sep
2014</c:v>
              </c:pt>
              <c:pt idx="91">
                <c:v>Oct
2014</c:v>
              </c:pt>
              <c:pt idx="92">
                <c:v>Nov
2014</c:v>
              </c:pt>
              <c:pt idx="93">
                <c:v>Dec
2014</c:v>
              </c:pt>
              <c:pt idx="94">
                <c:v>Jan
2015</c:v>
              </c:pt>
              <c:pt idx="95">
                <c:v>Feb
2015</c:v>
              </c:pt>
              <c:pt idx="96">
                <c:v>Mar
2015</c:v>
              </c:pt>
              <c:pt idx="97">
                <c:v>Apr
2015</c:v>
              </c:pt>
              <c:pt idx="98">
                <c:v>May
2015</c:v>
              </c:pt>
              <c:pt idx="99">
                <c:v>Jun
2015</c:v>
              </c:pt>
              <c:pt idx="100">
                <c:v>Jul
2015</c:v>
              </c:pt>
              <c:pt idx="101">
                <c:v>Aug
2015</c:v>
              </c:pt>
              <c:pt idx="102">
                <c:v>Sep
2015</c:v>
              </c:pt>
              <c:pt idx="103">
                <c:v>Oct
2015</c:v>
              </c:pt>
              <c:pt idx="104">
                <c:v>Nov
2015</c:v>
              </c:pt>
              <c:pt idx="105">
                <c:v>Dec
2015</c:v>
              </c:pt>
              <c:pt idx="106">
                <c:v>Jan
2016</c:v>
              </c:pt>
              <c:pt idx="107">
                <c:v>Feb
2016</c:v>
              </c:pt>
              <c:pt idx="108">
                <c:v>Mar
2016</c:v>
              </c:pt>
              <c:pt idx="109">
                <c:v>Apr
2016</c:v>
              </c:pt>
              <c:pt idx="110">
                <c:v>May
2016</c:v>
              </c:pt>
              <c:pt idx="111">
                <c:v>Jun
2016</c:v>
              </c:pt>
              <c:pt idx="112">
                <c:v>Jul
2016</c:v>
              </c:pt>
              <c:pt idx="113">
                <c:v>Aug
2016</c:v>
              </c:pt>
            </c:strLit>
          </c:cat>
          <c:val>
            <c:numLit>
              <c:formatCode>General</c:formatCode>
              <c:ptCount val="114"/>
              <c:pt idx="0">
                <c:v>231</c:v>
              </c:pt>
              <c:pt idx="1">
                <c:v>151</c:v>
              </c:pt>
              <c:pt idx="2">
                <c:v>219</c:v>
              </c:pt>
              <c:pt idx="3">
                <c:v>117</c:v>
              </c:pt>
              <c:pt idx="65">
                <c:v>140</c:v>
              </c:pt>
              <c:pt idx="83">
                <c:v>101</c:v>
              </c:pt>
              <c:pt idx="96">
                <c:v>61</c:v>
              </c:pt>
              <c:pt idx="97">
                <c:v>29</c:v>
              </c:pt>
              <c:pt idx="106">
                <c:v>153</c:v>
              </c:pt>
              <c:pt idx="107">
                <c:v>216</c:v>
              </c:pt>
              <c:pt idx="108">
                <c:v>178</c:v>
              </c:pt>
              <c:pt idx="109">
                <c:v>125</c:v>
              </c:pt>
              <c:pt idx="110">
                <c:v>132</c:v>
              </c:pt>
              <c:pt idx="111">
                <c:v>126</c:v>
              </c:pt>
            </c:numLit>
          </c:val>
          <c:extLst>
            <c:ext xmlns:c16="http://schemas.microsoft.com/office/drawing/2014/chart" uri="{C3380CC4-5D6E-409C-BE32-E72D297353CC}">
              <c16:uniqueId val="{000000BB-FC66-40EE-A1D2-45639753F417}"/>
            </c:ext>
          </c:extLst>
        </c:ser>
        <c:dLbls>
          <c:showLegendKey val="0"/>
          <c:showVal val="0"/>
          <c:showCatName val="0"/>
          <c:showSerName val="0"/>
          <c:showPercent val="0"/>
          <c:showBubbleSize val="0"/>
        </c:dLbls>
        <c:gapWidth val="100"/>
        <c:overlap val="-24"/>
        <c:axId val="988142304"/>
        <c:axId val="1059647520"/>
      </c:barChart>
      <c:catAx>
        <c:axId val="988142304"/>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647520"/>
        <c:crosses val="autoZero"/>
        <c:auto val="1"/>
        <c:lblAlgn val="ctr"/>
        <c:lblOffset val="100"/>
        <c:tickLblSkip val="1"/>
        <c:noMultiLvlLbl val="0"/>
        <c:extLst>
          <c:ext xmlns:c15="http://schemas.microsoft.com/office/drawing/2012/chart" uri="{F40574EE-89B7-4290-83BB-5DA773EAF853}">
            <c15:numFmt c:formatCode="General" c:sourceLinked="1"/>
          </c:ext>
        </c:extLst>
      </c:catAx>
      <c:valAx>
        <c:axId val="105964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14230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Ford Fiesta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0"/>
              <c:pt idx="0">
                <c:v>2007</c:v>
              </c:pt>
              <c:pt idx="1">
                <c:v>2008</c:v>
              </c:pt>
              <c:pt idx="2">
                <c:v>2009</c:v>
              </c:pt>
              <c:pt idx="3">
                <c:v>2010</c:v>
              </c:pt>
              <c:pt idx="4">
                <c:v>2011</c:v>
              </c:pt>
              <c:pt idx="5">
                <c:v>2012</c:v>
              </c:pt>
              <c:pt idx="6">
                <c:v>2013</c:v>
              </c:pt>
              <c:pt idx="7">
                <c:v>2014</c:v>
              </c:pt>
              <c:pt idx="8">
                <c:v>2015</c:v>
              </c:pt>
              <c:pt idx="9">
                <c:v>2016</c:v>
              </c:pt>
            </c:strLit>
          </c:cat>
          <c:val>
            <c:numLit>
              <c:formatCode>General</c:formatCode>
              <c:ptCount val="10"/>
              <c:pt idx="2">
                <c:v>91</c:v>
              </c:pt>
              <c:pt idx="3">
                <c:v>2611</c:v>
              </c:pt>
              <c:pt idx="6">
                <c:v>262</c:v>
              </c:pt>
              <c:pt idx="8">
                <c:v>217</c:v>
              </c:pt>
              <c:pt idx="9">
                <c:v>430</c:v>
              </c:pt>
            </c:numLit>
          </c:val>
          <c:smooth val="0"/>
          <c:extLst>
            <c:ext xmlns:c16="http://schemas.microsoft.com/office/drawing/2014/chart" uri="{C3380CC4-5D6E-409C-BE32-E72D297353CC}">
              <c16:uniqueId val="{00000000-E83E-45E7-9EE1-BFB0274CE2FE}"/>
            </c:ext>
          </c:extLst>
        </c:ser>
        <c:ser>
          <c:idx val="1"/>
          <c:order val="1"/>
          <c:tx>
            <c:v>Ford Focus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0"/>
              <c:pt idx="0">
                <c:v>2007</c:v>
              </c:pt>
              <c:pt idx="1">
                <c:v>2008</c:v>
              </c:pt>
              <c:pt idx="2">
                <c:v>2009</c:v>
              </c:pt>
              <c:pt idx="3">
                <c:v>2010</c:v>
              </c:pt>
              <c:pt idx="4">
                <c:v>2011</c:v>
              </c:pt>
              <c:pt idx="5">
                <c:v>2012</c:v>
              </c:pt>
              <c:pt idx="6">
                <c:v>2013</c:v>
              </c:pt>
              <c:pt idx="7">
                <c:v>2014</c:v>
              </c:pt>
              <c:pt idx="8">
                <c:v>2015</c:v>
              </c:pt>
              <c:pt idx="9">
                <c:v>2016</c:v>
              </c:pt>
            </c:strLit>
          </c:cat>
          <c:val>
            <c:numLit>
              <c:formatCode>General</c:formatCode>
              <c:ptCount val="10"/>
              <c:pt idx="0">
                <c:v>3038</c:v>
              </c:pt>
              <c:pt idx="1">
                <c:v>2877</c:v>
              </c:pt>
              <c:pt idx="2">
                <c:v>2321</c:v>
              </c:pt>
              <c:pt idx="3">
                <c:v>2380</c:v>
              </c:pt>
              <c:pt idx="4">
                <c:v>4437</c:v>
              </c:pt>
              <c:pt idx="5">
                <c:v>4261</c:v>
              </c:pt>
              <c:pt idx="6">
                <c:v>3169</c:v>
              </c:pt>
              <c:pt idx="7">
                <c:v>1667</c:v>
              </c:pt>
              <c:pt idx="8">
                <c:v>2012</c:v>
              </c:pt>
              <c:pt idx="9">
                <c:v>494</c:v>
              </c:pt>
            </c:numLit>
          </c:val>
          <c:smooth val="0"/>
          <c:extLst>
            <c:ext xmlns:c16="http://schemas.microsoft.com/office/drawing/2014/chart" uri="{C3380CC4-5D6E-409C-BE32-E72D297353CC}">
              <c16:uniqueId val="{0000006C-E83E-45E7-9EE1-BFB0274CE2FE}"/>
            </c:ext>
          </c:extLst>
        </c:ser>
        <c:ser>
          <c:idx val="2"/>
          <c:order val="2"/>
          <c:tx>
            <c:v>Ford Kuga</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0"/>
              <c:pt idx="0">
                <c:v>2007</c:v>
              </c:pt>
              <c:pt idx="1">
                <c:v>2008</c:v>
              </c:pt>
              <c:pt idx="2">
                <c:v>2009</c:v>
              </c:pt>
              <c:pt idx="3">
                <c:v>2010</c:v>
              </c:pt>
              <c:pt idx="4">
                <c:v>2011</c:v>
              </c:pt>
              <c:pt idx="5">
                <c:v>2012</c:v>
              </c:pt>
              <c:pt idx="6">
                <c:v>2013</c:v>
              </c:pt>
              <c:pt idx="7">
                <c:v>2014</c:v>
              </c:pt>
              <c:pt idx="8">
                <c:v>2015</c:v>
              </c:pt>
              <c:pt idx="9">
                <c:v>2016</c:v>
              </c:pt>
            </c:strLit>
          </c:cat>
          <c:val>
            <c:numLit>
              <c:formatCode>General</c:formatCode>
              <c:ptCount val="10"/>
              <c:pt idx="5">
                <c:v>114</c:v>
              </c:pt>
              <c:pt idx="6">
                <c:v>503</c:v>
              </c:pt>
              <c:pt idx="7">
                <c:v>152</c:v>
              </c:pt>
              <c:pt idx="8">
                <c:v>471</c:v>
              </c:pt>
              <c:pt idx="9">
                <c:v>407</c:v>
              </c:pt>
            </c:numLit>
          </c:val>
          <c:smooth val="0"/>
          <c:extLst>
            <c:ext xmlns:c16="http://schemas.microsoft.com/office/drawing/2014/chart" uri="{C3380CC4-5D6E-409C-BE32-E72D297353CC}">
              <c16:uniqueId val="{0000006D-E83E-45E7-9EE1-BFB0274CE2FE}"/>
            </c:ext>
          </c:extLst>
        </c:ser>
        <c:ser>
          <c:idx val="3"/>
          <c:order val="3"/>
          <c:tx>
            <c:v>Ford Mondeo</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10"/>
              <c:pt idx="0">
                <c:v>2007</c:v>
              </c:pt>
              <c:pt idx="1">
                <c:v>2008</c:v>
              </c:pt>
              <c:pt idx="2">
                <c:v>2009</c:v>
              </c:pt>
              <c:pt idx="3">
                <c:v>2010</c:v>
              </c:pt>
              <c:pt idx="4">
                <c:v>2011</c:v>
              </c:pt>
              <c:pt idx="5">
                <c:v>2012</c:v>
              </c:pt>
              <c:pt idx="6">
                <c:v>2013</c:v>
              </c:pt>
              <c:pt idx="7">
                <c:v>2014</c:v>
              </c:pt>
              <c:pt idx="8">
                <c:v>2015</c:v>
              </c:pt>
              <c:pt idx="9">
                <c:v>2016</c:v>
              </c:pt>
            </c:strLit>
          </c:cat>
          <c:val>
            <c:numLit>
              <c:formatCode>General</c:formatCode>
              <c:ptCount val="10"/>
              <c:pt idx="0">
                <c:v>2220</c:v>
              </c:pt>
              <c:pt idx="1">
                <c:v>4745</c:v>
              </c:pt>
              <c:pt idx="2">
                <c:v>3466</c:v>
              </c:pt>
              <c:pt idx="3">
                <c:v>3422</c:v>
              </c:pt>
              <c:pt idx="4">
                <c:v>3207</c:v>
              </c:pt>
              <c:pt idx="5">
                <c:v>2445</c:v>
              </c:pt>
              <c:pt idx="6">
                <c:v>559</c:v>
              </c:pt>
              <c:pt idx="8">
                <c:v>2549</c:v>
              </c:pt>
              <c:pt idx="9">
                <c:v>1257</c:v>
              </c:pt>
            </c:numLit>
          </c:val>
          <c:smooth val="0"/>
          <c:extLst>
            <c:ext xmlns:c16="http://schemas.microsoft.com/office/drawing/2014/chart" uri="{C3380CC4-5D6E-409C-BE32-E72D297353CC}">
              <c16:uniqueId val="{0000006E-E83E-45E7-9EE1-BFB0274CE2FE}"/>
            </c:ext>
          </c:extLst>
        </c:ser>
        <c:ser>
          <c:idx val="4"/>
          <c:order val="4"/>
          <c:tx>
            <c:v>Ford S-Max</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10"/>
              <c:pt idx="0">
                <c:v>2007</c:v>
              </c:pt>
              <c:pt idx="1">
                <c:v>2008</c:v>
              </c:pt>
              <c:pt idx="2">
                <c:v>2009</c:v>
              </c:pt>
              <c:pt idx="3">
                <c:v>2010</c:v>
              </c:pt>
              <c:pt idx="4">
                <c:v>2011</c:v>
              </c:pt>
              <c:pt idx="5">
                <c:v>2012</c:v>
              </c:pt>
              <c:pt idx="6">
                <c:v>2013</c:v>
              </c:pt>
              <c:pt idx="7">
                <c:v>2014</c:v>
              </c:pt>
              <c:pt idx="8">
                <c:v>2015</c:v>
              </c:pt>
              <c:pt idx="9">
                <c:v>2016</c:v>
              </c:pt>
            </c:strLit>
          </c:cat>
          <c:val>
            <c:numLit>
              <c:formatCode>General</c:formatCode>
              <c:ptCount val="10"/>
              <c:pt idx="0">
                <c:v>718</c:v>
              </c:pt>
              <c:pt idx="5">
                <c:v>140</c:v>
              </c:pt>
              <c:pt idx="6">
                <c:v>101</c:v>
              </c:pt>
              <c:pt idx="8">
                <c:v>90</c:v>
              </c:pt>
              <c:pt idx="9">
                <c:v>930</c:v>
              </c:pt>
            </c:numLit>
          </c:val>
          <c:smooth val="0"/>
          <c:extLst>
            <c:ext xmlns:c16="http://schemas.microsoft.com/office/drawing/2014/chart" uri="{C3380CC4-5D6E-409C-BE32-E72D297353CC}">
              <c16:uniqueId val="{0000006F-E83E-45E7-9EE1-BFB0274CE2FE}"/>
            </c:ext>
          </c:extLst>
        </c:ser>
        <c:dLbls>
          <c:showLegendKey val="0"/>
          <c:showVal val="0"/>
          <c:showCatName val="0"/>
          <c:showSerName val="0"/>
          <c:showPercent val="0"/>
          <c:showBubbleSize val="0"/>
        </c:dLbls>
        <c:marker val="1"/>
        <c:smooth val="0"/>
        <c:axId val="1163048480"/>
        <c:axId val="1056688816"/>
      </c:lineChart>
      <c:catAx>
        <c:axId val="11630484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688816"/>
        <c:crosses val="autoZero"/>
        <c:auto val="1"/>
        <c:lblAlgn val="ctr"/>
        <c:lblOffset val="100"/>
        <c:noMultiLvlLbl val="0"/>
        <c:extLst>
          <c:ext xmlns:c15="http://schemas.microsoft.com/office/drawing/2012/chart" uri="{F40574EE-89B7-4290-83BB-5DA773EAF853}">
            <c15:numFmt c:formatCode="General" c:sourceLinked="1"/>
          </c:ext>
        </c:extLst>
      </c:catAx>
      <c:valAx>
        <c:axId val="105668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04848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[NorwayCarSales.xlsx]PivotChartTable7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of Quantity by Month and Year pairs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Quantity by Month and Year pairs</a:t>
          </a:r>
        </a:p>
      </cx:txPr>
    </cx:title>
    <cx:plotArea>
      <cx:plotAreaRegion>
        <cx:series layoutId="clusteredColumn" uniqueId="{6BA66D91-68B4-44F9-BDCE-7718B7CA976F}">
          <cx:dataId val="0"/>
          <cx:layoutPr>
            <cx:binning intervalClosed="r">
              <cx:binSize val="500"/>
            </cx:binning>
          </cx:layoutPr>
        </cx:series>
      </cx:plotAreaRegion>
      <cx:axis id="0">
        <cx:catScaling gapWidth="0"/>
        <cx:title>
          <cx:tx>
            <cx:txData>
              <cx:v>Quantity [min,max] per bin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Quantity [min,max] per bin</a:t>
              </a:r>
            </a:p>
          </cx:txPr>
        </cx:title>
        <cx:tickLabels/>
      </cx:axis>
      <cx:axis id="1">
        <cx:valScaling/>
        <cx:title>
          <cx:tx>
            <cx:txData>
              <cx:v>Number of Months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Months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296437</xdr:colOff>
      <xdr:row>0</xdr:row>
      <xdr:rowOff>131955</xdr:rowOff>
    </xdr:from>
    <xdr:to>
      <xdr:col>23</xdr:col>
      <xdr:colOff>191894</xdr:colOff>
      <xdr:row>27</xdr:row>
      <xdr:rowOff>108723</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BB4C9B7-88CD-4E9E-BB33-18F26FF3B1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011687" y="131955"/>
              <a:ext cx="9120420" cy="486309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133351</xdr:colOff>
      <xdr:row>0</xdr:row>
      <xdr:rowOff>123359</xdr:rowOff>
    </xdr:from>
    <xdr:to>
      <xdr:col>10</xdr:col>
      <xdr:colOff>297831</xdr:colOff>
      <xdr:row>27</xdr:row>
      <xdr:rowOff>47625</xdr:rowOff>
    </xdr:to>
    <xdr:graphicFrame macro="">
      <xdr:nvGraphicFramePr>
        <xdr:cNvPr id="11" name="Chart 10">
          <a:extLst>
            <a:ext uri="{FF2B5EF4-FFF2-40B4-BE49-F238E27FC236}">
              <a16:creationId xmlns:a16="http://schemas.microsoft.com/office/drawing/2014/main" id="{23F9ED99-4D20-4D50-A27E-947DFB0B7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38099</xdr:rowOff>
    </xdr:from>
    <xdr:to>
      <xdr:col>18</xdr:col>
      <xdr:colOff>447675</xdr:colOff>
      <xdr:row>60</xdr:row>
      <xdr:rowOff>133350</xdr:rowOff>
    </xdr:to>
    <xdr:graphicFrame macro="">
      <xdr:nvGraphicFramePr>
        <xdr:cNvPr id="12" name="Chart 11">
          <a:extLst>
            <a:ext uri="{FF2B5EF4-FFF2-40B4-BE49-F238E27FC236}">
              <a16:creationId xmlns:a16="http://schemas.microsoft.com/office/drawing/2014/main" id="{93CB10CC-0242-4C39-B9AC-7E8771BB2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61</xdr:row>
      <xdr:rowOff>33336</xdr:rowOff>
    </xdr:from>
    <xdr:to>
      <xdr:col>19</xdr:col>
      <xdr:colOff>523874</xdr:colOff>
      <xdr:row>86</xdr:row>
      <xdr:rowOff>133349</xdr:rowOff>
    </xdr:to>
    <xdr:graphicFrame macro="">
      <xdr:nvGraphicFramePr>
        <xdr:cNvPr id="18" name="Chart 17">
          <a:extLst>
            <a:ext uri="{FF2B5EF4-FFF2-40B4-BE49-F238E27FC236}">
              <a16:creationId xmlns:a16="http://schemas.microsoft.com/office/drawing/2014/main" id="{0D0B3947-2EED-4E17-8B19-132B56F2E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86</xdr:row>
      <xdr:rowOff>104775</xdr:rowOff>
    </xdr:from>
    <xdr:to>
      <xdr:col>6</xdr:col>
      <xdr:colOff>238125</xdr:colOff>
      <xdr:row>100</xdr:row>
      <xdr:rowOff>180975</xdr:rowOff>
    </xdr:to>
    <xdr:graphicFrame macro="">
      <xdr:nvGraphicFramePr>
        <xdr:cNvPr id="19" name="Chart 18">
          <a:extLst>
            <a:ext uri="{FF2B5EF4-FFF2-40B4-BE49-F238E27FC236}">
              <a16:creationId xmlns:a16="http://schemas.microsoft.com/office/drawing/2014/main" id="{264751DE-9CFC-4AC4-BD7D-BFEBAE7AB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95250</xdr:colOff>
      <xdr:row>86</xdr:row>
      <xdr:rowOff>114300</xdr:rowOff>
    </xdr:from>
    <xdr:to>
      <xdr:col>13</xdr:col>
      <xdr:colOff>209550</xdr:colOff>
      <xdr:row>101</xdr:row>
      <xdr:rowOff>0</xdr:rowOff>
    </xdr:to>
    <xdr:graphicFrame macro="">
      <xdr:nvGraphicFramePr>
        <xdr:cNvPr id="20" name="Chart 19">
          <a:extLst>
            <a:ext uri="{FF2B5EF4-FFF2-40B4-BE49-F238E27FC236}">
              <a16:creationId xmlns:a16="http://schemas.microsoft.com/office/drawing/2014/main" id="{499B5CA9-AA8B-461B-BA49-982CD381C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400050</xdr:colOff>
      <xdr:row>91</xdr:row>
      <xdr:rowOff>19051</xdr:rowOff>
    </xdr:from>
    <xdr:to>
      <xdr:col>19</xdr:col>
      <xdr:colOff>123825</xdr:colOff>
      <xdr:row>95</xdr:row>
      <xdr:rowOff>85725</xdr:rowOff>
    </xdr:to>
    <xdr:sp macro="" textlink="">
      <xdr:nvSpPr>
        <xdr:cNvPr id="21" name="TextBox 20">
          <a:extLst>
            <a:ext uri="{FF2B5EF4-FFF2-40B4-BE49-F238E27FC236}">
              <a16:creationId xmlns:a16="http://schemas.microsoft.com/office/drawing/2014/main" id="{676189D5-9F69-4E82-AB02-17E841BD996F}"/>
            </a:ext>
          </a:extLst>
        </xdr:cNvPr>
        <xdr:cNvSpPr txBox="1"/>
      </xdr:nvSpPr>
      <xdr:spPr>
        <a:xfrm>
          <a:off x="9201150" y="17373601"/>
          <a:ext cx="3381375" cy="828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Above are coefficients of correlation among the quantities of the three</a:t>
          </a:r>
          <a:r>
            <a:rPr lang="en-US" sz="1100" baseline="0"/>
            <a:t> which show a strong negative correlation between diesel and both hybrid and electric.</a:t>
          </a:r>
          <a:endParaRPr lang="en-US" sz="1100"/>
        </a:p>
      </xdr:txBody>
    </xdr:sp>
    <xdr:clientData/>
  </xdr:twoCellAnchor>
  <xdr:oneCellAnchor>
    <xdr:from>
      <xdr:col>4</xdr:col>
      <xdr:colOff>419099</xdr:colOff>
      <xdr:row>105</xdr:row>
      <xdr:rowOff>0</xdr:rowOff>
    </xdr:from>
    <xdr:ext cx="4924426" cy="571500"/>
    <xdr:sp macro="" textlink="">
      <xdr:nvSpPr>
        <xdr:cNvPr id="22" name="TextBox 21">
          <a:extLst>
            <a:ext uri="{FF2B5EF4-FFF2-40B4-BE49-F238E27FC236}">
              <a16:creationId xmlns:a16="http://schemas.microsoft.com/office/drawing/2014/main" id="{97D48688-BB45-4DB1-939A-D1F91F36DA82}"/>
            </a:ext>
          </a:extLst>
        </xdr:cNvPr>
        <xdr:cNvSpPr txBox="1"/>
      </xdr:nvSpPr>
      <xdr:spPr>
        <a:xfrm>
          <a:off x="3800474" y="20021550"/>
          <a:ext cx="4924426" cy="571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As the diesel car sales has declined, more environmentally friendly car sales have surged and more electric cars have been imported.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371475</xdr:colOff>
      <xdr:row>19</xdr:row>
      <xdr:rowOff>114300</xdr:rowOff>
    </xdr:to>
    <xdr:graphicFrame macro="">
      <xdr:nvGraphicFramePr>
        <xdr:cNvPr id="2" name="Chart 1">
          <a:extLst>
            <a:ext uri="{FF2B5EF4-FFF2-40B4-BE49-F238E27FC236}">
              <a16:creationId xmlns:a16="http://schemas.microsoft.com/office/drawing/2014/main" id="{AA05481A-B39F-433B-AB3C-463EB2F56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571500</xdr:colOff>
      <xdr:row>0</xdr:row>
      <xdr:rowOff>57150</xdr:rowOff>
    </xdr:from>
    <xdr:to>
      <xdr:col>27</xdr:col>
      <xdr:colOff>437931</xdr:colOff>
      <xdr:row>18</xdr:row>
      <xdr:rowOff>175173</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424E96AD-3F92-49B0-9B1C-7296B39E143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899086" y="57150"/>
              <a:ext cx="1092638" cy="3468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400050</xdr:colOff>
      <xdr:row>0</xdr:row>
      <xdr:rowOff>38099</xdr:rowOff>
    </xdr:from>
    <xdr:to>
      <xdr:col>25</xdr:col>
      <xdr:colOff>470776</xdr:colOff>
      <xdr:row>19</xdr:row>
      <xdr:rowOff>164224</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5F21D82F-D063-47E7-A34D-0CC6736D74B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501429" y="38099"/>
              <a:ext cx="1296933" cy="3662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228599</xdr:colOff>
      <xdr:row>21</xdr:row>
      <xdr:rowOff>19050</xdr:rowOff>
    </xdr:from>
    <xdr:to>
      <xdr:col>9</xdr:col>
      <xdr:colOff>257174</xdr:colOff>
      <xdr:row>38</xdr:row>
      <xdr:rowOff>42862</xdr:rowOff>
    </xdr:to>
    <xdr:graphicFrame macro="">
      <xdr:nvGraphicFramePr>
        <xdr:cNvPr id="9" name="Chart 8">
          <a:extLst>
            <a:ext uri="{FF2B5EF4-FFF2-40B4-BE49-F238E27FC236}">
              <a16:creationId xmlns:a16="http://schemas.microsoft.com/office/drawing/2014/main" id="{D9965704-BA08-437E-82C2-7D58DD422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9525</xdr:colOff>
      <xdr:row>24</xdr:row>
      <xdr:rowOff>152400</xdr:rowOff>
    </xdr:from>
    <xdr:to>
      <xdr:col>23</xdr:col>
      <xdr:colOff>9525</xdr:colOff>
      <xdr:row>38</xdr:row>
      <xdr:rowOff>9526</xdr:rowOff>
    </xdr:to>
    <mc:AlternateContent xmlns:mc="http://schemas.openxmlformats.org/markup-compatibility/2006" xmlns:a14="http://schemas.microsoft.com/office/drawing/2010/main">
      <mc:Choice Requires="a14">
        <xdr:graphicFrame macro="">
          <xdr:nvGraphicFramePr>
            <xdr:cNvPr id="10" name="Make Models">
              <a:extLst>
                <a:ext uri="{FF2B5EF4-FFF2-40B4-BE49-F238E27FC236}">
                  <a16:creationId xmlns:a16="http://schemas.microsoft.com/office/drawing/2014/main" id="{9767AC60-A3B7-4184-9733-5FA5DDD00C54}"/>
                </a:ext>
              </a:extLst>
            </xdr:cNvPr>
            <xdr:cNvGraphicFramePr/>
          </xdr:nvGraphicFramePr>
          <xdr:xfrm>
            <a:off x="0" y="0"/>
            <a:ext cx="0" cy="0"/>
          </xdr:xfrm>
          <a:graphic>
            <a:graphicData uri="http://schemas.microsoft.com/office/drawing/2010/slicer">
              <sle:slicer xmlns:sle="http://schemas.microsoft.com/office/drawing/2010/slicer" name="Make Models"/>
            </a:graphicData>
          </a:graphic>
        </xdr:graphicFrame>
      </mc:Choice>
      <mc:Fallback xmlns="">
        <xdr:sp macro="" textlink="">
          <xdr:nvSpPr>
            <xdr:cNvPr id="0" name=""/>
            <xdr:cNvSpPr>
              <a:spLocks noTextEdit="1"/>
            </xdr:cNvSpPr>
          </xdr:nvSpPr>
          <xdr:spPr>
            <a:xfrm>
              <a:off x="12271594" y="4619297"/>
              <a:ext cx="1839310" cy="2462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114300</xdr:colOff>
      <xdr:row>24</xdr:row>
      <xdr:rowOff>171450</xdr:rowOff>
    </xdr:from>
    <xdr:to>
      <xdr:col>29</xdr:col>
      <xdr:colOff>114300</xdr:colOff>
      <xdr:row>38</xdr:row>
      <xdr:rowOff>28576</xdr:rowOff>
    </xdr:to>
    <mc:AlternateContent xmlns:mc="http://schemas.openxmlformats.org/markup-compatibility/2006" xmlns:a14="http://schemas.microsoft.com/office/drawing/2010/main">
      <mc:Choice Requires="a14">
        <xdr:graphicFrame macro="">
          <xdr:nvGraphicFramePr>
            <xdr:cNvPr id="11" name="Month Models">
              <a:extLst>
                <a:ext uri="{FF2B5EF4-FFF2-40B4-BE49-F238E27FC236}">
                  <a16:creationId xmlns:a16="http://schemas.microsoft.com/office/drawing/2014/main" id="{6D531332-5CCB-405F-9190-AEE51D6BDB96}"/>
                </a:ext>
              </a:extLst>
            </xdr:cNvPr>
            <xdr:cNvGraphicFramePr/>
          </xdr:nvGraphicFramePr>
          <xdr:xfrm>
            <a:off x="0" y="0"/>
            <a:ext cx="0" cy="0"/>
          </xdr:xfrm>
          <a:graphic>
            <a:graphicData uri="http://schemas.microsoft.com/office/drawing/2010/slicer">
              <sle:slicer xmlns:sle="http://schemas.microsoft.com/office/drawing/2010/slicer" name="Month Models"/>
            </a:graphicData>
          </a:graphic>
        </xdr:graphicFrame>
      </mc:Choice>
      <mc:Fallback xmlns="">
        <xdr:sp macro="" textlink="">
          <xdr:nvSpPr>
            <xdr:cNvPr id="0" name=""/>
            <xdr:cNvSpPr>
              <a:spLocks noTextEdit="1"/>
            </xdr:cNvSpPr>
          </xdr:nvSpPr>
          <xdr:spPr>
            <a:xfrm>
              <a:off x="16054990" y="4638347"/>
              <a:ext cx="1839310" cy="2462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76200</xdr:colOff>
      <xdr:row>24</xdr:row>
      <xdr:rowOff>161925</xdr:rowOff>
    </xdr:from>
    <xdr:to>
      <xdr:col>26</xdr:col>
      <xdr:colOff>76200</xdr:colOff>
      <xdr:row>38</xdr:row>
      <xdr:rowOff>19051</xdr:rowOff>
    </xdr:to>
    <mc:AlternateContent xmlns:mc="http://schemas.openxmlformats.org/markup-compatibility/2006" xmlns:a14="http://schemas.microsoft.com/office/drawing/2010/main">
      <mc:Choice Requires="a14">
        <xdr:graphicFrame macro="">
          <xdr:nvGraphicFramePr>
            <xdr:cNvPr id="12" name="Year Models">
              <a:extLst>
                <a:ext uri="{FF2B5EF4-FFF2-40B4-BE49-F238E27FC236}">
                  <a16:creationId xmlns:a16="http://schemas.microsoft.com/office/drawing/2014/main" id="{26BC3A32-4908-4E7A-B475-49D3B1E8C22E}"/>
                </a:ext>
              </a:extLst>
            </xdr:cNvPr>
            <xdr:cNvGraphicFramePr/>
          </xdr:nvGraphicFramePr>
          <xdr:xfrm>
            <a:off x="0" y="0"/>
            <a:ext cx="0" cy="0"/>
          </xdr:xfrm>
          <a:graphic>
            <a:graphicData uri="http://schemas.microsoft.com/office/drawing/2010/slicer">
              <sle:slicer xmlns:sle="http://schemas.microsoft.com/office/drawing/2010/slicer" name="Year Models"/>
            </a:graphicData>
          </a:graphic>
        </xdr:graphicFrame>
      </mc:Choice>
      <mc:Fallback xmlns="">
        <xdr:sp macro="" textlink="">
          <xdr:nvSpPr>
            <xdr:cNvPr id="0" name=""/>
            <xdr:cNvSpPr>
              <a:spLocks noTextEdit="1"/>
            </xdr:cNvSpPr>
          </xdr:nvSpPr>
          <xdr:spPr>
            <a:xfrm>
              <a:off x="14177579" y="4628822"/>
              <a:ext cx="1839311" cy="2462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38</xdr:row>
      <xdr:rowOff>109537</xdr:rowOff>
    </xdr:from>
    <xdr:to>
      <xdr:col>33</xdr:col>
      <xdr:colOff>306552</xdr:colOff>
      <xdr:row>58</xdr:row>
      <xdr:rowOff>104775</xdr:rowOff>
    </xdr:to>
    <xdr:graphicFrame macro="">
      <xdr:nvGraphicFramePr>
        <xdr:cNvPr id="13" name="Chart 12">
          <a:extLst>
            <a:ext uri="{FF2B5EF4-FFF2-40B4-BE49-F238E27FC236}">
              <a16:creationId xmlns:a16="http://schemas.microsoft.com/office/drawing/2014/main" id="{23A1C5D3-F7DD-40B2-A0EA-09CBA5CEC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314324</xdr:colOff>
      <xdr:row>21</xdr:row>
      <xdr:rowOff>9525</xdr:rowOff>
    </xdr:from>
    <xdr:to>
      <xdr:col>19</xdr:col>
      <xdr:colOff>525516</xdr:colOff>
      <xdr:row>38</xdr:row>
      <xdr:rowOff>23812</xdr:rowOff>
    </xdr:to>
    <xdr:graphicFrame macro="">
      <xdr:nvGraphicFramePr>
        <xdr:cNvPr id="14" name="Chart 13">
          <a:extLst>
            <a:ext uri="{FF2B5EF4-FFF2-40B4-BE49-F238E27FC236}">
              <a16:creationId xmlns:a16="http://schemas.microsoft.com/office/drawing/2014/main" id="{1C3BE0F9-80BE-4AB0-9DF5-0F5AF96ED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59</xdr:row>
      <xdr:rowOff>95469</xdr:rowOff>
    </xdr:from>
    <xdr:to>
      <xdr:col>7</xdr:col>
      <xdr:colOff>280276</xdr:colOff>
      <xdr:row>74</xdr:row>
      <xdr:rowOff>46859</xdr:rowOff>
    </xdr:to>
    <xdr:graphicFrame macro="">
      <xdr:nvGraphicFramePr>
        <xdr:cNvPr id="15" name="Chart 14">
          <a:extLst>
            <a:ext uri="{FF2B5EF4-FFF2-40B4-BE49-F238E27FC236}">
              <a16:creationId xmlns:a16="http://schemas.microsoft.com/office/drawing/2014/main" id="{A468C2EB-FFDF-465F-AA62-A140488B6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363044</xdr:colOff>
      <xdr:row>59</xdr:row>
      <xdr:rowOff>131707</xdr:rowOff>
    </xdr:from>
    <xdr:to>
      <xdr:col>10</xdr:col>
      <xdr:colOff>352534</xdr:colOff>
      <xdr:row>73</xdr:row>
      <xdr:rowOff>50143</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F3C2AFB3-04AF-40C7-B3ED-1BA9E80AD6E8}"/>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654768" y="1111282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379468</xdr:colOff>
      <xdr:row>59</xdr:row>
      <xdr:rowOff>159078</xdr:rowOff>
    </xdr:from>
    <xdr:to>
      <xdr:col>13</xdr:col>
      <xdr:colOff>368957</xdr:colOff>
      <xdr:row>73</xdr:row>
      <xdr:rowOff>77514</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636A2CDB-0258-4042-8E7B-D9DF9455EAA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510502" y="1114019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76</xdr:row>
      <xdr:rowOff>65689</xdr:rowOff>
    </xdr:from>
    <xdr:to>
      <xdr:col>25</xdr:col>
      <xdr:colOff>613103</xdr:colOff>
      <xdr:row>99</xdr:row>
      <xdr:rowOff>17078</xdr:rowOff>
    </xdr:to>
    <xdr:graphicFrame macro="">
      <xdr:nvGraphicFramePr>
        <xdr:cNvPr id="18" name="Chart 17">
          <a:extLst>
            <a:ext uri="{FF2B5EF4-FFF2-40B4-BE49-F238E27FC236}">
              <a16:creationId xmlns:a16="http://schemas.microsoft.com/office/drawing/2014/main" id="{71CD470B-D44A-4A89-9704-6772A52ED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e freeman" refreshedDate="43615.71167986111" createdVersion="6" refreshedVersion="6" minRefreshableVersion="3" recordCount="121" xr:uid="{A7EC70E0-8D98-4680-AE7A-66D993CF5DAF}">
  <cacheSource type="worksheet">
    <worksheetSource name="norway_new_car_sales_by_month"/>
  </cacheSource>
  <cacheFields count="18">
    <cacheField name="Month" numFmtId="164">
      <sharedItems count="12">
        <s v="Jan"/>
        <s v="Feb"/>
        <s v="Mar"/>
        <s v="Apr"/>
        <s v="May"/>
        <s v="Jun"/>
        <s v="Jul"/>
        <s v="Aug"/>
        <s v="Sep"/>
        <s v="Oct"/>
        <s v="Nov"/>
        <s v="Dec"/>
      </sharedItems>
    </cacheField>
    <cacheField name="MonthNumber" numFmtId="0">
      <sharedItems containsSemiMixedTypes="0" containsString="0" containsNumber="1" containsInteger="1" minValue="1" maxValue="12"/>
    </cacheField>
    <cacheField name="Year" numFmtId="0">
      <sharedItems containsSemiMixedTypes="0" containsString="0" containsNumber="1" containsInteger="1" minValue="2007" maxValue="2017" count="11">
        <n v="2007"/>
        <n v="2008"/>
        <n v="2009"/>
        <n v="2010"/>
        <n v="2011"/>
        <n v="2012"/>
        <n v="2013"/>
        <n v="2014"/>
        <n v="2015"/>
        <n v="2016"/>
        <n v="2017"/>
      </sharedItems>
    </cacheField>
    <cacheField name="Quantity" numFmtId="0">
      <sharedItems containsSemiMixedTypes="0" containsString="0" containsNumber="1" containsInteger="1" minValue="5353" maxValue="14207"/>
    </cacheField>
    <cacheField name="Quantity_YoY" numFmtId="0">
      <sharedItems containsSemiMixedTypes="0" containsString="0" containsNumber="1" containsInteger="1" minValue="-4548" maxValue="5227"/>
    </cacheField>
    <cacheField name="Import" numFmtId="0">
      <sharedItems containsSemiMixedTypes="0" containsString="0" containsNumber="1" containsInteger="1" minValue="1048" maxValue="3768"/>
    </cacheField>
    <cacheField name="Import_YoY" numFmtId="0">
      <sharedItems containsSemiMixedTypes="0" containsString="0" containsNumber="1" containsInteger="1" minValue="-1810" maxValue="1334"/>
    </cacheField>
    <cacheField name="Used" numFmtId="0">
      <sharedItems/>
    </cacheField>
    <cacheField name="Used_YoY" numFmtId="0">
      <sharedItems/>
    </cacheField>
    <cacheField name="Avg_CO2" numFmtId="0">
      <sharedItems containsSemiMixedTypes="0" containsString="0" containsNumber="1" containsInteger="1" minValue="84" maxValue="162"/>
    </cacheField>
    <cacheField name="Bensin_Co2" numFmtId="0">
      <sharedItems containsSemiMixedTypes="0" containsString="0" containsNumber="1" containsInteger="1" minValue="94" maxValue="165"/>
    </cacheField>
    <cacheField name="Diesel_Co2" numFmtId="0">
      <sharedItems containsSemiMixedTypes="0" containsString="0" containsNumber="1" containsInteger="1" minValue="118" maxValue="166"/>
    </cacheField>
    <cacheField name="Quantity_Diesel" numFmtId="0">
      <sharedItems containsSemiMixedTypes="0" containsString="0" containsNumber="1" containsInteger="1" minValue="3422" maxValue="10072"/>
    </cacheField>
    <cacheField name="Diesel_Share" numFmtId="0">
      <sharedItems containsSemiMixedTypes="0" containsString="0" containsNumber="1" minValue="26.3" maxValue="81.400000000000006"/>
    </cacheField>
    <cacheField name="Diesel_Share_LY" numFmtId="0">
      <sharedItems containsSemiMixedTypes="0" containsString="0" containsNumber="1" minValue="38" maxValue="81.400000000000006"/>
    </cacheField>
    <cacheField name="Quantity_Hybrid" numFmtId="0">
      <sharedItems/>
    </cacheField>
    <cacheField name="Quantity_Electric" numFmtId="0">
      <sharedItems/>
    </cacheField>
    <cacheField name="Import_Electric"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71296298" backgroundQuery="1" createdVersion="6" refreshedVersion="6" minRefreshableVersion="3" recordCount="0" supportSubquery="1" supportAdvancedDrill="1" xr:uid="{62C16DB7-5CEE-4A08-8FE8-45CA0514C0EF}">
  <cacheSource type="external" connectionId="4">
    <extLst>
      <ext xmlns:x14="http://schemas.microsoft.com/office/spreadsheetml/2009/9/main" uri="{F057638F-6D5F-4e77-A914-E7F072B9BCA8}">
        <x14:sourceConnection name="ThisWorkbookDataModel"/>
      </ext>
    </extLst>
  </cacheSource>
  <cacheFields count="2">
    <cacheField name="[norway_new_car_sales_by_month].[Month].[Month]" caption="Month" numFmtId="0" hierarchy="18" level="1">
      <sharedItems count="12">
        <s v="Jan"/>
        <s v="Feb"/>
        <s v="Mar"/>
        <s v="Apr"/>
        <s v="May"/>
        <s v="Jun"/>
        <s v="Jul"/>
        <s v="Aug"/>
        <s v="Sep"/>
        <s v="Oct"/>
        <s v="Nov"/>
        <s v="Dec"/>
      </sharedItems>
    </cacheField>
    <cacheField name="[Measures].[Average of Quantity]" caption="Average of Quantity" numFmtId="0" hierarchy="41" level="32767"/>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2" memberValueDatatype="130" unbalanced="0">
      <fieldsUsage count="2">
        <fieldUsage x="-1"/>
        <fieldUsage x="0"/>
      </fieldsUsage>
    </cacheHierarchy>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19602905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78125003" backgroundQuery="1" createdVersion="6" refreshedVersion="6" minRefreshableVersion="3" recordCount="0" supportSubquery="1" supportAdvancedDrill="1" xr:uid="{F3D7F098-9764-47E4-BE29-6E80991EAB92}">
  <cacheSource type="external" connectionId="4">
    <extLst>
      <ext xmlns:x14="http://schemas.microsoft.com/office/spreadsheetml/2009/9/main" uri="{F057638F-6D5F-4e77-A914-E7F072B9BCA8}">
        <x14:sourceConnection name="ThisWorkbookDataModel"/>
      </ext>
    </extLst>
  </cacheSource>
  <cacheFields count="4">
    <cacheField name="[Measures].[Sum of Quantity 3]" caption="Sum of Quantity 3" numFmtId="0" hierarchy="40" level="32767"/>
    <cacheField name="[norway_new_car_sales_by_model].[Model].[Model]" caption="Model" numFmtId="0" hierarchy="12" level="1">
      <sharedItems count="87">
        <s v="Ford Fiesta"/>
        <s v="Ford Focus"/>
        <s v="Ford Kuga"/>
        <s v="Ford Mondeo"/>
        <s v="Ford S-Max"/>
        <s v="Audi A4" u="1"/>
        <s v="Audi A6" u="1"/>
        <s v="Audi Q3" u="1"/>
        <s v="Citroen C4 Aircross" u="1"/>
        <s v="BMW 1-serie" u="1"/>
        <s v="BMW 2-serie" u="1"/>
        <s v="BMW 3-serie" u="1"/>
        <s v="BMW i3" u="1"/>
        <s v="BMW X1" u="1"/>
        <s v="BMW X3" u="1"/>
        <s v="BMW X5" u="1"/>
        <s v="Subaru Forester" u="1"/>
        <s v="Subaru Impreza" u="1"/>
        <s v="Subaru XV" u="1"/>
        <s v="Volkswagen Golf" u="1"/>
        <s v="Volkswagen Passat" u="1"/>
        <s v="Volkswagen Polo" u="1"/>
        <s v="Volkswagen Tiguan" u="1"/>
        <s v="Volkswagen Touran" u="1"/>
        <s v="Volkswagen up!" u="1"/>
        <s v="Tesla Model S" u="1"/>
        <s v="Skoda Fabia" u="1"/>
        <s v="Skoda Octavia" u="1"/>
        <s v="Skoda Rapid" u="1"/>
        <s v="Skoda Superb" u="1"/>
        <s v="Skoda Yeti" u="1"/>
        <s v="Saab 9-3" u="1"/>
        <s v="Suzuki Swift" u="1"/>
        <s v="Suzuki SX4" u="1"/>
        <s v="Suzuki Vitara" u="1"/>
        <s v="Toyota Auris" u="1"/>
        <s v="Toyota Avensis" u="1"/>
        <s v="Toyota Corolla" u="1"/>
        <s v="Toyota Prius" u="1"/>
        <s v="Toyota Rav4" u="1"/>
        <s v="Toyota Urban Cruiser" u="1"/>
        <s v="Toyota Yaris" u="1"/>
        <s v="Toyota C-HR" u="1"/>
        <s v="Honda CR-V" u="1"/>
        <s v="Hyundai i20" u="1"/>
        <s v="Hyundai i30" u="1"/>
        <s v="Hyundai ix35" u="1"/>
        <s v="Hyundai Tucson" u="1"/>
        <s v="Kia cee'd" u="1"/>
        <s v="Kia Niro" u="1"/>
        <s v="Kia Soul" u="1"/>
        <s v="Kia Sportage" u="1"/>
        <s v="Mazda 6" u="1"/>
        <s v="Mazda CX-3" u="1"/>
        <s v="Mazda CX-5" u="1"/>
        <s v="Mercedes-Benz A-klasse" u="1"/>
        <s v="Mercedes-Benz B-klasse" u="1"/>
        <s v="Mercedes-Benz C-klasse" u="1"/>
        <s v="Mercedes-Benz CLA" u="1"/>
        <s v="Mercedes-Benz E-klasse" u="1"/>
        <s v="Mercedes-Benz GLC" u="1"/>
        <s v="Mercedes-Benz GLK" u="1"/>
        <s v="Mitsubishi ASX" u="1"/>
        <s v="Mitsubishi Outlander" u="1"/>
        <s v="Nissan Leaf" u="1"/>
        <s v="Nissan Qashqai" u="1"/>
        <s v="Nissan X-Trail" u="1"/>
        <s v="Opel Astra" u="1"/>
        <s v="Opel Insignia" u="1"/>
        <s v="Opel Mokka" u="1"/>
        <s v="Opel Vectra" u="1"/>
        <s v="Peugeot 2008" u="1"/>
        <s v="Peugeot 207" u="1"/>
        <s v="Peugeot 208" u="1"/>
        <s v="Peugeot 3008" u="1"/>
        <s v="Peugeot 307" u="1"/>
        <s v="Peugeot 308" u="1"/>
        <s v="Peugeot 508" u="1"/>
        <s v="Renault Zoe" u="1"/>
        <s v="Tesla Model X" u="1"/>
        <s v="Volvo V40" u="1"/>
        <s v="Volvo V50" u="1"/>
        <s v="Volvo V60" u="1"/>
        <s v="Volvo V70" u="1"/>
        <s v="Volvo V90" u="1"/>
        <s v="Volvo XC60" u="1"/>
        <s v="Volvo XC90" u="1"/>
      </sharedItems>
    </cacheField>
    <cacheField name="[norway_new_car_sales_by_model].[Year].[Year]" caption="Year" numFmtId="0" hierarchy="7" level="1">
      <sharedItems containsSemiMixedTypes="0" containsString="0" containsNumber="1" containsInteger="1" minValue="2007" maxValue="2016" count="10">
        <n v="2007"/>
        <n v="2008"/>
        <n v="2009"/>
        <n v="2010"/>
        <n v="2011"/>
        <n v="2012"/>
        <n v="2013"/>
        <n v="2014"/>
        <n v="2015"/>
        <n v="2016"/>
      </sharedItems>
      <extLst>
        <ext xmlns:x15="http://schemas.microsoft.com/office/spreadsheetml/2010/11/main" uri="{4F2E5C28-24EA-4eb8-9CBF-B6C8F9C3D259}">
          <x15:cachedUniqueNames>
            <x15:cachedUniqueName index="0" name="[norway_new_car_sales_by_model].[Year].&amp;[2007]"/>
            <x15:cachedUniqueName index="1" name="[norway_new_car_sales_by_model].[Year].&amp;[2008]"/>
            <x15:cachedUniqueName index="2" name="[norway_new_car_sales_by_model].[Year].&amp;[2009]"/>
            <x15:cachedUniqueName index="3" name="[norway_new_car_sales_by_model].[Year].&amp;[2010]"/>
            <x15:cachedUniqueName index="4" name="[norway_new_car_sales_by_model].[Year].&amp;[2011]"/>
            <x15:cachedUniqueName index="5" name="[norway_new_car_sales_by_model].[Year].&amp;[2012]"/>
            <x15:cachedUniqueName index="6" name="[norway_new_car_sales_by_model].[Year].&amp;[2013]"/>
            <x15:cachedUniqueName index="7" name="[norway_new_car_sales_by_model].[Year].&amp;[2014]"/>
            <x15:cachedUniqueName index="8" name="[norway_new_car_sales_by_model].[Year].&amp;[2015]"/>
            <x15:cachedUniqueName index="9" name="[norway_new_car_sales_by_model].[Year].&amp;[2016]"/>
          </x15:cachedUniqueNames>
        </ext>
      </extLst>
    </cacheField>
    <cacheField name="[norway_new_car_sales_by_model].[Make].[Make]" caption="Make" numFmtId="0" hierarchy="11" level="1">
      <sharedItems containsSemiMixedTypes="0" containsNonDate="0" containsString="0"/>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2" memberValueDatatype="20" unbalanced="0">
      <fieldsUsage count="2">
        <fieldUsage x="-1"/>
        <fieldUsage x="2"/>
      </fieldsUsage>
    </cacheHierarchy>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2" memberValueDatatype="130" unbalanced="0">
      <fieldsUsage count="2">
        <fieldUsage x="-1"/>
        <fieldUsage x="3"/>
      </fieldsUsage>
    </cacheHierarchy>
    <cacheHierarchy uniqueName="[norway_new_car_sales_by_model].[Model]" caption="Model" attribute="1" defaultMemberUniqueName="[norway_new_car_sales_by_model].[Model].[All]" allUniqueName="[norway_new_car_sales_by_model].[Model].[All]" dimensionUniqueName="[norway_new_car_sales_by_model]" displayFolder="" count="2" memberValueDatatype="130" unbalanced="0">
      <fieldsUsage count="2">
        <fieldUsage x="-1"/>
        <fieldUsage x="1"/>
      </fieldsUsage>
    </cacheHierarchy>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oneField="1" hidden="1">
      <fieldsUsage count="1">
        <fieldUsage x="0"/>
      </fieldsUsage>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3645723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77199072" backgroundQuery="1" createdVersion="6" refreshedVersion="6" minRefreshableVersion="3" recordCount="0" supportSubquery="1" supportAdvancedDrill="1" xr:uid="{63DC5DA6-C909-42EF-9D72-EE913EF8D331}">
  <cacheSource type="external" connectionId="4">
    <extLst>
      <ext xmlns:x14="http://schemas.microsoft.com/office/spreadsheetml/2009/9/main" uri="{F057638F-6D5F-4e77-A914-E7F072B9BCA8}">
        <x14:sourceConnection name="ThisWorkbookDataModel"/>
      </ext>
    </extLst>
  </cacheSource>
  <cacheFields count="5">
    <cacheField name="[norway_new_car_sales_by_model].[Model].[Model]" caption="Model" numFmtId="0" hierarchy="12" level="1">
      <sharedItems count="41">
        <s v="Ford Fiesta"/>
        <s v="Ford Focus"/>
        <s v="Ford Kuga"/>
        <s v="Ford Mondeo"/>
        <s v="Ford S-Max"/>
        <s v="Audi A4" u="1"/>
        <s v="Audi A6" u="1"/>
        <s v="Audi Q3" u="1"/>
        <s v="BMW 2-serie" u="1"/>
        <s v="BMW 3-serie" u="1"/>
        <s v="BMW i3" u="1"/>
        <s v="BMW X1" u="1"/>
        <s v="BMW X3" u="1"/>
        <s v="BMW X5" u="1"/>
        <s v="Subaru Impreza" u="1"/>
        <s v="Subaru XV" u="1"/>
        <s v="Volkswagen Polo" u="1"/>
        <s v="Volkswagen Tiguan" u="1"/>
        <s v="Volkswagen Touran" u="1"/>
        <s v="Volkswagen up!" u="1"/>
        <s v="Skoda Superb" u="1"/>
        <s v="Skoda Yeti" u="1"/>
        <s v="Suzuki Vitara" u="1"/>
        <s v="Toyota Corolla" u="1"/>
        <s v="Toyota Prius" u="1"/>
        <s v="Toyota Rav4" u="1"/>
        <s v="Toyota Urban Cruiser" u="1"/>
        <s v="Toyota Yaris" u="1"/>
        <s v="Volvo V70" u="1"/>
        <s v="Volvo V90" u="1"/>
        <s v="Volvo XC60" u="1"/>
        <s v="Volvo XC90" u="1"/>
        <s v="Mazda CX-3" u="1"/>
        <s v="Mazda CX-5" u="1"/>
        <s v="Hyundai i30" u="1"/>
        <s v="Hyundai ix35" u="1"/>
        <s v="Hyundai Tucson" u="1"/>
        <s v="Kia cee'd" u="1"/>
        <s v="Kia Niro" u="1"/>
        <s v="Kia Soul" u="1"/>
        <s v="Kia Sportage" u="1"/>
      </sharedItems>
    </cacheField>
    <cacheField name="[Measures].[Sum of Quantity 3]" caption="Sum of Quantity 3" numFmtId="0" hierarchy="40" level="32767"/>
    <cacheField name="[norway_new_car_sales_by_model].[Year].[Year]" caption="Year" numFmtId="0" hierarchy="7" level="1">
      <sharedItems containsSemiMixedTypes="0" containsString="0" containsNumber="1" containsInteger="1" minValue="2007" maxValue="2017" count="11">
        <n v="2007"/>
        <n v="2008"/>
        <n v="2009"/>
        <n v="2010"/>
        <n v="2011"/>
        <n v="2012"/>
        <n v="2013"/>
        <n v="2014"/>
        <n v="2015"/>
        <n v="2016"/>
        <n v="2017" u="1"/>
      </sharedItems>
      <extLst>
        <ext xmlns:x15="http://schemas.microsoft.com/office/spreadsheetml/2010/11/main" uri="{4F2E5C28-24EA-4eb8-9CBF-B6C8F9C3D259}">
          <x15:cachedUniqueNames>
            <x15:cachedUniqueName index="0" name="[norway_new_car_sales_by_model].[Year].&amp;[2007]"/>
            <x15:cachedUniqueName index="1" name="[norway_new_car_sales_by_model].[Year].&amp;[2008]"/>
            <x15:cachedUniqueName index="2" name="[norway_new_car_sales_by_model].[Year].&amp;[2009]"/>
            <x15:cachedUniqueName index="3" name="[norway_new_car_sales_by_model].[Year].&amp;[2010]"/>
            <x15:cachedUniqueName index="4" name="[norway_new_car_sales_by_model].[Year].&amp;[2011]"/>
            <x15:cachedUniqueName index="5" name="[norway_new_car_sales_by_model].[Year].&amp;[2012]"/>
            <x15:cachedUniqueName index="6" name="[norway_new_car_sales_by_model].[Year].&amp;[2013]"/>
            <x15:cachedUniqueName index="7" name="[norway_new_car_sales_by_model].[Year].&amp;[2014]"/>
            <x15:cachedUniqueName index="8" name="[norway_new_car_sales_by_model].[Year].&amp;[2015]"/>
            <x15:cachedUniqueName index="9" name="[norway_new_car_sales_by_model].[Year].&amp;[2016]"/>
            <x15:cachedUniqueName index="10" name="[norway_new_car_sales_by_model].[Year].&amp;[2017]"/>
          </x15:cachedUniqueNames>
        </ext>
      </extLst>
    </cacheField>
    <cacheField name="[norway_new_car_sales_by_model].[Month].[Month]" caption="Month" numFmtId="0" hierarchy="8" level="1">
      <sharedItems count="12">
        <s v="Jan"/>
        <s v="Feb"/>
        <s v="Mar"/>
        <s v="Apr"/>
        <s v="May"/>
        <s v="Jun"/>
        <s v="Jul"/>
        <s v="Aug"/>
        <s v="Sep"/>
        <s v="Oct"/>
        <s v="Nov"/>
        <s v="Dec"/>
      </sharedItems>
    </cacheField>
    <cacheField name="[norway_new_car_sales_by_model].[Make].[Make]" caption="Make" numFmtId="0" hierarchy="11" level="1">
      <sharedItems containsSemiMixedTypes="0" containsNonDate="0" containsString="0"/>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2" memberValueDatatype="20" unbalanced="0">
      <fieldsUsage count="2">
        <fieldUsage x="-1"/>
        <fieldUsage x="2"/>
      </fieldsUsage>
    </cacheHierarchy>
    <cacheHierarchy uniqueName="[norway_new_car_sales_by_model].[Month]" caption="Month" attribute="1" defaultMemberUniqueName="[norway_new_car_sales_by_model].[Month].[All]" allUniqueName="[norway_new_car_sales_by_model].[Month].[All]" dimensionUniqueName="[norway_new_car_sales_by_model]" displayFolder="" count="2" memberValueDatatype="130" unbalanced="0">
      <fieldsUsage count="2">
        <fieldUsage x="-1"/>
        <fieldUsage x="3"/>
      </fieldsUsage>
    </cacheHierarchy>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2" memberValueDatatype="130" unbalanced="0">
      <fieldsUsage count="2">
        <fieldUsage x="-1"/>
        <fieldUsage x="4"/>
      </fieldsUsage>
    </cacheHierarchy>
    <cacheHierarchy uniqueName="[norway_new_car_sales_by_model].[Model]" caption="Model" attribute="1" defaultMemberUniqueName="[norway_new_car_sales_by_model].[Model].[All]" allUniqueName="[norway_new_car_sales_by_model].[Model].[All]" dimensionUniqueName="[norway_new_car_sales_by_model]" displayFolder="" count="2" memberValueDatatype="130" unbalanced="0">
      <fieldsUsage count="2">
        <fieldUsage x="-1"/>
        <fieldUsage x="0"/>
      </fieldsUsage>
    </cacheHierarchy>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16290391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76273148" backgroundQuery="1" createdVersion="6" refreshedVersion="6" minRefreshableVersion="3" recordCount="0" supportSubquery="1" supportAdvancedDrill="1" xr:uid="{A33E56E2-905D-4E06-AF57-BD6D0726540E}">
  <cacheSource type="external" connectionId="4">
    <extLst>
      <ext xmlns:x14="http://schemas.microsoft.com/office/spreadsheetml/2009/9/main" uri="{F057638F-6D5F-4e77-A914-E7F072B9BCA8}">
        <x14:sourceConnection name="ThisWorkbookDataModel"/>
      </ext>
    </extLst>
  </cacheSource>
  <cacheFields count="5">
    <cacheField name="[norway_new_car_sales_by_model].[Make].[Make]" caption="Make" numFmtId="0" hierarchy="11" level="1">
      <sharedItems containsSemiMixedTypes="0" containsNonDate="0" containsString="0"/>
    </cacheField>
    <cacheField name="[Measures].[Sum of Quantity 3]" caption="Sum of Quantity 3" numFmtId="0" hierarchy="40" level="32767"/>
    <cacheField name="[norway_new_car_sales_by_model].[Model].[Model]" caption="Model" numFmtId="0" hierarchy="12" level="1">
      <sharedItems count="5">
        <s v="Ford Fiesta"/>
        <s v="Ford Focus"/>
        <s v="Ford Kuga"/>
        <s v="Ford Mondeo"/>
        <s v="Ford S-Max"/>
      </sharedItems>
    </cacheField>
    <cacheField name="[norway_new_car_sales_by_model].[Month].[Month]" caption="Month" numFmtId="0" hierarchy="8" level="1">
      <sharedItems containsSemiMixedTypes="0" containsNonDate="0" containsString="0"/>
    </cacheField>
    <cacheField name="[norway_new_car_sales_by_model].[Year].[Year]" caption="Year" numFmtId="0" hierarchy="7" level="1">
      <sharedItems containsSemiMixedTypes="0" containsNonDate="0" containsString="0"/>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2" memberValueDatatype="20" unbalanced="0">
      <fieldsUsage count="2">
        <fieldUsage x="-1"/>
        <fieldUsage x="4"/>
      </fieldsUsage>
    </cacheHierarchy>
    <cacheHierarchy uniqueName="[norway_new_car_sales_by_model].[Month]" caption="Month" attribute="1" defaultMemberUniqueName="[norway_new_car_sales_by_model].[Month].[All]" allUniqueName="[norway_new_car_sales_by_model].[Month].[All]" dimensionUniqueName="[norway_new_car_sales_by_model]" displayFolder="" count="2" memberValueDatatype="130" unbalanced="0">
      <fieldsUsage count="2">
        <fieldUsage x="-1"/>
        <fieldUsage x="3"/>
      </fieldsUsage>
    </cacheHierarchy>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2" memberValueDatatype="130" unbalanced="0">
      <fieldsUsage count="2">
        <fieldUsage x="-1"/>
        <fieldUsage x="0"/>
      </fieldsUsage>
    </cacheHierarchy>
    <cacheHierarchy uniqueName="[norway_new_car_sales_by_model].[Model]" caption="Model" attribute="1" defaultMemberUniqueName="[norway_new_car_sales_by_model].[Model].[All]" allUniqueName="[norway_new_car_sales_by_model].[Model].[All]" dimensionUniqueName="[norway_new_car_sales_by_model]" displayFolder="" count="2" memberValueDatatype="130" unbalanced="0">
      <fieldsUsage count="2">
        <fieldUsage x="-1"/>
        <fieldUsage x="2"/>
      </fieldsUsage>
    </cacheHierarchy>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oneField="1" hidden="1">
      <fieldsUsage count="1">
        <fieldUsage x="1"/>
      </fieldsUsage>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2804179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72800922" backgroundQuery="1" createdVersion="6" refreshedVersion="6" minRefreshableVersion="3" recordCount="0" supportSubquery="1" supportAdvancedDrill="1" xr:uid="{45B69E3D-D58E-43E8-9E52-8EE6DAE4B8E6}">
  <cacheSource type="external" connectionId="4">
    <extLst>
      <ext xmlns:x14="http://schemas.microsoft.com/office/spreadsheetml/2009/9/main" uri="{F057638F-6D5F-4e77-A914-E7F072B9BCA8}">
        <x14:sourceConnection name="ThisWorkbookDataModel"/>
      </ext>
    </extLst>
  </cacheSource>
  <cacheFields count="4">
    <cacheField name="[Measures].[Sum of Quantity]" caption="Sum of Quantity" numFmtId="0" hierarchy="38" level="32767"/>
    <cacheField name="[norway_new_car_sales_by_make].[Make].[Make]" caption="Make" numFmtId="0" hierarchy="4" level="1">
      <sharedItems count="66">
        <s v="Alfa Romeo"/>
        <s v="Aston Martin"/>
        <s v="Audi"/>
        <s v="Bentley"/>
        <s v="Binz"/>
        <s v="BMW"/>
        <s v="Cadillac"/>
        <s v="Chevrolet"/>
        <s v="Chevrolet US"/>
        <s v="Chrysler"/>
        <s v="Citroen"/>
        <s v="Dacia"/>
        <s v="Daihatsu"/>
        <s v="Dodge"/>
        <s v="DS"/>
        <s v="Ferrari"/>
        <s v="Fiat"/>
        <s v="Fisker"/>
        <s v="Ford"/>
        <s v="Honda"/>
        <s v="Hyundai"/>
        <s v="Infiniti"/>
        <s v="Isuzu"/>
        <s v="Iveco"/>
        <s v="Jaguar"/>
        <s v="Jeep"/>
        <s v="Kia"/>
        <s v="Koenigsegg"/>
        <s v="Lamborghini"/>
        <s v="Lancia"/>
        <s v="Land Rover"/>
        <s v="Lexus"/>
        <s v="Lotus"/>
        <s v="Martin Motors"/>
        <s v="Maserati"/>
        <s v="Mazda"/>
        <s v="McLaren"/>
        <s v="Mercedes-Benz"/>
        <s v="Mia"/>
        <s v="MINI"/>
        <s v="Mitsubishi"/>
        <s v="Morgan"/>
        <s v="NA"/>
        <s v="Nilsson"/>
        <s v="Nissan"/>
        <s v="Opel"/>
        <s v="Peugeot"/>
        <s v="Polaris"/>
        <s v="Porsche"/>
        <s v="Renault"/>
        <s v="Saab"/>
        <s v="Seat"/>
        <s v="Secma"/>
        <s v="Skoda"/>
        <s v="Smart"/>
        <s v="Ssangyong"/>
        <s v="Subaru"/>
        <s v="Suzuki"/>
        <s v="Tata"/>
        <s v="Tazzari"/>
        <s v="Tesla"/>
        <s v="Think"/>
        <s v="Toyota"/>
        <s v="Volkswagen"/>
        <s v="Volvo"/>
        <s v="Westfield"/>
      </sharedItems>
    </cacheField>
    <cacheField name="[norway_new_car_sales_by_make].[Year].[Year]" caption="Year" numFmtId="0" hierarchy="1" level="1">
      <sharedItems containsSemiMixedTypes="0" containsNonDate="0" containsString="0"/>
    </cacheField>
    <cacheField name="[norway_new_car_sales_by_make].[Month].[Month]" caption="Month" numFmtId="0" hierarchy="2" level="1">
      <sharedItems containsSemiMixedTypes="0" containsNonDate="0" containsString="0"/>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2" memberValueDatatype="20" unbalanced="0">
      <fieldsUsage count="2">
        <fieldUsage x="-1"/>
        <fieldUsage x="2"/>
      </fieldsUsage>
    </cacheHierarchy>
    <cacheHierarchy uniqueName="[norway_new_car_sales_by_make].[Month]" caption="Month" attribute="1" defaultMemberUniqueName="[norway_new_car_sales_by_make].[Month].[All]" allUniqueName="[norway_new_car_sales_by_make].[Month].[All]" dimensionUniqueName="[norway_new_car_sales_by_make]" displayFolder="" count="2" memberValueDatatype="130" unbalanced="0">
      <fieldsUsage count="2">
        <fieldUsage x="-1"/>
        <fieldUsage x="3"/>
      </fieldsUsage>
    </cacheHierarchy>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2" memberValueDatatype="130" unbalanced="0">
      <fieldsUsage count="2">
        <fieldUsage x="-1"/>
        <fieldUsage x="1"/>
      </fieldsUsage>
    </cacheHierarchy>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11843846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8.938395486111" backgroundQuery="1" createdVersion="6" refreshedVersion="6" minRefreshableVersion="3" recordCount="0" supportSubquery="1" supportAdvancedDrill="1" xr:uid="{C918B43E-6C25-40CC-9085-3E8B0202CC88}">
  <cacheSource type="external" connectionId="4">
    <extLst>
      <ext xmlns:x14="http://schemas.microsoft.com/office/spreadsheetml/2009/9/main" uri="{F057638F-6D5F-4e77-A914-E7F072B9BCA8}">
        <x14:sourceConnection name="ThisWorkbookDataModel"/>
      </ext>
    </extLst>
  </cacheSource>
  <cacheFields count="5">
    <cacheField name="[norway_new_car_sales_by_month].[Year].[Year]" caption="Year" numFmtId="0" hierarchy="16" level="1">
      <sharedItems containsSemiMixedTypes="0" containsString="0" containsNumber="1" containsInteger="1" minValue="2007" maxValue="2017" count="11">
        <n v="2007"/>
        <n v="2008"/>
        <n v="2009"/>
        <n v="2010"/>
        <n v="2011"/>
        <n v="2012"/>
        <n v="2013"/>
        <n v="2014"/>
        <n v="2015"/>
        <n v="2016"/>
        <n v="2017"/>
      </sharedItems>
      <extLst>
        <ext xmlns:x15="http://schemas.microsoft.com/office/spreadsheetml/2010/11/main" uri="{4F2E5C28-24EA-4eb8-9CBF-B6C8F9C3D259}">
          <x15:cachedUniqueNames>
            <x15:cachedUniqueName index="0" name="[norway_new_car_sales_by_month].[Year].&amp;[2007]"/>
            <x15:cachedUniqueName index="1" name="[norway_new_car_sales_by_month].[Year].&amp;[2008]"/>
            <x15:cachedUniqueName index="2" name="[norway_new_car_sales_by_month].[Year].&amp;[2009]"/>
            <x15:cachedUniqueName index="3" name="[norway_new_car_sales_by_month].[Year].&amp;[2010]"/>
            <x15:cachedUniqueName index="4" name="[norway_new_car_sales_by_month].[Year].&amp;[2011]"/>
            <x15:cachedUniqueName index="5" name="[norway_new_car_sales_by_month].[Year].&amp;[2012]"/>
            <x15:cachedUniqueName index="6" name="[norway_new_car_sales_by_month].[Year].&amp;[2013]"/>
            <x15:cachedUniqueName index="7" name="[norway_new_car_sales_by_month].[Year].&amp;[2014]"/>
            <x15:cachedUniqueName index="8" name="[norway_new_car_sales_by_month].[Year].&amp;[2015]"/>
            <x15:cachedUniqueName index="9" name="[norway_new_car_sales_by_month].[Year].&amp;[2016]"/>
            <x15:cachedUniqueName index="10" name="[norway_new_car_sales_by_month].[Year].&amp;[2017]"/>
          </x15:cachedUniqueNames>
        </ext>
      </extLst>
    </cacheField>
    <cacheField name="[Measures].[Sum of Avg_CO2]" caption="Sum of Avg_CO2" numFmtId="0" hierarchy="54" level="32767"/>
    <cacheField name="[norway_new_car_sales_by_month].[Month].[Month]" caption="Month" numFmtId="0" hierarchy="18" level="1">
      <sharedItems count="12">
        <s v="Jan"/>
        <s v="Feb"/>
        <s v="Mar"/>
        <s v="Apr"/>
        <s v="May"/>
        <s v="Jun"/>
        <s v="Jul"/>
        <s v="Aug"/>
        <s v="Sep"/>
        <s v="Oct"/>
        <s v="Nov"/>
        <s v="Dec"/>
      </sharedItems>
    </cacheField>
    <cacheField name="[Measures].[Sum of Bensin_Co2]" caption="Sum of Bensin_Co2" numFmtId="0" hierarchy="55" level="32767"/>
    <cacheField name="[Measures].[Sum of Diesel_Co2]" caption="Sum of Diesel_Co2" numFmtId="0" hierarchy="56" level="32767"/>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2" memberValueDatatype="20" unbalanced="0">
      <fieldsUsage count="2">
        <fieldUsage x="-1"/>
        <fieldUsage x="0"/>
      </fieldsUsage>
    </cacheHierarchy>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2" memberValueDatatype="130" unbalanced="0">
      <fieldsUsage count="2">
        <fieldUsage x="-1"/>
        <fieldUsage x="2"/>
      </fieldsUsage>
    </cacheHierarchy>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oneField="1" hidden="1">
      <fieldsUsage count="1">
        <fieldUsage x="1"/>
      </fieldsUsage>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oneField="1" hidden="1">
      <fieldsUsage count="1">
        <fieldUsage x="4"/>
      </fieldsUsage>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19299687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8.867156481479" backgroundQuery="1" createdVersion="6" refreshedVersion="6" minRefreshableVersion="3" recordCount="0" supportSubquery="1" supportAdvancedDrill="1" xr:uid="{0DBE841D-0867-4194-A5CD-82B87431C936}">
  <cacheSource type="external" connectionId="4"/>
  <cacheFields count="3">
    <cacheField name="[Measures].[Sum of Import]" caption="Sum of Import" numFmtId="0" hierarchy="45" level="32767"/>
    <cacheField name="[norway_new_car_sales_by_month].[Year].[Year]" caption="Year" numFmtId="0" hierarchy="16" level="1">
      <sharedItems containsSemiMixedTypes="0" containsString="0" containsNumber="1" containsInteger="1" minValue="2013" maxValue="2017" count="5">
        <n v="2013"/>
        <n v="2014"/>
        <n v="2015"/>
        <n v="2016"/>
        <n v="2017"/>
      </sharedItems>
      <extLst>
        <ext xmlns:x15="http://schemas.microsoft.com/office/spreadsheetml/2010/11/main" uri="{4F2E5C28-24EA-4eb8-9CBF-B6C8F9C3D259}">
          <x15:cachedUniqueNames>
            <x15:cachedUniqueName index="0" name="[norway_new_car_sales_by_month].[Year].&amp;[2013]"/>
            <x15:cachedUniqueName index="1" name="[norway_new_car_sales_by_month].[Year].&amp;[2014]"/>
            <x15:cachedUniqueName index="2" name="[norway_new_car_sales_by_month].[Year].&amp;[2015]"/>
            <x15:cachedUniqueName index="3" name="[norway_new_car_sales_by_month].[Year].&amp;[2016]"/>
            <x15:cachedUniqueName index="4" name="[norway_new_car_sales_by_month].[Year].&amp;[2017]"/>
          </x15:cachedUniqueNames>
        </ext>
      </extLst>
    </cacheField>
    <cacheField name="[Measures].[Sum of Import_Electric]" caption="Sum of Import_Electric" numFmtId="0" hierarchy="48" level="32767"/>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2" memberValueDatatype="20" unbalanced="0">
      <fieldsUsage count="2">
        <fieldUsage x="-1"/>
        <fieldUsage x="1"/>
      </fieldsUsage>
    </cacheHierarchy>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8.794700347222" backgroundQuery="1" createdVersion="6" refreshedVersion="6" minRefreshableVersion="3" recordCount="0" supportSubquery="1" supportAdvancedDrill="1" xr:uid="{2483E50E-F59E-4AE4-8F2B-0696FC85DFA8}">
  <cacheSource type="external" connectionId="4"/>
  <cacheFields count="5">
    <cacheField name="[norway_new_car_sales_by_month].[Year].[Year]" caption="Year" numFmtId="0" hierarchy="16" level="1">
      <sharedItems containsSemiMixedTypes="0" containsString="0" containsNumber="1" containsInteger="1" minValue="2011" maxValue="2017" count="7">
        <n v="2011"/>
        <n v="2012"/>
        <n v="2013"/>
        <n v="2014"/>
        <n v="2015"/>
        <n v="2016"/>
        <n v="2017"/>
      </sharedItems>
      <extLst>
        <ext xmlns:x15="http://schemas.microsoft.com/office/spreadsheetml/2010/11/main" uri="{4F2E5C28-24EA-4eb8-9CBF-B6C8F9C3D259}">
          <x15:cachedUniqueNames>
            <x15:cachedUniqueName index="0" name="[norway_new_car_sales_by_month].[Year].&amp;[2011]"/>
            <x15:cachedUniqueName index="1" name="[norway_new_car_sales_by_month].[Year].&amp;[2012]"/>
            <x15:cachedUniqueName index="2" name="[norway_new_car_sales_by_month].[Year].&amp;[2013]"/>
            <x15:cachedUniqueName index="3" name="[norway_new_car_sales_by_month].[Year].&amp;[2014]"/>
            <x15:cachedUniqueName index="4" name="[norway_new_car_sales_by_month].[Year].&amp;[2015]"/>
            <x15:cachedUniqueName index="5" name="[norway_new_car_sales_by_month].[Year].&amp;[2016]"/>
            <x15:cachedUniqueName index="6" name="[norway_new_car_sales_by_month].[Year].&amp;[2017]"/>
          </x15:cachedUniqueNames>
        </ext>
      </extLst>
    </cacheField>
    <cacheField name="[Measures].[Sum of Quantity_Diesel]" caption="Sum of Quantity_Diesel" numFmtId="0" hierarchy="42" level="32767"/>
    <cacheField name="[Measures].[Sum of Quantity_Hybrid]" caption="Sum of Quantity_Hybrid" numFmtId="0" hierarchy="44" level="32767"/>
    <cacheField name="[Measures].[Sum of Quantity_Electric]" caption="Sum of Quantity_Electric" numFmtId="0" hierarchy="47" level="32767"/>
    <cacheField name="[Measures].[Sum of Quantity 2]" caption="Sum of Quantity 2" numFmtId="0" hierarchy="39" level="32767"/>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2" memberValueDatatype="20" unbalanced="0">
      <fieldsUsage count="2">
        <fieldUsage x="-1"/>
        <fieldUsage x="0"/>
      </fieldsUsage>
    </cacheHierarchy>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oneField="1" hidden="1">
      <fieldsUsage count="1">
        <fieldUsage x="2"/>
      </fieldsUsage>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oneField="1" hidden="1">
      <fieldsUsage count="1">
        <fieldUsage x="3"/>
      </fieldsUsage>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8263889" backgroundQuery="1" createdVersion="6" refreshedVersion="6" minRefreshableVersion="3" recordCount="0" supportSubquery="1" supportAdvancedDrill="1" xr:uid="{19E96B44-7670-4BC4-B5A8-8E731C565E02}">
  <cacheSource type="external" connectionId="4"/>
  <cacheFields count="3">
    <cacheField name="[Measures].[Sum of Quantity]" caption="Sum of Quantity" numFmtId="0" hierarchy="38" level="32767"/>
    <cacheField name="[norway_new_car_sales_by_make].[Make].[Make]" caption="Make" numFmtId="0" hierarchy="4" level="1">
      <sharedItems count="20">
        <s v="Audi"/>
        <s v="BMW"/>
        <s v="Citroen"/>
        <s v="Ford"/>
        <s v="Honda"/>
        <s v="Hyundai"/>
        <s v="Kia"/>
        <s v="Mazda"/>
        <s v="Mercedes-Benz"/>
        <s v="Mitsubishi"/>
        <s v="Nissan"/>
        <s v="Opel"/>
        <s v="Peugeot"/>
        <s v="Skoda"/>
        <s v="Subaru"/>
        <s v="Suzuki"/>
        <s v="Tesla"/>
        <s v="Toyota"/>
        <s v="Volkswagen"/>
        <s v="Volvo"/>
      </sharedItems>
    </cacheField>
    <cacheField name="[norway_new_car_sales_by_make].[Year].[Year]" caption="Year" numFmtId="0" hierarchy="1" level="1">
      <sharedItems containsSemiMixedTypes="0" containsString="0" containsNumber="1" containsInteger="1" minValue="2007" maxValue="2017" count="11">
        <n v="2007"/>
        <n v="2008"/>
        <n v="2009"/>
        <n v="2010"/>
        <n v="2011"/>
        <n v="2012"/>
        <n v="2013"/>
        <n v="2014"/>
        <n v="2015"/>
        <n v="2016"/>
        <n v="2017"/>
      </sharedItems>
      <extLst>
        <ext xmlns:x15="http://schemas.microsoft.com/office/spreadsheetml/2010/11/main" uri="{4F2E5C28-24EA-4eb8-9CBF-B6C8F9C3D259}">
          <x15:cachedUniqueNames>
            <x15:cachedUniqueName index="0" name="[norway_new_car_sales_by_make].[Year].&amp;[2007]"/>
            <x15:cachedUniqueName index="1" name="[norway_new_car_sales_by_make].[Year].&amp;[2008]"/>
            <x15:cachedUniqueName index="2" name="[norway_new_car_sales_by_make].[Year].&amp;[2009]"/>
            <x15:cachedUniqueName index="3" name="[norway_new_car_sales_by_make].[Year].&amp;[2010]"/>
            <x15:cachedUniqueName index="4" name="[norway_new_car_sales_by_make].[Year].&amp;[2011]"/>
            <x15:cachedUniqueName index="5" name="[norway_new_car_sales_by_make].[Year].&amp;[2012]"/>
            <x15:cachedUniqueName index="6" name="[norway_new_car_sales_by_make].[Year].&amp;[2013]"/>
            <x15:cachedUniqueName index="7" name="[norway_new_car_sales_by_make].[Year].&amp;[2014]"/>
            <x15:cachedUniqueName index="8" name="[norway_new_car_sales_by_make].[Year].&amp;[2015]"/>
            <x15:cachedUniqueName index="9" name="[norway_new_car_sales_by_make].[Year].&amp;[2016]"/>
            <x15:cachedUniqueName index="10" name="[norway_new_car_sales_by_make].[Year].&amp;[2017]"/>
          </x15:cachedUniqueNames>
        </ext>
      </extLst>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2" memberValueDatatype="20" unbalanced="0">
      <fieldsUsage count="2">
        <fieldUsage x="-1"/>
        <fieldUsage x="2"/>
      </fieldsUsage>
    </cacheHierarchy>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2" memberValueDatatype="130" unbalanced="0">
      <fieldsUsage count="2">
        <fieldUsage x="-1"/>
        <fieldUsage x="1"/>
      </fieldsUsage>
    </cacheHierarchy>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72106483" backgroundQuery="1" createdVersion="3" refreshedVersion="6" minRefreshableVersion="3" recordCount="0" supportSubquery="1" supportAdvancedDrill="1" xr:uid="{DD429911-29F4-4D36-8E83-8C194C52BDEB}">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2"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2"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40794825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0375115739" backgroundQuery="1" createdVersion="3" refreshedVersion="6" minRefreshableVersion="3" recordCount="0" supportSubquery="1" supportAdvancedDrill="1" xr:uid="{45545094-1457-4C15-9729-97B27B30994C}">
  <cacheSource type="external" connectionId="4">
    <extLst>
      <ext xmlns:x14="http://schemas.microsoft.com/office/spreadsheetml/2009/9/main" uri="{F057638F-6D5F-4e77-A914-E7F072B9BCA8}">
        <x14:sourceConnection name="ThisWorkbookDataModel"/>
      </ext>
    </extLst>
  </cacheSource>
  <cacheFields count="0"/>
  <cacheHierarchies count="44">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2"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2"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2"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746109237"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43296875001" backgroundQuery="1" createdVersion="3" refreshedVersion="6" minRefreshableVersion="3" recordCount="0" supportSubquery="1" supportAdvancedDrill="1" xr:uid="{BE749F6B-804C-4148-9125-DE1015DF8755}">
  <cacheSource type="external" connectionId="4">
    <extLst>
      <ext xmlns:x14="http://schemas.microsoft.com/office/spreadsheetml/2009/9/main" uri="{F057638F-6D5F-4e77-A914-E7F072B9BCA8}">
        <x14:sourceConnection name="ThisWorkbookDataModel"/>
      </ext>
    </extLst>
  </cacheSource>
  <cacheFields count="0"/>
  <cacheHierarchies count="50">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2"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2"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00300294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8.784334027776" backgroundQuery="1" createdVersion="6" refreshedVersion="6" minRefreshableVersion="3" recordCount="0" supportSubquery="1" supportAdvancedDrill="1" xr:uid="{DAD60D51-ADB9-41DB-B356-A7ED1076D74F}">
  <cacheSource type="external" connectionId="4">
    <extLst>
      <ext xmlns:x14="http://schemas.microsoft.com/office/spreadsheetml/2009/9/main" uri="{F057638F-6D5F-4e77-A914-E7F072B9BCA8}">
        <x14:sourceConnection name="ThisWorkbookDataModel"/>
      </ext>
    </extLst>
  </cacheSource>
  <cacheFields count="4">
    <cacheField name="[norway_new_car_sales_by_make].[Make].[Make]" caption="Make" numFmtId="0" hierarchy="4" level="1">
      <sharedItems count="15">
        <s v="Audi"/>
        <s v="BMW"/>
        <s v="Ford"/>
        <s v="Mazda"/>
        <s v="Mitsubishi"/>
        <s v="Nissan"/>
        <s v="Tesla"/>
        <s v="Toyota"/>
        <s v="Volkswagen"/>
        <s v="Volvo"/>
        <s v="Mercedes-Benz" u="1"/>
        <s v="Skoda" u="1"/>
        <s v="Peugeot" u="1"/>
        <s v="Opel" u="1"/>
        <s v="Honda" u="1"/>
      </sharedItems>
    </cacheField>
    <cacheField name="[Measures].[Sum of Pct]" caption="Sum of Pct" numFmtId="0" hierarchy="49" level="32767"/>
    <cacheField name="[norway_new_car_sales_by_make].[Month].[Month]" caption="Month" numFmtId="0" hierarchy="2" level="1">
      <sharedItems containsSemiMixedTypes="0" containsNonDate="0" containsString="0"/>
    </cacheField>
    <cacheField name="[norway_new_car_sales_by_make].[Year].[Year]" caption="Year" numFmtId="0" hierarchy="1" level="1">
      <sharedItems containsSemiMixedTypes="0" containsNonDate="0" containsString="0"/>
    </cacheField>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2" memberValueDatatype="20" unbalanced="0">
      <fieldsUsage count="2">
        <fieldUsage x="-1"/>
        <fieldUsage x="3"/>
      </fieldsUsage>
    </cacheHierarchy>
    <cacheHierarchy uniqueName="[norway_new_car_sales_by_make].[Month]" caption="Month" attribute="1" defaultMemberUniqueName="[norway_new_car_sales_by_make].[Month].[All]" allUniqueName="[norway_new_car_sales_by_make].[Month].[All]" dimensionUniqueName="[norway_new_car_sales_by_make]" displayFolder="" count="2" memberValueDatatype="130" unbalanced="0">
      <fieldsUsage count="2">
        <fieldUsage x="-1"/>
        <fieldUsage x="2"/>
      </fieldsUsage>
    </cacheHierarchy>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2" memberValueDatatype="130" unbalanced="0">
      <fieldsUsage count="2">
        <fieldUsage x="-1"/>
        <fieldUsage x="0"/>
      </fieldsUsage>
    </cacheHierarchy>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0" memberValueDatatype="20" unbalanced="0"/>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0" memberValueDatatype="130" unbalanced="0"/>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hidden="1">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hidden="1">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hidden="1">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hidden="1">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6383934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e freeman" refreshedDate="43617.635811574073" backgroundQuery="1" createdVersion="6" refreshedVersion="6" minRefreshableVersion="3" recordCount="0" supportSubquery="1" supportAdvancedDrill="1" xr:uid="{D843533F-8DF4-446F-8D77-9DA002801C23}">
  <cacheSource type="external" connectionId="4">
    <extLst>
      <ext xmlns:x14="http://schemas.microsoft.com/office/spreadsheetml/2009/9/main" uri="{F057638F-6D5F-4e77-A914-E7F072B9BCA8}">
        <x14:sourceConnection name="ThisWorkbookDataModel"/>
      </ext>
    </extLst>
  </cacheSource>
  <cacheFields count="8">
    <cacheField name="[norway_new_car_sales_by_month].[Year].[Year]" caption="Year" numFmtId="0" hierarchy="16" level="1">
      <sharedItems containsSemiMixedTypes="0" containsString="0" containsNumber="1" containsInteger="1" minValue="2007" maxValue="2017" count="11">
        <n v="2007"/>
        <n v="2008"/>
        <n v="2009"/>
        <n v="2010"/>
        <n v="2011"/>
        <n v="2012"/>
        <n v="2013"/>
        <n v="2014"/>
        <n v="2015"/>
        <n v="2016"/>
        <n v="2017"/>
      </sharedItems>
      <extLst>
        <ext xmlns:x15="http://schemas.microsoft.com/office/spreadsheetml/2010/11/main" uri="{4F2E5C28-24EA-4eb8-9CBF-B6C8F9C3D259}">
          <x15:cachedUniqueNames>
            <x15:cachedUniqueName index="0" name="[norway_new_car_sales_by_month].[Year].&amp;[2007]"/>
            <x15:cachedUniqueName index="1" name="[norway_new_car_sales_by_month].[Year].&amp;[2008]"/>
            <x15:cachedUniqueName index="2" name="[norway_new_car_sales_by_month].[Year].&amp;[2009]"/>
            <x15:cachedUniqueName index="3" name="[norway_new_car_sales_by_month].[Year].&amp;[2010]"/>
            <x15:cachedUniqueName index="4" name="[norway_new_car_sales_by_month].[Year].&amp;[2011]"/>
            <x15:cachedUniqueName index="5" name="[norway_new_car_sales_by_month].[Year].&amp;[2012]"/>
            <x15:cachedUniqueName index="6" name="[norway_new_car_sales_by_month].[Year].&amp;[2013]"/>
            <x15:cachedUniqueName index="7" name="[norway_new_car_sales_by_month].[Year].&amp;[2014]"/>
            <x15:cachedUniqueName index="8" name="[norway_new_car_sales_by_month].[Year].&amp;[2015]"/>
            <x15:cachedUniqueName index="9" name="[norway_new_car_sales_by_month].[Year].&amp;[2016]"/>
            <x15:cachedUniqueName index="10" name="[norway_new_car_sales_by_month].[Year].&amp;[2017]"/>
          </x15:cachedUniqueNames>
        </ext>
      </extLst>
    </cacheField>
    <cacheField name="[norway_new_car_sales_by_month].[Month].[Month]" caption="Month" numFmtId="0" hierarchy="18" level="1">
      <sharedItems count="12">
        <s v="Jan"/>
        <s v="Feb"/>
        <s v="Mar"/>
        <s v="Apr"/>
        <s v="May"/>
        <s v="Jun"/>
        <s v="Jul"/>
        <s v="Aug"/>
        <s v="Sep"/>
        <s v="Oct"/>
        <s v="Nov"/>
        <s v="Dec"/>
      </sharedItems>
    </cacheField>
    <cacheField name="[Measures].[Sum of Quantity 2]" caption="Sum of Quantity 2" numFmtId="0" hierarchy="39" level="32767"/>
    <cacheField name="[Measures].[Sum of Import]" caption="Sum of Import" numFmtId="0" hierarchy="45" level="32767"/>
    <cacheField name="[Measures].[Sum of Quantity_Diesel]" caption="Sum of Quantity_Diesel" numFmtId="0" hierarchy="42" level="32767"/>
    <cacheField name="[Measures].[Sum of Quantity_Hybrid]" caption="Sum of Quantity_Hybrid" numFmtId="0" hierarchy="44" level="32767"/>
    <cacheField name="[Measures].[Sum of Quantity_Electric]" caption="Sum of Quantity_Electric" numFmtId="0" hierarchy="47" level="32767"/>
    <cacheField name="[Measures].[Sum of Import_Electric]" caption="Sum of Import_Electric" numFmtId="0" hierarchy="48" level="32767"/>
  </cacheFields>
  <cacheHierarchies count="57">
    <cacheHierarchy uniqueName="[norway_new_car_sales_by_make].[Quarter]" caption="Quarter" attribute="1" defaultMemberUniqueName="[norway_new_car_sales_by_make].[Quarter].[All]" allUniqueName="[norway_new_car_sales_by_make].[Quarter].[All]" dimensionUniqueName="[norway_new_car_sales_by_make]" displayFolder="" count="0" memberValueDatatype="130" unbalanced="0"/>
    <cacheHierarchy uniqueName="[norway_new_car_sales_by_make].[Year]" caption="Year" attribute="1" defaultMemberUniqueName="[norway_new_car_sales_by_make].[Year].[All]" allUniqueName="[norway_new_car_sales_by_make].[Year].[All]" dimensionUniqueName="[norway_new_car_sales_by_make]" displayFolder="" count="0" memberValueDatatype="20" unbalanced="0"/>
    <cacheHierarchy uniqueName="[norway_new_car_sales_by_make].[Month]" caption="Month" attribute="1" defaultMemberUniqueName="[norway_new_car_sales_by_make].[Month].[All]" allUniqueName="[norway_new_car_sales_by_make].[Month].[All]" dimensionUniqueName="[norway_new_car_sales_by_make]" displayFolder="" count="0" memberValueDatatype="130" unbalanced="0"/>
    <cacheHierarchy uniqueName="[norway_new_car_sales_by_make].[MonthNo 1]" caption="MonthNo 1" attribute="1" defaultMemberUniqueName="[norway_new_car_sales_by_make].[MonthNo 1].[All]" allUniqueName="[norway_new_car_sales_by_make].[MonthNo 1].[All]" dimensionUniqueName="[norway_new_car_sales_by_make]" displayFolder="" count="0" memberValueDatatype="20" unbalanced="0"/>
    <cacheHierarchy uniqueName="[norway_new_car_sales_by_make].[Make]" caption="Make" attribute="1" defaultMemberUniqueName="[norway_new_car_sales_by_make].[Make].[All]" allUniqueName="[norway_new_car_sales_by_make].[Make].[All]" dimensionUniqueName="[norway_new_car_sales_by_make]" displayFolder="" count="0" memberValueDatatype="130" unbalanced="0"/>
    <cacheHierarchy uniqueName="[norway_new_car_sales_by_make].[Quantity]" caption="Quantity" attribute="1" defaultMemberUniqueName="[norway_new_car_sales_by_make].[Quantity].[All]" allUniqueName="[norway_new_car_sales_by_make].[Quantity].[All]" dimensionUniqueName="[norway_new_car_sales_by_make]" displayFolder="" count="0" memberValueDatatype="20" unbalanced="0"/>
    <cacheHierarchy uniqueName="[norway_new_car_sales_by_make].[Pct]" caption="Pct" attribute="1" defaultMemberUniqueName="[norway_new_car_sales_by_make].[Pct].[All]" allUniqueName="[norway_new_car_sales_by_make].[Pct].[All]" dimensionUniqueName="[norway_new_car_sales_by_make]" displayFolder="" count="0" memberValueDatatype="5" unbalanced="0"/>
    <cacheHierarchy uniqueName="[norway_new_car_sales_by_model].[Year]" caption="Year" attribute="1" defaultMemberUniqueName="[norway_new_car_sales_by_model].[Year].[All]" allUniqueName="[norway_new_car_sales_by_model].[Year].[All]" dimensionUniqueName="[norway_new_car_sales_by_model]" displayFolder="" count="0" memberValueDatatype="20" unbalanced="0"/>
    <cacheHierarchy uniqueName="[norway_new_car_sales_by_model].[Month]" caption="Month" attribute="1" defaultMemberUniqueName="[norway_new_car_sales_by_model].[Month].[All]" allUniqueName="[norway_new_car_sales_by_model].[Month].[All]" dimensionUniqueName="[norway_new_car_sales_by_model]" displayFolder="" count="0" memberValueDatatype="130" unbalanced="0"/>
    <cacheHierarchy uniqueName="[norway_new_car_sales_by_model].[MonthNo]" caption="MonthNo" attribute="1" defaultMemberUniqueName="[norway_new_car_sales_by_model].[MonthNo].[All]" allUniqueName="[norway_new_car_sales_by_model].[MonthNo].[All]" dimensionUniqueName="[norway_new_car_sales_by_model]" displayFolder="" count="0" memberValueDatatype="20" unbalanced="0"/>
    <cacheHierarchy uniqueName="[norway_new_car_sales_by_model].[Quarter]" caption="Quarter" attribute="1" defaultMemberUniqueName="[norway_new_car_sales_by_model].[Quarter].[All]" allUniqueName="[norway_new_car_sales_by_model].[Quarter].[All]" dimensionUniqueName="[norway_new_car_sales_by_model]" displayFolder="" count="0" memberValueDatatype="130" unbalanced="0"/>
    <cacheHierarchy uniqueName="[norway_new_car_sales_by_model].[Make]" caption="Make" attribute="1" defaultMemberUniqueName="[norway_new_car_sales_by_model].[Make].[All]" allUniqueName="[norway_new_car_sales_by_model].[Make].[All]" dimensionUniqueName="[norway_new_car_sales_by_model]" displayFolder="" count="0" memberValueDatatype="130" unbalanced="0"/>
    <cacheHierarchy uniqueName="[norway_new_car_sales_by_model].[Model]" caption="Model" attribute="1" defaultMemberUniqueName="[norway_new_car_sales_by_model].[Model].[All]" allUniqueName="[norway_new_car_sales_by_model].[Model].[All]" dimensionUniqueName="[norway_new_car_sales_by_model]" displayFolder="" count="0" memberValueDatatype="130" unbalanced="0"/>
    <cacheHierarchy uniqueName="[norway_new_car_sales_by_model].[Quantity]" caption="Quantity" attribute="1" defaultMemberUniqueName="[norway_new_car_sales_by_model].[Quantity].[All]" allUniqueName="[norway_new_car_sales_by_model].[Quantity].[All]" dimensionUniqueName="[norway_new_car_sales_by_model]" displayFolder="" count="0" memberValueDatatype="20" unbalanced="0"/>
    <cacheHierarchy uniqueName="[norway_new_car_sales_by_model].[Pct]" caption="Pct" attribute="1" defaultMemberUniqueName="[norway_new_car_sales_by_model].[Pct].[All]" allUniqueName="[norway_new_car_sales_by_model].[Pct].[All]" dimensionUniqueName="[norway_new_car_sales_by_model]" displayFolder="" count="0" memberValueDatatype="5" unbalanced="0"/>
    <cacheHierarchy uniqueName="[norway_new_car_sales_by_month].[Quarter]" caption="Quarter" attribute="1" defaultMemberUniqueName="[norway_new_car_sales_by_month].[Quarter].[All]" allUniqueName="[norway_new_car_sales_by_month].[Quarter].[All]" dimensionUniqueName="[norway_new_car_sales_by_month]" displayFolder="" count="0" memberValueDatatype="20" unbalanced="0"/>
    <cacheHierarchy uniqueName="[norway_new_car_sales_by_month].[Year]" caption="Year" attribute="1" defaultMemberUniqueName="[norway_new_car_sales_by_month].[Year].[All]" allUniqueName="[norway_new_car_sales_by_month].[Year].[All]" dimensionUniqueName="[norway_new_car_sales_by_month]" displayFolder="" count="2" memberValueDatatype="20" unbalanced="0">
      <fieldsUsage count="2">
        <fieldUsage x="-1"/>
        <fieldUsage x="0"/>
      </fieldsUsage>
    </cacheHierarchy>
    <cacheHierarchy uniqueName="[norway_new_car_sales_by_month].[MonthNumber]" caption="MonthNumber" attribute="1" defaultMemberUniqueName="[norway_new_car_sales_by_month].[MonthNumber].[All]" allUniqueName="[norway_new_car_sales_by_month].[MonthNumber].[All]" dimensionUniqueName="[norway_new_car_sales_by_month]" displayFolder="" count="0" memberValueDatatype="20" unbalanced="0"/>
    <cacheHierarchy uniqueName="[norway_new_car_sales_by_month].[Month]" caption="Month" attribute="1" defaultMemberUniqueName="[norway_new_car_sales_by_month].[Month].[All]" allUniqueName="[norway_new_car_sales_by_month].[Month].[All]" dimensionUniqueName="[norway_new_car_sales_by_month]" displayFolder="" count="2" memberValueDatatype="130" unbalanced="0">
      <fieldsUsage count="2">
        <fieldUsage x="-1"/>
        <fieldUsage x="1"/>
      </fieldsUsage>
    </cacheHierarchy>
    <cacheHierarchy uniqueName="[norway_new_car_sales_by_month].[Quantity]" caption="Quantity" attribute="1" defaultMemberUniqueName="[norway_new_car_sales_by_month].[Quantity].[All]" allUniqueName="[norway_new_car_sales_by_month].[Quantity].[All]" dimensionUniqueName="[norway_new_car_sales_by_month]" displayFolder="" count="0" memberValueDatatype="20" unbalanced="0"/>
    <cacheHierarchy uniqueName="[norway_new_car_sales_by_month].[Quantity_YoY]" caption="Quantity_YoY" attribute="1" defaultMemberUniqueName="[norway_new_car_sales_by_month].[Quantity_YoY].[All]" allUniqueName="[norway_new_car_sales_by_month].[Quantity_YoY].[All]" dimensionUniqueName="[norway_new_car_sales_by_month]" displayFolder="" count="0" memberValueDatatype="20" unbalanced="0"/>
    <cacheHierarchy uniqueName="[norway_new_car_sales_by_month].[Import]" caption="Import" attribute="1" defaultMemberUniqueName="[norway_new_car_sales_by_month].[Import].[All]" allUniqueName="[norway_new_car_sales_by_month].[Import].[All]" dimensionUniqueName="[norway_new_car_sales_by_month]" displayFolder="" count="0" memberValueDatatype="20" unbalanced="0"/>
    <cacheHierarchy uniqueName="[norway_new_car_sales_by_month].[Import_YoY]" caption="Import_YoY" attribute="1" defaultMemberUniqueName="[norway_new_car_sales_by_month].[Import_YoY].[All]" allUniqueName="[norway_new_car_sales_by_month].[Import_YoY].[All]" dimensionUniqueName="[norway_new_car_sales_by_month]" displayFolder="" count="0" memberValueDatatype="20" unbalanced="0"/>
    <cacheHierarchy uniqueName="[norway_new_car_sales_by_month].[Used]" caption="Used" attribute="1" defaultMemberUniqueName="[norway_new_car_sales_by_month].[Used].[All]" allUniqueName="[norway_new_car_sales_by_month].[Used].[All]" dimensionUniqueName="[norway_new_car_sales_by_month]" displayFolder="" count="0" memberValueDatatype="20" unbalanced="0"/>
    <cacheHierarchy uniqueName="[norway_new_car_sales_by_month].[Used_YoY]" caption="Used_YoY" attribute="1" defaultMemberUniqueName="[norway_new_car_sales_by_month].[Used_YoY].[All]" allUniqueName="[norway_new_car_sales_by_month].[Used_YoY].[All]" dimensionUniqueName="[norway_new_car_sales_by_month]" displayFolder="" count="0" memberValueDatatype="130" unbalanced="0"/>
    <cacheHierarchy uniqueName="[norway_new_car_sales_by_month].[Avg_CO2]" caption="Avg_CO2" attribute="1" defaultMemberUniqueName="[norway_new_car_sales_by_month].[Avg_CO2].[All]" allUniqueName="[norway_new_car_sales_by_month].[Avg_CO2].[All]" dimensionUniqueName="[norway_new_car_sales_by_month]" displayFolder="" count="0" memberValueDatatype="20" unbalanced="0"/>
    <cacheHierarchy uniqueName="[norway_new_car_sales_by_month].[Bensin_Co2]" caption="Bensin_Co2" attribute="1" defaultMemberUniqueName="[norway_new_car_sales_by_month].[Bensin_Co2].[All]" allUniqueName="[norway_new_car_sales_by_month].[Bensin_Co2].[All]" dimensionUniqueName="[norway_new_car_sales_by_month]" displayFolder="" count="0" memberValueDatatype="20" unbalanced="0"/>
    <cacheHierarchy uniqueName="[norway_new_car_sales_by_month].[Diesel_Co2]" caption="Diesel_Co2" attribute="1" defaultMemberUniqueName="[norway_new_car_sales_by_month].[Diesel_Co2].[All]" allUniqueName="[norway_new_car_sales_by_month].[Diesel_Co2].[All]" dimensionUniqueName="[norway_new_car_sales_by_month]" displayFolder="" count="0" memberValueDatatype="20" unbalanced="0"/>
    <cacheHierarchy uniqueName="[norway_new_car_sales_by_month].[Quantity_Diesel]" caption="Quantity_Diesel" attribute="1" defaultMemberUniqueName="[norway_new_car_sales_by_month].[Quantity_Diesel].[All]" allUniqueName="[norway_new_car_sales_by_month].[Quantity_Diesel].[All]" dimensionUniqueName="[norway_new_car_sales_by_month]" displayFolder="" count="0" memberValueDatatype="20" unbalanced="0"/>
    <cacheHierarchy uniqueName="[norway_new_car_sales_by_month].[Diesel_Share]" caption="Diesel_Share" attribute="1" defaultMemberUniqueName="[norway_new_car_sales_by_month].[Diesel_Share].[All]" allUniqueName="[norway_new_car_sales_by_month].[Diesel_Share].[All]" dimensionUniqueName="[norway_new_car_sales_by_month]" displayFolder="" count="0" memberValueDatatype="5" unbalanced="0"/>
    <cacheHierarchy uniqueName="[norway_new_car_sales_by_month].[Diesel_Share_LY]" caption="Diesel_Share_LY" attribute="1" defaultMemberUniqueName="[norway_new_car_sales_by_month].[Diesel_Share_LY].[All]" allUniqueName="[norway_new_car_sales_by_month].[Diesel_Share_LY].[All]" dimensionUniqueName="[norway_new_car_sales_by_month]" displayFolder="" count="0" memberValueDatatype="5" unbalanced="0"/>
    <cacheHierarchy uniqueName="[norway_new_car_sales_by_month].[Quantity_Hybrid]" caption="Quantity_Hybrid" attribute="1" defaultMemberUniqueName="[norway_new_car_sales_by_month].[Quantity_Hybrid].[All]" allUniqueName="[norway_new_car_sales_by_month].[Quantity_Hybrid].[All]" dimensionUniqueName="[norway_new_car_sales_by_month]" displayFolder="" count="0" memberValueDatatype="20" unbalanced="0"/>
    <cacheHierarchy uniqueName="[norway_new_car_sales_by_month].[Quantity_Electric]" caption="Quantity_Electric" attribute="1" defaultMemberUniqueName="[norway_new_car_sales_by_month].[Quantity_Electric].[All]" allUniqueName="[norway_new_car_sales_by_month].[Quantity_Electric].[All]" dimensionUniqueName="[norway_new_car_sales_by_month]" displayFolder="" count="0" memberValueDatatype="20" unbalanced="0"/>
    <cacheHierarchy uniqueName="[norway_new_car_sales_by_month].[Import_Electric]" caption="Import_Electric" attribute="1" defaultMemberUniqueName="[norway_new_car_sales_by_month].[Import_Electric].[All]" allUniqueName="[norway_new_car_sales_by_month].[Import_Electric].[All]" dimensionUniqueName="[norway_new_car_sales_by_month]" displayFolder="" count="0" memberValueDatatype="20" unbalanced="0"/>
    <cacheHierarchy uniqueName="[Measures].[__XL_Count norway_new_car_sales_by_model]" caption="__XL_Count norway_new_car_sales_by_model" measure="1" displayFolder="" measureGroup="norway_new_car_sales_by_model" count="0" hidden="1"/>
    <cacheHierarchy uniqueName="[Measures].[__XL_Count norway_new_car_sales_by_make]" caption="__XL_Count norway_new_car_sales_by_make" measure="1" displayFolder="" measureGroup="norway_new_car_sales_by_make" count="0" hidden="1"/>
    <cacheHierarchy uniqueName="[Measures].[__XL_Count norway_new_car_sales_by_month]" caption="__XL_Count norway_new_car_sales_by_month" measure="1" displayFolder="" measureGroup="norway_new_car_sales_by_month" count="0" hidden="1"/>
    <cacheHierarchy uniqueName="[Measures].[__No measures defined]" caption="__No measures defined" measure="1" displayFolder="" count="0" hidden="1"/>
    <cacheHierarchy uniqueName="[Measures].[Sum of Quantity]" caption="Sum of Quantity" measure="1" displayFolder="" measureGroup="norway_new_car_sales_by_make" count="0" hidden="1">
      <extLst>
        <ext xmlns:x15="http://schemas.microsoft.com/office/spreadsheetml/2010/11/main" uri="{B97F6D7D-B522-45F9-BDA1-12C45D357490}">
          <x15:cacheHierarchy aggregatedColumn="5"/>
        </ext>
      </extLst>
    </cacheHierarchy>
    <cacheHierarchy uniqueName="[Measures].[Sum of Quantity 2]" caption="Sum of Quantity 2" measure="1" displayFolder="" measureGroup="norway_new_car_sales_by_month"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Quantity 3]" caption="Sum of Quantity 3" measure="1" displayFolder="" measureGroup="norway_new_car_sales_by_model" count="0" hidden="1">
      <extLst>
        <ext xmlns:x15="http://schemas.microsoft.com/office/spreadsheetml/2010/11/main" uri="{B97F6D7D-B522-45F9-BDA1-12C45D357490}">
          <x15:cacheHierarchy aggregatedColumn="13"/>
        </ext>
      </extLst>
    </cacheHierarchy>
    <cacheHierarchy uniqueName="[Measures].[Average of Quantity]" caption="Average of Quantity" measure="1" displayFolder="" measureGroup="norway_new_car_sales_by_month" count="0" hidden="1">
      <extLst>
        <ext xmlns:x15="http://schemas.microsoft.com/office/spreadsheetml/2010/11/main" uri="{B97F6D7D-B522-45F9-BDA1-12C45D357490}">
          <x15:cacheHierarchy aggregatedColumn="19"/>
        </ext>
      </extLst>
    </cacheHierarchy>
    <cacheHierarchy uniqueName="[Measures].[Sum of Quantity_Diesel]" caption="Sum of Quantity_Diesel" measure="1" displayFolder="" measureGroup="norway_new_car_sales_by_month" count="0" oneField="1" hidden="1">
      <fieldsUsage count="1">
        <fieldUsage x="4"/>
      </fieldsUsage>
      <extLst>
        <ext xmlns:x15="http://schemas.microsoft.com/office/spreadsheetml/2010/11/main" uri="{B97F6D7D-B522-45F9-BDA1-12C45D357490}">
          <x15:cacheHierarchy aggregatedColumn="28"/>
        </ext>
      </extLst>
    </cacheHierarchy>
    <cacheHierarchy uniqueName="[Measures].[Count of Quantity_Hybrid]" caption="Count of Quantity_Hybrid" measure="1" displayFolder="" measureGroup="norway_new_car_sales_by_month" count="0" hidden="1">
      <extLst>
        <ext xmlns:x15="http://schemas.microsoft.com/office/spreadsheetml/2010/11/main" uri="{B97F6D7D-B522-45F9-BDA1-12C45D357490}">
          <x15:cacheHierarchy aggregatedColumn="31"/>
        </ext>
      </extLst>
    </cacheHierarchy>
    <cacheHierarchy uniqueName="[Measures].[Sum of Quantity_Hybrid]" caption="Sum of Quantity_Hybrid" measure="1" displayFolder="" measureGroup="norway_new_car_sales_by_month" count="0" oneField="1" hidden="1">
      <fieldsUsage count="1">
        <fieldUsage x="5"/>
      </fieldsUsage>
      <extLst>
        <ext xmlns:x15="http://schemas.microsoft.com/office/spreadsheetml/2010/11/main" uri="{B97F6D7D-B522-45F9-BDA1-12C45D357490}">
          <x15:cacheHierarchy aggregatedColumn="31"/>
        </ext>
      </extLst>
    </cacheHierarchy>
    <cacheHierarchy uniqueName="[Measures].[Sum of Import]" caption="Sum of Import" measure="1" displayFolder="" measureGroup="norway_new_car_sales_by_month"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Used]" caption="Sum of Used" measure="1" displayFolder="" measureGroup="norway_new_car_sales_by_month" count="0" hidden="1">
      <extLst>
        <ext xmlns:x15="http://schemas.microsoft.com/office/spreadsheetml/2010/11/main" uri="{B97F6D7D-B522-45F9-BDA1-12C45D357490}">
          <x15:cacheHierarchy aggregatedColumn="23"/>
        </ext>
      </extLst>
    </cacheHierarchy>
    <cacheHierarchy uniqueName="[Measures].[Sum of Quantity_Electric]" caption="Sum of Quantity_Electric" measure="1" displayFolder="" measureGroup="norway_new_car_sales_by_month" count="0" oneField="1" hidden="1">
      <fieldsUsage count="1">
        <fieldUsage x="6"/>
      </fieldsUsage>
      <extLst>
        <ext xmlns:x15="http://schemas.microsoft.com/office/spreadsheetml/2010/11/main" uri="{B97F6D7D-B522-45F9-BDA1-12C45D357490}">
          <x15:cacheHierarchy aggregatedColumn="32"/>
        </ext>
      </extLst>
    </cacheHierarchy>
    <cacheHierarchy uniqueName="[Measures].[Sum of Import_Electric]" caption="Sum of Import_Electric" measure="1" displayFolder="" measureGroup="norway_new_car_sales_by_month" count="0" oneField="1" hidden="1">
      <fieldsUsage count="1">
        <fieldUsage x="7"/>
      </fieldsUsage>
      <extLst>
        <ext xmlns:x15="http://schemas.microsoft.com/office/spreadsheetml/2010/11/main" uri="{B97F6D7D-B522-45F9-BDA1-12C45D357490}">
          <x15:cacheHierarchy aggregatedColumn="33"/>
        </ext>
      </extLst>
    </cacheHierarchy>
    <cacheHierarchy uniqueName="[Measures].[Sum of Pct]" caption="Sum of Pct" measure="1" displayFolder="" measureGroup="norway_new_car_sales_by_make" count="0" hidden="1">
      <extLst>
        <ext xmlns:x15="http://schemas.microsoft.com/office/spreadsheetml/2010/11/main" uri="{B97F6D7D-B522-45F9-BDA1-12C45D357490}">
          <x15:cacheHierarchy aggregatedColumn="6"/>
        </ext>
      </extLst>
    </cacheHierarchy>
    <cacheHierarchy uniqueName="[Measures].[Sum of Diesel_Share]" caption="Sum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Average of Diesel_Share]" caption="Average of Diesel_Share" measure="1" displayFolder="" measureGroup="norway_new_car_sales_by_month" count="0" hidden="1">
      <extLst>
        <ext xmlns:x15="http://schemas.microsoft.com/office/spreadsheetml/2010/11/main" uri="{B97F6D7D-B522-45F9-BDA1-12C45D357490}">
          <x15:cacheHierarchy aggregatedColumn="29"/>
        </ext>
      </extLst>
    </cacheHierarchy>
    <cacheHierarchy uniqueName="[Measures].[Sum of Diesel_Share_LY]" caption="Sum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Average of Diesel_Share_LY]" caption="Average of Diesel_Share_LY" measure="1" displayFolder="" measureGroup="norway_new_car_sales_by_month" count="0" hidden="1">
      <extLst>
        <ext xmlns:x15="http://schemas.microsoft.com/office/spreadsheetml/2010/11/main" uri="{B97F6D7D-B522-45F9-BDA1-12C45D357490}">
          <x15:cacheHierarchy aggregatedColumn="30"/>
        </ext>
      </extLst>
    </cacheHierarchy>
    <cacheHierarchy uniqueName="[Measures].[Sum of Avg_CO2]" caption="Sum of Avg_CO2" measure="1" displayFolder="" measureGroup="norway_new_car_sales_by_month" count="0" hidden="1">
      <extLst>
        <ext xmlns:x15="http://schemas.microsoft.com/office/spreadsheetml/2010/11/main" uri="{B97F6D7D-B522-45F9-BDA1-12C45D357490}">
          <x15:cacheHierarchy aggregatedColumn="25"/>
        </ext>
      </extLst>
    </cacheHierarchy>
    <cacheHierarchy uniqueName="[Measures].[Sum of Bensin_Co2]" caption="Sum of Bensin_Co2" measure="1" displayFolder="" measureGroup="norway_new_car_sales_by_month" count="0" hidden="1">
      <extLst>
        <ext xmlns:x15="http://schemas.microsoft.com/office/spreadsheetml/2010/11/main" uri="{B97F6D7D-B522-45F9-BDA1-12C45D357490}">
          <x15:cacheHierarchy aggregatedColumn="26"/>
        </ext>
      </extLst>
    </cacheHierarchy>
    <cacheHierarchy uniqueName="[Measures].[Sum of Diesel_Co2]" caption="Sum of Diesel_Co2" measure="1" displayFolder="" measureGroup="norway_new_car_sales_by_month" count="0" hidden="1">
      <extLst>
        <ext xmlns:x15="http://schemas.microsoft.com/office/spreadsheetml/2010/11/main" uri="{B97F6D7D-B522-45F9-BDA1-12C45D357490}">
          <x15:cacheHierarchy aggregatedColumn="27"/>
        </ext>
      </extLst>
    </cacheHierarchy>
  </cacheHierarchies>
  <kpis count="0"/>
  <dimensions count="4">
    <dimension measure="1" name="Measures" uniqueName="[Measures]" caption="Measures"/>
    <dimension name="norway_new_car_sales_by_make" uniqueName="[norway_new_car_sales_by_make]" caption="norway_new_car_sales_by_make"/>
    <dimension name="norway_new_car_sales_by_model" uniqueName="[norway_new_car_sales_by_model]" caption="norway_new_car_sales_by_model"/>
    <dimension name="norway_new_car_sales_by_month" uniqueName="[norway_new_car_sales_by_month]" caption="norway_new_car_sales_by_month"/>
  </dimensions>
  <measureGroups count="3">
    <measureGroup name="norway_new_car_sales_by_make" caption="norway_new_car_sales_by_make"/>
    <measureGroup name="norway_new_car_sales_by_model" caption="norway_new_car_sales_by_model"/>
    <measureGroup name="norway_new_car_sales_by_month" caption="norway_new_car_sales_by_month"/>
  </measureGroups>
  <maps count="3">
    <map measureGroup="0" dimension="1"/>
    <map measureGroup="1" dimension="2"/>
    <map measureGroup="2" dimension="3"/>
  </maps>
  <extLst>
    <ext xmlns:x14="http://schemas.microsoft.com/office/spreadsheetml/2009/9/main" uri="{725AE2AE-9491-48be-B2B4-4EB974FC3084}">
      <x14:pivotCacheDefinition pivotCacheId="5219264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n v="1"/>
    <x v="0"/>
    <n v="12685"/>
    <n v="5227"/>
    <n v="2276"/>
    <n v="257"/>
    <s v=""/>
    <s v=""/>
    <n v="152"/>
    <n v="155"/>
    <n v="152"/>
    <n v="10072"/>
    <n v="79.400000000000006"/>
    <n v="52.5"/>
    <s v=""/>
    <s v=""/>
    <s v=""/>
  </r>
  <r>
    <x v="0"/>
    <n v="1"/>
    <x v="1"/>
    <n v="9901"/>
    <n v="-2784"/>
    <n v="2287"/>
    <n v="11"/>
    <s v=""/>
    <s v=""/>
    <n v="158"/>
    <n v="155"/>
    <n v="159"/>
    <n v="7248"/>
    <n v="73.2"/>
    <n v="79.400000000000006"/>
    <s v=""/>
    <s v=""/>
    <s v=""/>
  </r>
  <r>
    <x v="0"/>
    <n v="1"/>
    <x v="2"/>
    <n v="5353"/>
    <n v="-4548"/>
    <n v="1048"/>
    <n v="-1239"/>
    <s v=""/>
    <s v=""/>
    <n v="152"/>
    <n v="149"/>
    <n v="153"/>
    <n v="3603"/>
    <n v="67.3"/>
    <n v="73.2"/>
    <s v=""/>
    <s v=""/>
    <s v=""/>
  </r>
  <r>
    <x v="0"/>
    <n v="1"/>
    <x v="3"/>
    <n v="9697"/>
    <n v="4344"/>
    <n v="1715"/>
    <n v="667"/>
    <s v=""/>
    <s v=""/>
    <n v="137"/>
    <n v="134"/>
    <n v="138"/>
    <n v="6972"/>
    <n v="71.900000000000006"/>
    <n v="67.3"/>
    <s v=""/>
    <s v=""/>
    <s v=""/>
  </r>
  <r>
    <x v="0"/>
    <n v="1"/>
    <x v="4"/>
    <n v="10372"/>
    <n v="675"/>
    <n v="1765"/>
    <n v="50"/>
    <s v=""/>
    <s v=""/>
    <n v="135"/>
    <n v="132"/>
    <n v="138"/>
    <n v="7260"/>
    <n v="70"/>
    <n v="71.900000000000006"/>
    <s v="439"/>
    <s v="112"/>
    <s v=""/>
  </r>
  <r>
    <x v="0"/>
    <n v="1"/>
    <x v="5"/>
    <n v="10838"/>
    <n v="466"/>
    <n v="1975"/>
    <n v="210"/>
    <s v="33940"/>
    <s v=""/>
    <n v="135"/>
    <n v="131"/>
    <n v="141"/>
    <n v="7587"/>
    <n v="70"/>
    <n v="70"/>
    <s v="324"/>
    <s v="257"/>
    <s v=""/>
  </r>
  <r>
    <x v="0"/>
    <n v="1"/>
    <x v="6"/>
    <n v="11639"/>
    <n v="801"/>
    <n v="2525"/>
    <n v="550"/>
    <s v="37079"/>
    <s v="3139"/>
    <n v="128"/>
    <n v="126"/>
    <n v="136"/>
    <n v="6436"/>
    <n v="55.3"/>
    <n v="70"/>
    <s v="633"/>
    <s v="337"/>
    <s v="95"/>
  </r>
  <r>
    <x v="0"/>
    <n v="1"/>
    <x v="7"/>
    <n v="11385"/>
    <n v="-254"/>
    <n v="1833"/>
    <n v="-692"/>
    <s v="35908"/>
    <s v="-1171"/>
    <n v="117"/>
    <n v="123"/>
    <n v="136"/>
    <n v="5806"/>
    <n v="51"/>
    <n v="55.3"/>
    <s v="967"/>
    <s v="1099"/>
    <s v="203"/>
  </r>
  <r>
    <x v="0"/>
    <n v="1"/>
    <x v="8"/>
    <n v="10523"/>
    <n v="-862"/>
    <n v="1625"/>
    <n v="-208"/>
    <s v="38346"/>
    <s v="2438"/>
    <n v="101"/>
    <n v="118"/>
    <n v="133"/>
    <n v="4599"/>
    <n v="43.7"/>
    <n v="51"/>
    <s v="1112"/>
    <s v="1895"/>
    <s v="266"/>
  </r>
  <r>
    <x v="0"/>
    <n v="1"/>
    <x v="9"/>
    <n v="10991"/>
    <n v="468"/>
    <n v="1219"/>
    <n v="-406"/>
    <s v="32085"/>
    <s v="-6261"/>
    <n v="96"/>
    <n v="117"/>
    <n v="130"/>
    <n v="4177"/>
    <n v="38"/>
    <n v="43.7"/>
    <s v="1992"/>
    <s v="1906"/>
    <s v="404"/>
  </r>
  <r>
    <x v="0"/>
    <n v="1"/>
    <x v="10"/>
    <n v="13055"/>
    <n v="2064"/>
    <n v="1549"/>
    <n v="330"/>
    <s v="36078"/>
    <s v="4047"/>
    <n v="84"/>
    <n v="94"/>
    <n v="118"/>
    <n v="3433"/>
    <n v="26.3"/>
    <n v="38"/>
    <s v="4419"/>
    <s v="2295"/>
    <s v="494"/>
  </r>
  <r>
    <x v="1"/>
    <n v="2"/>
    <x v="0"/>
    <n v="9793"/>
    <n v="2448"/>
    <n v="1992"/>
    <n v="-89"/>
    <s v=""/>
    <s v=""/>
    <n v="156"/>
    <n v="159"/>
    <n v="155"/>
    <n v="7222"/>
    <n v="73.7"/>
    <n v="47.4"/>
    <s v=""/>
    <s v=""/>
    <s v=""/>
  </r>
  <r>
    <x v="1"/>
    <n v="2"/>
    <x v="1"/>
    <n v="10567"/>
    <n v="774"/>
    <n v="2627"/>
    <n v="635"/>
    <s v=""/>
    <s v=""/>
    <n v="160"/>
    <n v="159"/>
    <n v="160"/>
    <n v="7926"/>
    <n v="75"/>
    <n v="74.099999999999994"/>
    <s v=""/>
    <s v=""/>
    <s v=""/>
  </r>
  <r>
    <x v="1"/>
    <n v="2"/>
    <x v="2"/>
    <n v="6287"/>
    <n v="-4280"/>
    <n v="1178"/>
    <n v="-1449"/>
    <s v=""/>
    <s v=""/>
    <n v="154"/>
    <n v="151"/>
    <n v="156"/>
    <n v="4394"/>
    <n v="69.900000000000006"/>
    <n v="75"/>
    <s v=""/>
    <s v=""/>
    <s v=""/>
  </r>
  <r>
    <x v="1"/>
    <n v="2"/>
    <x v="3"/>
    <n v="9094"/>
    <n v="2807"/>
    <n v="1984"/>
    <n v="806"/>
    <s v=""/>
    <s v=""/>
    <n v="144"/>
    <n v="141"/>
    <n v="145"/>
    <n v="6739"/>
    <n v="74.099999999999994"/>
    <n v="69.900000000000006"/>
    <s v=""/>
    <s v=""/>
    <s v=""/>
  </r>
  <r>
    <x v="1"/>
    <n v="2"/>
    <x v="4"/>
    <n v="10543"/>
    <n v="1449"/>
    <n v="1949"/>
    <n v="-35"/>
    <s v=""/>
    <s v=""/>
    <n v="137"/>
    <n v="132"/>
    <n v="140"/>
    <n v="7949"/>
    <n v="75.400000000000006"/>
    <n v="74.099999999999994"/>
    <s v="257"/>
    <s v="124"/>
    <s v=""/>
  </r>
  <r>
    <x v="1"/>
    <n v="2"/>
    <x v="5"/>
    <n v="10925"/>
    <n v="382"/>
    <n v="2111"/>
    <n v="162"/>
    <s v="33415"/>
    <s v=""/>
    <n v="130"/>
    <n v="131"/>
    <n v="136"/>
    <n v="7648"/>
    <n v="70"/>
    <n v="75.400000000000006"/>
    <s v="275"/>
    <s v="309"/>
    <s v=""/>
  </r>
  <r>
    <x v="1"/>
    <n v="2"/>
    <x v="6"/>
    <n v="11322"/>
    <n v="397"/>
    <n v="2408"/>
    <n v="297"/>
    <s v="33109"/>
    <s v="-306"/>
    <n v="128"/>
    <n v="124"/>
    <n v="138"/>
    <n v="6137"/>
    <n v="54.2"/>
    <n v="70"/>
    <s v="588"/>
    <s v="334"/>
    <s v="83"/>
  </r>
  <r>
    <x v="1"/>
    <n v="2"/>
    <x v="7"/>
    <n v="11246"/>
    <n v="-76"/>
    <n v="1728"/>
    <n v="-680"/>
    <s v="34182"/>
    <s v="1073"/>
    <n v="112"/>
    <n v="122"/>
    <n v="134"/>
    <n v="5533"/>
    <n v="49.2"/>
    <n v="54.2"/>
    <s v="899"/>
    <s v="1385"/>
    <s v="212"/>
  </r>
  <r>
    <x v="1"/>
    <n v="2"/>
    <x v="8"/>
    <n v="10685"/>
    <n v="-561"/>
    <n v="1639"/>
    <n v="-89"/>
    <s v="35699"/>
    <s v="1517"/>
    <n v="102"/>
    <n v="119"/>
    <n v="134"/>
    <n v="4637"/>
    <n v="43.4"/>
    <n v="49.2"/>
    <s v="982"/>
    <s v="1919"/>
    <s v="277"/>
  </r>
  <r>
    <x v="1"/>
    <n v="2"/>
    <x v="9"/>
    <n v="12222"/>
    <n v="1537"/>
    <n v="1233"/>
    <n v="-406"/>
    <s v="36905"/>
    <s v="1206"/>
    <n v="95"/>
    <n v="119"/>
    <n v="130"/>
    <n v="4180"/>
    <n v="34.200000000000003"/>
    <n v="43.4"/>
    <s v="2794"/>
    <s v="1927"/>
    <s v="371"/>
  </r>
  <r>
    <x v="2"/>
    <n v="3"/>
    <x v="0"/>
    <n v="11264"/>
    <n v="1445"/>
    <n v="2626"/>
    <n v="45"/>
    <s v=""/>
    <s v=""/>
    <n v="159"/>
    <n v="161"/>
    <n v="158"/>
    <n v="7965"/>
    <n v="70.7"/>
    <n v="48.1"/>
    <s v=""/>
    <s v=""/>
    <s v=""/>
  </r>
  <r>
    <x v="2"/>
    <n v="3"/>
    <x v="1"/>
    <n v="9506"/>
    <n v="-1758"/>
    <n v="2270"/>
    <n v="-356"/>
    <s v=""/>
    <s v=""/>
    <n v="159"/>
    <n v="160"/>
    <n v="159"/>
    <n v="6936"/>
    <n v="73"/>
    <n v="70.7"/>
    <s v=""/>
    <s v=""/>
    <s v=""/>
  </r>
  <r>
    <x v="2"/>
    <n v="3"/>
    <x v="2"/>
    <n v="7601"/>
    <n v="-1905"/>
    <n v="1632"/>
    <n v="-638"/>
    <s v=""/>
    <s v=""/>
    <n v="154"/>
    <n v="152"/>
    <n v="156"/>
    <n v="5337"/>
    <n v="70.2"/>
    <n v="73"/>
    <s v=""/>
    <s v=""/>
    <s v=""/>
  </r>
  <r>
    <x v="2"/>
    <n v="3"/>
    <x v="3"/>
    <n v="11486"/>
    <n v="3885"/>
    <n v="2531"/>
    <n v="899"/>
    <s v=""/>
    <s v=""/>
    <n v="144"/>
    <n v="142"/>
    <n v="145"/>
    <n v="8534"/>
    <n v="74.3"/>
    <n v="70.2"/>
    <s v=""/>
    <s v=""/>
    <s v=""/>
  </r>
  <r>
    <x v="2"/>
    <n v="3"/>
    <x v="4"/>
    <n v="12901"/>
    <n v="1415"/>
    <n v="2237"/>
    <n v="-294"/>
    <s v=""/>
    <s v=""/>
    <n v="136"/>
    <n v="132"/>
    <n v="141"/>
    <n v="9353"/>
    <n v="72.5"/>
    <n v="74.3"/>
    <s v="466"/>
    <s v="248"/>
    <s v=""/>
  </r>
  <r>
    <x v="2"/>
    <n v="3"/>
    <x v="5"/>
    <n v="13051"/>
    <n v="150"/>
    <n v="2642"/>
    <n v="405"/>
    <s v="35798"/>
    <s v=""/>
    <n v="131"/>
    <n v="132"/>
    <n v="136"/>
    <n v="8836"/>
    <n v="67.7"/>
    <n v="72.5"/>
    <s v="443"/>
    <s v="322"/>
    <s v=""/>
  </r>
  <r>
    <x v="2"/>
    <n v="3"/>
    <x v="6"/>
    <n v="10735"/>
    <n v="-2316"/>
    <n v="2547"/>
    <n v="-95"/>
    <s v="31656"/>
    <s v="-4142"/>
    <n v="128"/>
    <n v="126"/>
    <n v="137"/>
    <n v="5872"/>
    <n v="54.7"/>
    <n v="67.7"/>
    <s v="665"/>
    <s v="343"/>
    <s v="96"/>
  </r>
  <r>
    <x v="2"/>
    <n v="3"/>
    <x v="7"/>
    <n v="13861"/>
    <n v="3126"/>
    <n v="1906"/>
    <n v="-641"/>
    <s v="37141"/>
    <s v="5485"/>
    <n v="101"/>
    <n v="122"/>
    <n v="135"/>
    <n v="6043"/>
    <n v="43.6"/>
    <n v="54.7"/>
    <s v="1029"/>
    <s v="2813"/>
    <s v="197"/>
  </r>
  <r>
    <x v="2"/>
    <n v="3"/>
    <x v="8"/>
    <n v="14159"/>
    <n v="298"/>
    <n v="2056"/>
    <n v="150"/>
    <s v="41427"/>
    <s v="4286"/>
    <n v="93"/>
    <n v="117"/>
    <n v="132"/>
    <n v="5862"/>
    <n v="41.4"/>
    <n v="43.6"/>
    <s v="1348"/>
    <s v="3391"/>
    <s v="320"/>
  </r>
  <r>
    <x v="2"/>
    <n v="3"/>
    <x v="9"/>
    <n v="13875"/>
    <n v="-284"/>
    <n v="1253"/>
    <n v="-803"/>
    <s v="36172"/>
    <s v="-5255"/>
    <n v="88"/>
    <n v="117"/>
    <n v="131"/>
    <n v="4745"/>
    <n v="34.200000000000003"/>
    <n v="41.4"/>
    <s v="3396"/>
    <s v="2597"/>
    <s v="465"/>
  </r>
  <r>
    <x v="3"/>
    <n v="4"/>
    <x v="0"/>
    <n v="8854"/>
    <n v="504"/>
    <n v="2220"/>
    <n v="-130"/>
    <s v=""/>
    <s v=""/>
    <n v="160"/>
    <n v="165"/>
    <n v="158"/>
    <n v="6116"/>
    <n v="69.099999999999994"/>
    <n v="48.4"/>
    <s v=""/>
    <s v=""/>
    <s v=""/>
  </r>
  <r>
    <x v="3"/>
    <n v="4"/>
    <x v="1"/>
    <n v="11704"/>
    <n v="2850"/>
    <n v="2930"/>
    <n v="710"/>
    <s v=""/>
    <s v=""/>
    <n v="159"/>
    <n v="160"/>
    <n v="158"/>
    <n v="8545"/>
    <n v="73"/>
    <n v="69.099999999999994"/>
    <s v=""/>
    <s v=""/>
    <s v=""/>
  </r>
  <r>
    <x v="3"/>
    <n v="4"/>
    <x v="2"/>
    <n v="7504"/>
    <n v="-4200"/>
    <n v="1955"/>
    <n v="-975"/>
    <s v=""/>
    <s v=""/>
    <n v="153"/>
    <n v="151"/>
    <n v="155"/>
    <n v="5272"/>
    <n v="70.3"/>
    <n v="73"/>
    <s v=""/>
    <s v=""/>
    <s v=""/>
  </r>
  <r>
    <x v="3"/>
    <n v="4"/>
    <x v="3"/>
    <n v="10677"/>
    <n v="3173"/>
    <n v="2548"/>
    <n v="593"/>
    <s v=""/>
    <s v=""/>
    <n v="142"/>
    <n v="141"/>
    <n v="144"/>
    <n v="7784"/>
    <n v="72.900000000000006"/>
    <n v="70.3"/>
    <s v=""/>
    <s v=""/>
    <s v=""/>
  </r>
  <r>
    <x v="3"/>
    <n v="4"/>
    <x v="4"/>
    <n v="11330"/>
    <n v="653"/>
    <n v="2170"/>
    <n v="-378"/>
    <s v=""/>
    <s v=""/>
    <n v="136"/>
    <n v="132"/>
    <n v="139"/>
    <n v="8509"/>
    <n v="75.099999999999994"/>
    <n v="72.900000000000006"/>
    <s v="388"/>
    <s v="133"/>
    <s v=""/>
  </r>
  <r>
    <x v="3"/>
    <n v="4"/>
    <x v="5"/>
    <n v="10876"/>
    <n v="-454"/>
    <n v="2274"/>
    <n v="104"/>
    <s v="29716"/>
    <s v=""/>
    <n v="130"/>
    <n v="131"/>
    <n v="135"/>
    <n v="7233"/>
    <n v="66.5"/>
    <n v="75.099999999999994"/>
    <s v="345"/>
    <s v="260"/>
    <s v=""/>
  </r>
  <r>
    <x v="3"/>
    <n v="4"/>
    <x v="6"/>
    <n v="13988"/>
    <n v="3112"/>
    <n v="2868"/>
    <n v="594"/>
    <s v="35612"/>
    <s v="5896"/>
    <n v="127"/>
    <n v="126"/>
    <n v="137"/>
    <n v="7302"/>
    <n v="52.2"/>
    <n v="66.5"/>
    <s v="739"/>
    <s v="494"/>
    <s v="122"/>
  </r>
  <r>
    <x v="3"/>
    <n v="4"/>
    <x v="7"/>
    <n v="12115"/>
    <n v="-1873"/>
    <n v="1997"/>
    <n v="-871"/>
    <s v="32785"/>
    <s v="-2827"/>
    <n v="114"/>
    <n v="121"/>
    <n v="134"/>
    <n v="6021"/>
    <n v="49.7"/>
    <n v="52.2"/>
    <s v="919"/>
    <s v="1260"/>
    <s v="229"/>
  </r>
  <r>
    <x v="3"/>
    <n v="4"/>
    <x v="8"/>
    <n v="12782"/>
    <n v="667"/>
    <n v="1812"/>
    <n v="-185"/>
    <s v="33640"/>
    <s v="855"/>
    <n v="102"/>
    <n v="115"/>
    <n v="132"/>
    <n v="5624"/>
    <n v="44"/>
    <n v="49.7"/>
    <s v="1554"/>
    <s v="1975"/>
    <s v="282"/>
  </r>
  <r>
    <x v="3"/>
    <n v="4"/>
    <x v="9"/>
    <n v="14116"/>
    <n v="1334"/>
    <n v="1451"/>
    <n v="-361"/>
    <s v="38896"/>
    <s v="5282"/>
    <n v="93"/>
    <n v="117"/>
    <n v="129"/>
    <n v="4277"/>
    <n v="30.3"/>
    <n v="44"/>
    <s v="3550"/>
    <s v="1993"/>
    <s v="433"/>
  </r>
  <r>
    <x v="4"/>
    <n v="5"/>
    <x v="0"/>
    <n v="12007"/>
    <n v="1592"/>
    <n v="2881"/>
    <n v="7"/>
    <s v=""/>
    <s v=""/>
    <n v="160"/>
    <n v="163"/>
    <n v="159"/>
    <n v="8519"/>
    <n v="71"/>
    <n v="49.1"/>
    <s v=""/>
    <s v=""/>
    <s v=""/>
  </r>
  <r>
    <x v="4"/>
    <n v="5"/>
    <x v="1"/>
    <n v="10217"/>
    <n v="-1790"/>
    <n v="2747"/>
    <n v="-134"/>
    <s v=""/>
    <s v=""/>
    <n v="157"/>
    <n v="159"/>
    <n v="156"/>
    <n v="7588"/>
    <n v="74.3"/>
    <n v="71"/>
    <s v=""/>
    <s v=""/>
    <s v=""/>
  </r>
  <r>
    <x v="4"/>
    <n v="5"/>
    <x v="2"/>
    <n v="7421"/>
    <n v="-2796"/>
    <n v="2008"/>
    <n v="-739"/>
    <s v=""/>
    <s v=""/>
    <n v="151"/>
    <n v="150"/>
    <n v="151"/>
    <n v="5357"/>
    <n v="72.2"/>
    <n v="74.3"/>
    <s v=""/>
    <s v=""/>
    <s v=""/>
  </r>
  <r>
    <x v="4"/>
    <n v="5"/>
    <x v="3"/>
    <n v="9896"/>
    <n v="2475"/>
    <n v="2495"/>
    <n v="487"/>
    <s v=""/>
    <s v=""/>
    <n v="141"/>
    <n v="140"/>
    <n v="143"/>
    <n v="7204"/>
    <n v="72.8"/>
    <n v="72.2"/>
    <s v=""/>
    <s v=""/>
    <s v=""/>
  </r>
  <r>
    <x v="4"/>
    <n v="5"/>
    <x v="4"/>
    <n v="13005"/>
    <n v="3109"/>
    <n v="2428"/>
    <n v="-67"/>
    <s v=""/>
    <s v=""/>
    <n v="134"/>
    <n v="132"/>
    <n v="136"/>
    <n v="10027"/>
    <n v="77.099999999999994"/>
    <n v="72.8"/>
    <s v="357"/>
    <s v="146"/>
    <s v=""/>
  </r>
  <r>
    <x v="4"/>
    <n v="5"/>
    <x v="5"/>
    <n v="12612"/>
    <n v="-393"/>
    <n v="2588"/>
    <n v="160"/>
    <s v="34212"/>
    <s v=""/>
    <n v="129"/>
    <n v="131"/>
    <n v="132"/>
    <n v="8463"/>
    <n v="67.099999999999994"/>
    <n v="77.099999999999994"/>
    <s v="403"/>
    <s v="304"/>
    <s v=""/>
  </r>
  <r>
    <x v="4"/>
    <n v="5"/>
    <x v="6"/>
    <n v="12012"/>
    <n v="-600"/>
    <n v="2862"/>
    <n v="274"/>
    <s v="35361"/>
    <s v="1149"/>
    <n v="127"/>
    <n v="125"/>
    <n v="134"/>
    <n v="6583"/>
    <n v="54.8"/>
    <n v="67.099999999999994"/>
    <s v="762"/>
    <s v="348"/>
    <s v="127"/>
  </r>
  <r>
    <x v="4"/>
    <n v="5"/>
    <x v="7"/>
    <n v="12337"/>
    <n v="325"/>
    <n v="2106"/>
    <n v="-756"/>
    <s v="35688"/>
    <s v="327"/>
    <n v="113"/>
    <n v="120"/>
    <n v="134"/>
    <n v="6082"/>
    <n v="49.3"/>
    <n v="54.8"/>
    <s v="946"/>
    <s v="1346"/>
    <s v="208"/>
  </r>
  <r>
    <x v="4"/>
    <n v="5"/>
    <x v="8"/>
    <n v="12036"/>
    <n v="-301"/>
    <n v="1855"/>
    <n v="-251"/>
    <s v="36691"/>
    <s v="1003"/>
    <n v="99"/>
    <n v="117"/>
    <n v="131"/>
    <n v="4959"/>
    <n v="41.2"/>
    <n v="49.3"/>
    <s v="1682"/>
    <s v="1868"/>
    <s v="260"/>
  </r>
  <r>
    <x v="4"/>
    <n v="5"/>
    <x v="9"/>
    <n v="12864"/>
    <n v="828"/>
    <n v="1432"/>
    <n v="-423"/>
    <s v="36272"/>
    <s v="-392"/>
    <n v="96"/>
    <n v="116"/>
    <n v="129"/>
    <n v="3872"/>
    <n v="30.1"/>
    <n v="41.2"/>
    <s v="3449"/>
    <s v="1423"/>
    <s v="466"/>
  </r>
  <r>
    <x v="5"/>
    <n v="6"/>
    <x v="0"/>
    <n v="11083"/>
    <n v="1545"/>
    <n v="3038"/>
    <n v="23"/>
    <s v=""/>
    <s v=""/>
    <n v="161"/>
    <n v="163"/>
    <n v="160"/>
    <n v="8290"/>
    <n v="74.8"/>
    <n v="49.5"/>
    <s v=""/>
    <s v=""/>
    <s v=""/>
  </r>
  <r>
    <x v="5"/>
    <n v="6"/>
    <x v="1"/>
    <n v="9670"/>
    <n v="-1413"/>
    <n v="2531"/>
    <n v="-507"/>
    <s v=""/>
    <s v=""/>
    <n v="158"/>
    <n v="160"/>
    <n v="158"/>
    <n v="7095"/>
    <n v="73.400000000000006"/>
    <n v="74.8"/>
    <s v=""/>
    <s v=""/>
    <s v=""/>
  </r>
  <r>
    <x v="5"/>
    <n v="6"/>
    <x v="2"/>
    <n v="7581"/>
    <n v="-2089"/>
    <n v="1874"/>
    <n v="-657"/>
    <s v=""/>
    <s v=""/>
    <n v="153"/>
    <n v="153"/>
    <n v="153"/>
    <n v="5550"/>
    <n v="73.2"/>
    <n v="73.400000000000006"/>
    <s v=""/>
    <s v=""/>
    <s v=""/>
  </r>
  <r>
    <x v="5"/>
    <n v="6"/>
    <x v="3"/>
    <n v="11119"/>
    <n v="3538"/>
    <n v="2674"/>
    <n v="800"/>
    <s v=""/>
    <s v=""/>
    <n v="142"/>
    <n v="142"/>
    <n v="142"/>
    <n v="8328"/>
    <n v="74.900000000000006"/>
    <n v="73.2"/>
    <s v=""/>
    <s v=""/>
    <s v=""/>
  </r>
  <r>
    <x v="5"/>
    <n v="6"/>
    <x v="4"/>
    <n v="10354"/>
    <n v="-765"/>
    <n v="2220"/>
    <n v="-454"/>
    <s v=""/>
    <s v=""/>
    <n v="135"/>
    <n v="134"/>
    <n v="137"/>
    <n v="8024"/>
    <n v="77.5"/>
    <n v="74.900000000000006"/>
    <s v="215"/>
    <s v="84"/>
    <s v=""/>
  </r>
  <r>
    <x v="5"/>
    <n v="6"/>
    <x v="5"/>
    <n v="11053"/>
    <n v="699"/>
    <n v="2505"/>
    <n v="285"/>
    <s v="39403"/>
    <s v=""/>
    <n v="131"/>
    <n v="132"/>
    <n v="135"/>
    <n v="7483"/>
    <n v="67.7"/>
    <n v="77.5"/>
    <s v="432"/>
    <s v="264"/>
    <s v=""/>
  </r>
  <r>
    <x v="5"/>
    <n v="6"/>
    <x v="6"/>
    <n v="10948"/>
    <n v="-105"/>
    <n v="2636"/>
    <n v="131"/>
    <s v="37420"/>
    <s v="-1983"/>
    <n v="127"/>
    <n v="125"/>
    <n v="136"/>
    <n v="5978"/>
    <n v="54.6"/>
    <n v="67.7"/>
    <s v="656"/>
    <s v="372"/>
    <s v="156"/>
  </r>
  <r>
    <x v="5"/>
    <n v="6"/>
    <x v="7"/>
    <n v="11441"/>
    <n v="493"/>
    <n v="2051"/>
    <n v="-585"/>
    <s v="38199"/>
    <s v="779"/>
    <n v="110"/>
    <n v="119"/>
    <n v="133"/>
    <n v="5560"/>
    <n v="48.6"/>
    <n v="54.6"/>
    <s v="846"/>
    <s v="1446"/>
    <s v="197"/>
  </r>
  <r>
    <x v="5"/>
    <n v="6"/>
    <x v="8"/>
    <n v="14207"/>
    <n v="2766"/>
    <n v="2007"/>
    <n v="-44"/>
    <s v="43356"/>
    <s v="5157"/>
    <n v="96"/>
    <n v="119"/>
    <n v="131"/>
    <n v="5683"/>
    <n v="40"/>
    <n v="48.6"/>
    <s v="1934"/>
    <s v="2617"/>
    <s v="286"/>
  </r>
  <r>
    <x v="5"/>
    <n v="6"/>
    <x v="9"/>
    <n v="13681"/>
    <n v="-526"/>
    <n v="1512"/>
    <n v="-495"/>
    <s v="43961"/>
    <s v="640"/>
    <n v="96"/>
    <n v="118"/>
    <n v="131"/>
    <n v="4255"/>
    <n v="31.1"/>
    <n v="40"/>
    <s v="3174"/>
    <s v="1906"/>
    <s v="440"/>
  </r>
  <r>
    <x v="6"/>
    <n v="7"/>
    <x v="0"/>
    <n v="12062"/>
    <n v="1908"/>
    <n v="3768"/>
    <n v="137"/>
    <s v=""/>
    <s v=""/>
    <n v="159"/>
    <n v="161"/>
    <n v="158"/>
    <n v="9203"/>
    <n v="76.3"/>
    <n v="50.1"/>
    <s v=""/>
    <s v=""/>
    <s v=""/>
  </r>
  <r>
    <x v="6"/>
    <n v="7"/>
    <x v="1"/>
    <n v="9605"/>
    <n v="-2457"/>
    <n v="3027"/>
    <n v="-741"/>
    <s v=""/>
    <s v=""/>
    <n v="157"/>
    <n v="159"/>
    <n v="157"/>
    <n v="6696"/>
    <n v="69.7"/>
    <n v="76.3"/>
    <s v=""/>
    <s v=""/>
    <s v=""/>
  </r>
  <r>
    <x v="6"/>
    <n v="7"/>
    <x v="2"/>
    <n v="9394"/>
    <n v="-211"/>
    <n v="2838"/>
    <n v="-189"/>
    <s v=""/>
    <s v=""/>
    <n v="150"/>
    <n v="151"/>
    <n v="150"/>
    <n v="6952"/>
    <n v="74"/>
    <n v="69.7"/>
    <s v=""/>
    <s v=""/>
    <s v=""/>
  </r>
  <r>
    <x v="6"/>
    <n v="7"/>
    <x v="3"/>
    <n v="11507"/>
    <n v="2113"/>
    <n v="3183"/>
    <n v="345"/>
    <s v=""/>
    <s v=""/>
    <n v="140"/>
    <n v="140"/>
    <n v="141"/>
    <n v="8780"/>
    <n v="76.3"/>
    <n v="74"/>
    <s v=""/>
    <s v=""/>
    <s v=""/>
  </r>
  <r>
    <x v="6"/>
    <n v="7"/>
    <x v="4"/>
    <n v="11189"/>
    <n v="-318"/>
    <n v="2719"/>
    <n v="-464"/>
    <s v=""/>
    <s v=""/>
    <n v="134"/>
    <n v="132"/>
    <n v="135"/>
    <n v="8560"/>
    <n v="76.5"/>
    <n v="76.3"/>
    <s v="293"/>
    <s v="43"/>
    <s v=""/>
  </r>
  <r>
    <x v="6"/>
    <n v="7"/>
    <x v="5"/>
    <n v="11920"/>
    <n v="731"/>
    <n v="3075"/>
    <n v="356"/>
    <s v="38926"/>
    <s v=""/>
    <n v="132"/>
    <n v="131"/>
    <n v="136"/>
    <n v="7808"/>
    <n v="65.5"/>
    <n v="76.5"/>
    <s v="442"/>
    <s v="256"/>
    <s v=""/>
  </r>
  <r>
    <x v="6"/>
    <n v="7"/>
    <x v="6"/>
    <n v="11312"/>
    <n v="-608"/>
    <n v="3089"/>
    <n v="14"/>
    <s v="41953"/>
    <s v="3027"/>
    <n v="127"/>
    <n v="124"/>
    <n v="135"/>
    <n v="6029"/>
    <n v="53.3"/>
    <n v="65.5"/>
    <s v="806"/>
    <s v="278"/>
    <s v="146"/>
  </r>
  <r>
    <x v="6"/>
    <n v="7"/>
    <x v="7"/>
    <n v="11690"/>
    <n v="378"/>
    <n v="2625"/>
    <n v="-464"/>
    <s v="41398"/>
    <s v="-555"/>
    <n v="111"/>
    <n v="119"/>
    <n v="133"/>
    <n v="5670"/>
    <n v="48.5"/>
    <n v="53.3"/>
    <s v="927"/>
    <s v="1365"/>
    <s v="231"/>
  </r>
  <r>
    <x v="6"/>
    <n v="7"/>
    <x v="8"/>
    <n v="12394"/>
    <n v="704"/>
    <n v="2286"/>
    <n v="-339"/>
    <s v="44106"/>
    <s v="2708"/>
    <n v="102"/>
    <n v="120"/>
    <n v="131"/>
    <n v="4933"/>
    <n v="39.799999999999997"/>
    <n v="48.5"/>
    <s v="1583"/>
    <s v="1764"/>
    <s v="369"/>
  </r>
  <r>
    <x v="6"/>
    <n v="7"/>
    <x v="9"/>
    <n v="11040"/>
    <n v="-1354"/>
    <n v="1401"/>
    <n v="-885"/>
    <s v="40621"/>
    <s v="-3441"/>
    <n v="98"/>
    <n v="119"/>
    <n v="132"/>
    <n v="3422"/>
    <n v="31"/>
    <n v="39.799999999999997"/>
    <s v="2917"/>
    <s v="1103"/>
    <s v="342"/>
  </r>
  <r>
    <x v="7"/>
    <n v="8"/>
    <x v="0"/>
    <n v="10786"/>
    <n v="1993"/>
    <n v="3419"/>
    <n v="260"/>
    <s v=""/>
    <s v=""/>
    <n v="160"/>
    <n v="160"/>
    <n v="160"/>
    <n v="7949"/>
    <n v="73.7"/>
    <n v="50.3"/>
    <s v=""/>
    <s v=""/>
    <s v=""/>
  </r>
  <r>
    <x v="7"/>
    <n v="8"/>
    <x v="1"/>
    <n v="7833"/>
    <n v="-2953"/>
    <n v="2358"/>
    <n v="-1061"/>
    <s v=""/>
    <s v=""/>
    <n v="157"/>
    <n v="159"/>
    <n v="157"/>
    <n v="5434"/>
    <n v="69.400000000000006"/>
    <n v="73.7"/>
    <s v=""/>
    <s v=""/>
    <s v=""/>
  </r>
  <r>
    <x v="7"/>
    <n v="8"/>
    <x v="2"/>
    <n v="7967"/>
    <n v="134"/>
    <n v="2250"/>
    <n v="-108"/>
    <s v=""/>
    <s v=""/>
    <n v="147"/>
    <n v="144"/>
    <n v="149"/>
    <n v="5489"/>
    <n v="68.900000000000006"/>
    <n v="69.400000000000006"/>
    <s v=""/>
    <s v=""/>
    <s v=""/>
  </r>
  <r>
    <x v="7"/>
    <n v="8"/>
    <x v="3"/>
    <n v="10414"/>
    <n v="2447"/>
    <n v="2671"/>
    <n v="421"/>
    <s v=""/>
    <s v=""/>
    <n v="138"/>
    <n v="137"/>
    <n v="140"/>
    <n v="7665"/>
    <n v="73.599999999999994"/>
    <n v="68.900000000000006"/>
    <s v=""/>
    <s v=""/>
    <s v=""/>
  </r>
  <r>
    <x v="7"/>
    <n v="8"/>
    <x v="4"/>
    <n v="11464"/>
    <n v="1050"/>
    <n v="2547"/>
    <n v="-124"/>
    <s v=""/>
    <s v=""/>
    <n v="132"/>
    <n v="131"/>
    <n v="134"/>
    <n v="8541"/>
    <n v="74.5"/>
    <n v="73.599999999999994"/>
    <s v="303"/>
    <s v="138"/>
    <s v=""/>
  </r>
  <r>
    <x v="7"/>
    <n v="8"/>
    <x v="5"/>
    <n v="11790"/>
    <n v="326"/>
    <n v="2953"/>
    <n v="406"/>
    <s v="37696"/>
    <s v=""/>
    <n v="127"/>
    <n v="127"/>
    <n v="135"/>
    <n v="7074"/>
    <n v="60"/>
    <n v="74.5"/>
    <s v="700"/>
    <s v="428"/>
    <s v=""/>
  </r>
  <r>
    <x v="7"/>
    <n v="8"/>
    <x v="6"/>
    <n v="11660"/>
    <n v="-130"/>
    <n v="2849"/>
    <n v="-104"/>
    <s v="37728"/>
    <s v="32"/>
    <n v="120"/>
    <n v="122"/>
    <n v="134"/>
    <n v="5888"/>
    <n v="50.5"/>
    <n v="60"/>
    <s v="925"/>
    <s v="700"/>
    <s v="243"/>
  </r>
  <r>
    <x v="7"/>
    <n v="8"/>
    <x v="7"/>
    <n v="11444"/>
    <n v="-216"/>
    <n v="2197"/>
    <n v="-652"/>
    <s v="38060"/>
    <s v="332"/>
    <n v="107"/>
    <n v="119"/>
    <n v="133"/>
    <n v="5402"/>
    <n v="47.2"/>
    <n v="50.5"/>
    <s v="824"/>
    <s v="1736"/>
    <s v="292"/>
  </r>
  <r>
    <x v="7"/>
    <n v="8"/>
    <x v="8"/>
    <n v="12604"/>
    <n v="1160"/>
    <n v="1998"/>
    <n v="-199"/>
    <s v="38155"/>
    <s v="95"/>
    <n v="100"/>
    <n v="120"/>
    <n v="131"/>
    <n v="4815"/>
    <n v="38.200000000000003"/>
    <n v="47.2"/>
    <s v="1353"/>
    <s v="2166"/>
    <s v="572"/>
  </r>
  <r>
    <x v="7"/>
    <n v="8"/>
    <x v="9"/>
    <n v="13232"/>
    <n v="628"/>
    <n v="1485"/>
    <n v="-513"/>
    <s v="42645"/>
    <s v="4522"/>
    <n v="93"/>
    <n v="117"/>
    <n v="132"/>
    <n v="3837"/>
    <n v="29"/>
    <n v="38.200000000000003"/>
    <s v="3676"/>
    <s v="2014"/>
    <s v="494"/>
  </r>
  <r>
    <x v="8"/>
    <n v="9"/>
    <x v="0"/>
    <n v="9340"/>
    <n v="498"/>
    <n v="2897"/>
    <n v="-28"/>
    <s v=""/>
    <s v=""/>
    <n v="160"/>
    <n v="160"/>
    <n v="160"/>
    <n v="7005"/>
    <n v="75"/>
    <n v="50.5"/>
    <s v=""/>
    <s v=""/>
    <s v=""/>
  </r>
  <r>
    <x v="8"/>
    <n v="9"/>
    <x v="1"/>
    <n v="8453"/>
    <n v="-887"/>
    <n v="2382"/>
    <n v="-515"/>
    <s v=""/>
    <s v=""/>
    <n v="157"/>
    <n v="158"/>
    <n v="156"/>
    <n v="5962"/>
    <n v="70.5"/>
    <n v="75"/>
    <s v=""/>
    <s v=""/>
    <s v=""/>
  </r>
  <r>
    <x v="8"/>
    <n v="9"/>
    <x v="2"/>
    <n v="9530"/>
    <n v="1077"/>
    <n v="2586"/>
    <n v="204"/>
    <s v=""/>
    <s v=""/>
    <n v="145"/>
    <n v="137"/>
    <n v="149"/>
    <n v="6700"/>
    <n v="70.3"/>
    <n v="70.5"/>
    <s v=""/>
    <s v=""/>
    <s v=""/>
  </r>
  <r>
    <x v="8"/>
    <n v="9"/>
    <x v="3"/>
    <n v="11137"/>
    <n v="1607"/>
    <n v="2723"/>
    <n v="137"/>
    <s v=""/>
    <s v=""/>
    <n v="138"/>
    <n v="134"/>
    <n v="141"/>
    <n v="8275"/>
    <n v="74.3"/>
    <n v="70.3"/>
    <s v=""/>
    <s v=""/>
    <s v=""/>
  </r>
  <r>
    <x v="8"/>
    <n v="9"/>
    <x v="4"/>
    <n v="11737"/>
    <n v="600"/>
    <n v="2661"/>
    <n v="-62"/>
    <s v=""/>
    <s v=""/>
    <n v="132"/>
    <n v="129"/>
    <n v="136"/>
    <n v="8756"/>
    <n v="74.599999999999994"/>
    <n v="74.3"/>
    <s v="353"/>
    <s v="201"/>
    <s v=""/>
  </r>
  <r>
    <x v="8"/>
    <n v="9"/>
    <x v="5"/>
    <n v="11134"/>
    <n v="-603"/>
    <n v="2774"/>
    <n v="113"/>
    <s v="35814"/>
    <s v=""/>
    <n v="125"/>
    <n v="127"/>
    <n v="136"/>
    <n v="6625"/>
    <n v="59.5"/>
    <n v="74.599999999999994"/>
    <s v="688"/>
    <s v="583"/>
    <s v="33"/>
  </r>
  <r>
    <x v="8"/>
    <n v="9"/>
    <x v="6"/>
    <n v="12168"/>
    <n v="1034"/>
    <n v="2596"/>
    <n v="-178"/>
    <s v="37977"/>
    <s v="2163"/>
    <n v="118"/>
    <n v="123"/>
    <n v="134"/>
    <n v="6194"/>
    <n v="50.9"/>
    <n v="59.5"/>
    <s v="894"/>
    <s v="1044"/>
    <s v="288"/>
  </r>
  <r>
    <x v="8"/>
    <n v="9"/>
    <x v="7"/>
    <n v="11585"/>
    <n v="-583"/>
    <n v="2473"/>
    <n v="-123"/>
    <s v="41434"/>
    <s v="3457"/>
    <n v="110"/>
    <n v="118"/>
    <n v="132"/>
    <n v="5375"/>
    <n v="46.4"/>
    <n v="50.9"/>
    <s v="1180"/>
    <s v="1300"/>
    <s v="348"/>
  </r>
  <r>
    <x v="8"/>
    <n v="9"/>
    <x v="8"/>
    <n v="12421"/>
    <n v="836"/>
    <n v="1899"/>
    <n v="-574"/>
    <s v="42564"/>
    <s v="1130"/>
    <n v="100"/>
    <n v="119"/>
    <n v="131"/>
    <n v="4881"/>
    <n v="39.299999999999997"/>
    <n v="46.4"/>
    <s v="1556"/>
    <s v="2130"/>
    <s v="570"/>
  </r>
  <r>
    <x v="8"/>
    <n v="9"/>
    <x v="9"/>
    <n v="13854"/>
    <n v="1433"/>
    <n v="1526"/>
    <n v="-373"/>
    <s v="42780"/>
    <s v="236"/>
    <n v="88"/>
    <n v="98"/>
    <n v="128"/>
    <n v="3838"/>
    <n v="27.7"/>
    <n v="39.299999999999997"/>
    <s v="3991"/>
    <s v="2629"/>
    <s v="517"/>
  </r>
  <r>
    <x v="9"/>
    <n v="10"/>
    <x v="0"/>
    <n v="11646"/>
    <n v="2973"/>
    <n v="3185"/>
    <n v="597"/>
    <s v=""/>
    <s v=""/>
    <n v="159"/>
    <n v="160"/>
    <n v="159"/>
    <n v="8967"/>
    <n v="77"/>
    <n v="48.3"/>
    <s v=""/>
    <s v=""/>
    <s v=""/>
  </r>
  <r>
    <x v="9"/>
    <n v="10"/>
    <x v="1"/>
    <n v="8390"/>
    <n v="-3256"/>
    <n v="1851"/>
    <n v="-1334"/>
    <s v=""/>
    <s v=""/>
    <n v="158"/>
    <n v="158"/>
    <n v="159"/>
    <n v="5962"/>
    <n v="68.7"/>
    <n v="77"/>
    <s v=""/>
    <s v=""/>
    <s v=""/>
  </r>
  <r>
    <x v="9"/>
    <n v="10"/>
    <x v="2"/>
    <n v="10187"/>
    <n v="1797"/>
    <n v="2617"/>
    <n v="766"/>
    <s v=""/>
    <s v=""/>
    <n v="146"/>
    <n v="141"/>
    <n v="148"/>
    <n v="7426"/>
    <n v="72.900000000000006"/>
    <n v="68.7"/>
    <s v=""/>
    <s v=""/>
    <s v=""/>
  </r>
  <r>
    <x v="9"/>
    <n v="10"/>
    <x v="3"/>
    <n v="10683"/>
    <n v="496"/>
    <n v="2472"/>
    <n v="-145"/>
    <s v=""/>
    <s v=""/>
    <n v="138"/>
    <n v="134"/>
    <n v="140"/>
    <n v="8215"/>
    <n v="76.900000000000006"/>
    <n v="72.900000000000006"/>
    <s v=""/>
    <s v=""/>
    <s v=""/>
  </r>
  <r>
    <x v="9"/>
    <n v="10"/>
    <x v="4"/>
    <n v="11543"/>
    <n v="860"/>
    <n v="2358"/>
    <n v="-114"/>
    <s v=""/>
    <s v=""/>
    <n v="132"/>
    <n v="130"/>
    <n v="135"/>
    <n v="8888"/>
    <n v="77"/>
    <n v="76.900000000000006"/>
    <s v="334"/>
    <s v="201"/>
    <s v=""/>
  </r>
  <r>
    <x v="9"/>
    <n v="10"/>
    <x v="5"/>
    <n v="12413"/>
    <n v="870"/>
    <n v="3126"/>
    <n v="768"/>
    <s v="39922"/>
    <s v=""/>
    <n v="127"/>
    <n v="123"/>
    <n v="138"/>
    <n v="7150"/>
    <n v="57.6"/>
    <n v="77"/>
    <s v="990"/>
    <s v="421"/>
    <s v="49"/>
  </r>
  <r>
    <x v="9"/>
    <n v="10"/>
    <x v="6"/>
    <n v="12893"/>
    <n v="480"/>
    <n v="2581"/>
    <n v="-545"/>
    <s v="40970"/>
    <s v="1048"/>
    <n v="118"/>
    <n v="121"/>
    <n v="134"/>
    <n v="6369"/>
    <n v="49.4"/>
    <n v="57.6"/>
    <s v="1147"/>
    <s v="925"/>
    <s v="310"/>
  </r>
  <r>
    <x v="9"/>
    <n v="10"/>
    <x v="7"/>
    <n v="12963"/>
    <n v="70"/>
    <n v="2485"/>
    <n v="-96"/>
    <s v="41817"/>
    <s v="847"/>
    <n v="110"/>
    <n v="117"/>
    <n v="132"/>
    <n v="6248"/>
    <n v="48.2"/>
    <n v="49.4"/>
    <s v="1159"/>
    <s v="1398"/>
    <s v="413"/>
  </r>
  <r>
    <x v="9"/>
    <n v="10"/>
    <x v="8"/>
    <n v="13197"/>
    <n v="234"/>
    <n v="1808"/>
    <n v="-677"/>
    <s v="41453"/>
    <s v="-364"/>
    <n v="99"/>
    <n v="118"/>
    <n v="131"/>
    <n v="5239"/>
    <n v="39.700000000000003"/>
    <n v="48.2"/>
    <s v="1979"/>
    <s v="2045"/>
    <s v="746"/>
  </r>
  <r>
    <x v="9"/>
    <n v="10"/>
    <x v="9"/>
    <n v="11932"/>
    <n v="-1265"/>
    <n v="1365"/>
    <n v="-443"/>
    <s v="39797"/>
    <s v="-1611"/>
    <n v="91"/>
    <n v="98"/>
    <n v="127"/>
    <n v="3544"/>
    <n v="29.7"/>
    <n v="39.700000000000003"/>
    <s v="3209"/>
    <s v="1861"/>
    <s v="486"/>
  </r>
  <r>
    <x v="10"/>
    <n v="11"/>
    <x v="0"/>
    <n v="10453"/>
    <n v="1709"/>
    <n v="2957"/>
    <n v="544"/>
    <s v=""/>
    <s v=""/>
    <n v="160"/>
    <n v="161"/>
    <n v="159"/>
    <n v="7683"/>
    <n v="73.5"/>
    <n v="46.6"/>
    <s v=""/>
    <s v=""/>
    <s v=""/>
  </r>
  <r>
    <x v="10"/>
    <n v="11"/>
    <x v="1"/>
    <n v="6952"/>
    <n v="-3501"/>
    <n v="1147"/>
    <n v="-1810"/>
    <s v=""/>
    <s v=""/>
    <n v="160"/>
    <n v="159"/>
    <n v="160"/>
    <n v="5033"/>
    <n v="72.400000000000006"/>
    <n v="73.5"/>
    <s v=""/>
    <s v=""/>
    <s v=""/>
  </r>
  <r>
    <x v="10"/>
    <n v="11"/>
    <x v="2"/>
    <n v="9600"/>
    <n v="2648"/>
    <n v="2442"/>
    <n v="1295"/>
    <s v=""/>
    <s v=""/>
    <n v="148"/>
    <n v="144"/>
    <n v="150"/>
    <n v="7325"/>
    <n v="76.3"/>
    <n v="72.400000000000006"/>
    <s v=""/>
    <s v=""/>
    <s v=""/>
  </r>
  <r>
    <x v="10"/>
    <n v="11"/>
    <x v="3"/>
    <n v="11908"/>
    <n v="2308"/>
    <n v="2263"/>
    <n v="-179"/>
    <s v=""/>
    <s v=""/>
    <n v="140"/>
    <n v="138"/>
    <n v="141"/>
    <n v="9253"/>
    <n v="77.7"/>
    <n v="76.3"/>
    <s v=""/>
    <s v=""/>
    <s v=""/>
  </r>
  <r>
    <x v="10"/>
    <n v="11"/>
    <x v="4"/>
    <n v="12357"/>
    <n v="449"/>
    <n v="2316"/>
    <n v="53"/>
    <s v=""/>
    <s v=""/>
    <n v="131"/>
    <n v="128"/>
    <n v="136"/>
    <n v="9465"/>
    <n v="76.599999999999994"/>
    <n v="77.7"/>
    <s v="339"/>
    <s v="338"/>
    <s v=""/>
  </r>
  <r>
    <x v="10"/>
    <n v="11"/>
    <x v="5"/>
    <n v="11986"/>
    <n v="-371"/>
    <n v="2677"/>
    <n v="361"/>
    <s v="35300"/>
    <s v=""/>
    <n v="129"/>
    <n v="126"/>
    <n v="138"/>
    <n v="6784"/>
    <n v="56.6"/>
    <n v="76.599999999999994"/>
    <s v="788"/>
    <s v="314"/>
    <s v="58"/>
  </r>
  <r>
    <x v="10"/>
    <n v="11"/>
    <x v="6"/>
    <n v="12079"/>
    <n v="93"/>
    <n v="1990"/>
    <n v="-687"/>
    <s v="34469"/>
    <s v="-831"/>
    <n v="113"/>
    <n v="121"/>
    <n v="134"/>
    <n v="5870"/>
    <n v="48.6"/>
    <n v="56.6"/>
    <s v="849"/>
    <s v="1434"/>
    <s v="249"/>
  </r>
  <r>
    <x v="10"/>
    <n v="11"/>
    <x v="7"/>
    <n v="11486"/>
    <n v="-593"/>
    <n v="1852"/>
    <n v="-138"/>
    <s v="33572"/>
    <s v="-897"/>
    <n v="109"/>
    <n v="117"/>
    <n v="133"/>
    <n v="5571"/>
    <n v="48.5"/>
    <n v="48.6"/>
    <s v="1049"/>
    <s v="1418"/>
    <s v="296"/>
  </r>
  <r>
    <x v="10"/>
    <n v="11"/>
    <x v="8"/>
    <n v="12600"/>
    <n v="1114"/>
    <n v="1538"/>
    <n v="-314"/>
    <s v="37512"/>
    <s v="3940"/>
    <n v="99"/>
    <n v="121"/>
    <n v="131"/>
    <n v="5002"/>
    <n v="39.700000000000003"/>
    <n v="48.5"/>
    <s v="1957"/>
    <s v="2040"/>
    <s v="661"/>
  </r>
  <r>
    <x v="10"/>
    <n v="11"/>
    <x v="9"/>
    <n v="13194"/>
    <n v="594"/>
    <n v="1305"/>
    <n v="-233"/>
    <s v="39721"/>
    <s v="2246"/>
    <n v="88"/>
    <n v="100"/>
    <n v="128"/>
    <n v="3892"/>
    <n v="29.5"/>
    <n v="39.700000000000003"/>
    <s v="3181"/>
    <s v="2567"/>
    <s v="502"/>
  </r>
  <r>
    <x v="11"/>
    <n v="12"/>
    <x v="0"/>
    <n v="9222"/>
    <n v="-1811"/>
    <n v="2097"/>
    <n v="-1257"/>
    <s v=""/>
    <s v=""/>
    <n v="162"/>
    <n v="162"/>
    <n v="164"/>
    <n v="7046"/>
    <n v="76.400000000000006"/>
    <n v="41.1"/>
    <s v=""/>
    <s v=""/>
    <s v=""/>
  </r>
  <r>
    <x v="11"/>
    <n v="12"/>
    <x v="1"/>
    <n v="7819"/>
    <n v="-1403"/>
    <n v="1061"/>
    <n v="-1036"/>
    <s v=""/>
    <s v=""/>
    <n v="156"/>
    <n v="165"/>
    <n v="166"/>
    <n v="5864"/>
    <n v="75"/>
    <n v="76.400000000000006"/>
    <s v=""/>
    <s v=""/>
    <s v=""/>
  </r>
  <r>
    <x v="11"/>
    <n v="12"/>
    <x v="2"/>
    <n v="10250"/>
    <n v="2431"/>
    <n v="2395"/>
    <n v="1334"/>
    <s v=""/>
    <s v=""/>
    <n v="158"/>
    <n v="153"/>
    <n v="159"/>
    <n v="8341"/>
    <n v="81.400000000000006"/>
    <n v="75"/>
    <s v=""/>
    <s v=""/>
    <s v=""/>
  </r>
  <r>
    <x v="11"/>
    <n v="12"/>
    <x v="3"/>
    <n v="10136"/>
    <n v="-114"/>
    <n v="1755"/>
    <n v="-640"/>
    <s v=""/>
    <s v=""/>
    <n v="144"/>
    <n v="141"/>
    <n v="146"/>
    <n v="7987"/>
    <n v="78.8"/>
    <n v="81.400000000000006"/>
    <s v=""/>
    <s v=""/>
    <s v=""/>
  </r>
  <r>
    <x v="11"/>
    <n v="12"/>
    <x v="4"/>
    <n v="11550"/>
    <n v="1414"/>
    <n v="1699"/>
    <n v="-56"/>
    <s v=""/>
    <s v=""/>
    <n v="134"/>
    <n v="131"/>
    <n v="135"/>
    <n v="9217"/>
    <n v="79.8"/>
    <n v="78.8"/>
    <s v="159"/>
    <s v="228"/>
    <s v=""/>
  </r>
  <r>
    <x v="11"/>
    <n v="12"/>
    <x v="5"/>
    <n v="9369"/>
    <n v="-2181"/>
    <n v="1856"/>
    <n v="157"/>
    <s v="24106"/>
    <s v=""/>
    <n v="133"/>
    <n v="128"/>
    <n v="142"/>
    <n v="6043"/>
    <n v="64.5"/>
    <n v="79.8"/>
    <s v="312"/>
    <s v="232"/>
    <s v="71"/>
  </r>
  <r>
    <x v="11"/>
    <n v="12"/>
    <x v="6"/>
    <n v="11395"/>
    <n v="2026"/>
    <n v="1361"/>
    <n v="-495"/>
    <s v="26674"/>
    <s v="2568"/>
    <n v="115"/>
    <n v="123"/>
    <n v="134"/>
    <n v="6461"/>
    <n v="56.7"/>
    <n v="64.5"/>
    <s v="513"/>
    <s v="1273"/>
    <s v="181"/>
  </r>
  <r>
    <x v="11"/>
    <n v="12"/>
    <x v="7"/>
    <n v="12649"/>
    <n v="1254"/>
    <n v="1504"/>
    <n v="143"/>
    <s v="27272"/>
    <s v="598"/>
    <n v="111"/>
    <n v="117"/>
    <n v="132"/>
    <n v="6982"/>
    <n v="55.2"/>
    <n v="56.7"/>
    <s v="846"/>
    <s v="1528"/>
    <s v="237"/>
  </r>
  <r>
    <x v="11"/>
    <n v="12"/>
    <x v="8"/>
    <n v="13078"/>
    <n v="429"/>
    <n v="1233"/>
    <n v="-271"/>
    <s v="32394"/>
    <s v="5122"/>
    <n v="104"/>
    <n v="117"/>
    <n v="132"/>
    <n v="5427"/>
    <n v="41.5"/>
    <n v="55.2"/>
    <s v="1433"/>
    <s v="1978"/>
    <s v="513"/>
  </r>
  <r>
    <x v="11"/>
    <n v="12"/>
    <x v="9"/>
    <n v="13602"/>
    <n v="524"/>
    <n v="1137"/>
    <n v="-96"/>
    <s v="31761"/>
    <s v="-631"/>
    <n v="98"/>
    <n v="106"/>
    <n v="136"/>
    <n v="4829"/>
    <n v="35.5"/>
    <n v="41.5"/>
    <s v="2597"/>
    <s v="2319"/>
    <s v="3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963B9F-C245-4BCE-A5DD-A371C31A0590}" name="PivotChartTable1" cacheId="1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B68" firstHeaderRow="1" firstDataRow="1" firstDataCol="1"/>
  <pivotFields count="4">
    <pivotField dataField="1" subtotalTop="0" showAll="0" defaultSubtotal="0"/>
    <pivotField axis="axisRow" allDrilled="1" subtotalTop="0" showAll="0" dataSourceSort="1" defaultSubtotal="0" defaultAttributeDrillState="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Sum of Quantity" fld="0" baseField="0" baseItem="0"/>
  </dataFields>
  <chartFormats count="67">
    <chartFormat chart="0" format="66" series="1">
      <pivotArea type="data" outline="0" fieldPosition="0">
        <references count="1">
          <reference field="4294967294" count="1" selected="0">
            <x v="0"/>
          </reference>
        </references>
      </pivotArea>
    </chartFormat>
    <chartFormat chart="0" format="67" series="1">
      <pivotArea type="data" outline="0" fieldPosition="0">
        <references count="2">
          <reference field="4294967294" count="1" selected="0">
            <x v="0"/>
          </reference>
          <reference field="1" count="1" selected="0">
            <x v="1"/>
          </reference>
        </references>
      </pivotArea>
    </chartFormat>
    <chartFormat chart="0" format="68" series="1">
      <pivotArea type="data" outline="0" fieldPosition="0">
        <references count="2">
          <reference field="4294967294" count="1" selected="0">
            <x v="0"/>
          </reference>
          <reference field="1" count="1" selected="0">
            <x v="2"/>
          </reference>
        </references>
      </pivotArea>
    </chartFormat>
    <chartFormat chart="0" format="69" series="1">
      <pivotArea type="data" outline="0" fieldPosition="0">
        <references count="2">
          <reference field="4294967294" count="1" selected="0">
            <x v="0"/>
          </reference>
          <reference field="1" count="1" selected="0">
            <x v="3"/>
          </reference>
        </references>
      </pivotArea>
    </chartFormat>
    <chartFormat chart="0" format="70" series="1">
      <pivotArea type="data" outline="0" fieldPosition="0">
        <references count="2">
          <reference field="4294967294" count="1" selected="0">
            <x v="0"/>
          </reference>
          <reference field="1" count="1" selected="0">
            <x v="4"/>
          </reference>
        </references>
      </pivotArea>
    </chartFormat>
    <chartFormat chart="0" format="71" series="1">
      <pivotArea type="data" outline="0" fieldPosition="0">
        <references count="2">
          <reference field="4294967294" count="1" selected="0">
            <x v="0"/>
          </reference>
          <reference field="1" count="1" selected="0">
            <x v="5"/>
          </reference>
        </references>
      </pivotArea>
    </chartFormat>
    <chartFormat chart="0" format="72" series="1">
      <pivotArea type="data" outline="0" fieldPosition="0">
        <references count="2">
          <reference field="4294967294" count="1" selected="0">
            <x v="0"/>
          </reference>
          <reference field="1" count="1" selected="0">
            <x v="6"/>
          </reference>
        </references>
      </pivotArea>
    </chartFormat>
    <chartFormat chart="0" format="73" series="1">
      <pivotArea type="data" outline="0" fieldPosition="0">
        <references count="2">
          <reference field="4294967294" count="1" selected="0">
            <x v="0"/>
          </reference>
          <reference field="1" count="1" selected="0">
            <x v="7"/>
          </reference>
        </references>
      </pivotArea>
    </chartFormat>
    <chartFormat chart="0" format="74" series="1">
      <pivotArea type="data" outline="0" fieldPosition="0">
        <references count="2">
          <reference field="4294967294" count="1" selected="0">
            <x v="0"/>
          </reference>
          <reference field="1" count="1" selected="0">
            <x v="8"/>
          </reference>
        </references>
      </pivotArea>
    </chartFormat>
    <chartFormat chart="0" format="75" series="1">
      <pivotArea type="data" outline="0" fieldPosition="0">
        <references count="2">
          <reference field="4294967294" count="1" selected="0">
            <x v="0"/>
          </reference>
          <reference field="1" count="1" selected="0">
            <x v="9"/>
          </reference>
        </references>
      </pivotArea>
    </chartFormat>
    <chartFormat chart="0" format="76" series="1">
      <pivotArea type="data" outline="0" fieldPosition="0">
        <references count="2">
          <reference field="4294967294" count="1" selected="0">
            <x v="0"/>
          </reference>
          <reference field="1" count="1" selected="0">
            <x v="10"/>
          </reference>
        </references>
      </pivotArea>
    </chartFormat>
    <chartFormat chart="0" format="77" series="1">
      <pivotArea type="data" outline="0" fieldPosition="0">
        <references count="2">
          <reference field="4294967294" count="1" selected="0">
            <x v="0"/>
          </reference>
          <reference field="1" count="1" selected="0">
            <x v="11"/>
          </reference>
        </references>
      </pivotArea>
    </chartFormat>
    <chartFormat chart="0" format="78" series="1">
      <pivotArea type="data" outline="0" fieldPosition="0">
        <references count="2">
          <reference field="4294967294" count="1" selected="0">
            <x v="0"/>
          </reference>
          <reference field="1" count="1" selected="0">
            <x v="12"/>
          </reference>
        </references>
      </pivotArea>
    </chartFormat>
    <chartFormat chart="0" format="79" series="1">
      <pivotArea type="data" outline="0" fieldPosition="0">
        <references count="2">
          <reference field="4294967294" count="1" selected="0">
            <x v="0"/>
          </reference>
          <reference field="1" count="1" selected="0">
            <x v="13"/>
          </reference>
        </references>
      </pivotArea>
    </chartFormat>
    <chartFormat chart="0" format="80" series="1">
      <pivotArea type="data" outline="0" fieldPosition="0">
        <references count="2">
          <reference field="4294967294" count="1" selected="0">
            <x v="0"/>
          </reference>
          <reference field="1" count="1" selected="0">
            <x v="14"/>
          </reference>
        </references>
      </pivotArea>
    </chartFormat>
    <chartFormat chart="0" format="81" series="1">
      <pivotArea type="data" outline="0" fieldPosition="0">
        <references count="2">
          <reference field="4294967294" count="1" selected="0">
            <x v="0"/>
          </reference>
          <reference field="1" count="1" selected="0">
            <x v="15"/>
          </reference>
        </references>
      </pivotArea>
    </chartFormat>
    <chartFormat chart="0" format="82" series="1">
      <pivotArea type="data" outline="0" fieldPosition="0">
        <references count="2">
          <reference field="4294967294" count="1" selected="0">
            <x v="0"/>
          </reference>
          <reference field="1" count="1" selected="0">
            <x v="16"/>
          </reference>
        </references>
      </pivotArea>
    </chartFormat>
    <chartFormat chart="0" format="83" series="1">
      <pivotArea type="data" outline="0" fieldPosition="0">
        <references count="2">
          <reference field="4294967294" count="1" selected="0">
            <x v="0"/>
          </reference>
          <reference field="1" count="1" selected="0">
            <x v="17"/>
          </reference>
        </references>
      </pivotArea>
    </chartFormat>
    <chartFormat chart="0" format="84" series="1">
      <pivotArea type="data" outline="0" fieldPosition="0">
        <references count="2">
          <reference field="4294967294" count="1" selected="0">
            <x v="0"/>
          </reference>
          <reference field="1" count="1" selected="0">
            <x v="18"/>
          </reference>
        </references>
      </pivotArea>
    </chartFormat>
    <chartFormat chart="0" format="85" series="1">
      <pivotArea type="data" outline="0" fieldPosition="0">
        <references count="2">
          <reference field="4294967294" count="1" selected="0">
            <x v="0"/>
          </reference>
          <reference field="1" count="1" selected="0">
            <x v="19"/>
          </reference>
        </references>
      </pivotArea>
    </chartFormat>
    <chartFormat chart="0" format="86" series="1">
      <pivotArea type="data" outline="0" fieldPosition="0">
        <references count="2">
          <reference field="4294967294" count="1" selected="0">
            <x v="0"/>
          </reference>
          <reference field="1" count="1" selected="0">
            <x v="20"/>
          </reference>
        </references>
      </pivotArea>
    </chartFormat>
    <chartFormat chart="0" format="87" series="1">
      <pivotArea type="data" outline="0" fieldPosition="0">
        <references count="2">
          <reference field="4294967294" count="1" selected="0">
            <x v="0"/>
          </reference>
          <reference field="1" count="1" selected="0">
            <x v="21"/>
          </reference>
        </references>
      </pivotArea>
    </chartFormat>
    <chartFormat chart="0" format="88" series="1">
      <pivotArea type="data" outline="0" fieldPosition="0">
        <references count="2">
          <reference field="4294967294" count="1" selected="0">
            <x v="0"/>
          </reference>
          <reference field="1" count="1" selected="0">
            <x v="22"/>
          </reference>
        </references>
      </pivotArea>
    </chartFormat>
    <chartFormat chart="0" format="89" series="1">
      <pivotArea type="data" outline="0" fieldPosition="0">
        <references count="2">
          <reference field="4294967294" count="1" selected="0">
            <x v="0"/>
          </reference>
          <reference field="1" count="1" selected="0">
            <x v="23"/>
          </reference>
        </references>
      </pivotArea>
    </chartFormat>
    <chartFormat chart="0" format="90" series="1">
      <pivotArea type="data" outline="0" fieldPosition="0">
        <references count="2">
          <reference field="4294967294" count="1" selected="0">
            <x v="0"/>
          </reference>
          <reference field="1" count="1" selected="0">
            <x v="24"/>
          </reference>
        </references>
      </pivotArea>
    </chartFormat>
    <chartFormat chart="0" format="91" series="1">
      <pivotArea type="data" outline="0" fieldPosition="0">
        <references count="2">
          <reference field="4294967294" count="1" selected="0">
            <x v="0"/>
          </reference>
          <reference field="1" count="1" selected="0">
            <x v="25"/>
          </reference>
        </references>
      </pivotArea>
    </chartFormat>
    <chartFormat chart="0" format="92" series="1">
      <pivotArea type="data" outline="0" fieldPosition="0">
        <references count="2">
          <reference field="4294967294" count="1" selected="0">
            <x v="0"/>
          </reference>
          <reference field="1" count="1" selected="0">
            <x v="26"/>
          </reference>
        </references>
      </pivotArea>
    </chartFormat>
    <chartFormat chart="0" format="93" series="1">
      <pivotArea type="data" outline="0" fieldPosition="0">
        <references count="2">
          <reference field="4294967294" count="1" selected="0">
            <x v="0"/>
          </reference>
          <reference field="1" count="1" selected="0">
            <x v="27"/>
          </reference>
        </references>
      </pivotArea>
    </chartFormat>
    <chartFormat chart="0" format="94" series="1">
      <pivotArea type="data" outline="0" fieldPosition="0">
        <references count="2">
          <reference field="4294967294" count="1" selected="0">
            <x v="0"/>
          </reference>
          <reference field="1" count="1" selected="0">
            <x v="28"/>
          </reference>
        </references>
      </pivotArea>
    </chartFormat>
    <chartFormat chart="0" format="95" series="1">
      <pivotArea type="data" outline="0" fieldPosition="0">
        <references count="2">
          <reference field="4294967294" count="1" selected="0">
            <x v="0"/>
          </reference>
          <reference field="1" count="1" selected="0">
            <x v="29"/>
          </reference>
        </references>
      </pivotArea>
    </chartFormat>
    <chartFormat chart="0" format="96" series="1">
      <pivotArea type="data" outline="0" fieldPosition="0">
        <references count="2">
          <reference field="4294967294" count="1" selected="0">
            <x v="0"/>
          </reference>
          <reference field="1" count="1" selected="0">
            <x v="30"/>
          </reference>
        </references>
      </pivotArea>
    </chartFormat>
    <chartFormat chart="0" format="97" series="1">
      <pivotArea type="data" outline="0" fieldPosition="0">
        <references count="2">
          <reference field="4294967294" count="1" selected="0">
            <x v="0"/>
          </reference>
          <reference field="1" count="1" selected="0">
            <x v="31"/>
          </reference>
        </references>
      </pivotArea>
    </chartFormat>
    <chartFormat chart="0" format="98" series="1">
      <pivotArea type="data" outline="0" fieldPosition="0">
        <references count="2">
          <reference field="4294967294" count="1" selected="0">
            <x v="0"/>
          </reference>
          <reference field="1" count="1" selected="0">
            <x v="32"/>
          </reference>
        </references>
      </pivotArea>
    </chartFormat>
    <chartFormat chart="0" format="99" series="1">
      <pivotArea type="data" outline="0" fieldPosition="0">
        <references count="2">
          <reference field="4294967294" count="1" selected="0">
            <x v="0"/>
          </reference>
          <reference field="1" count="1" selected="0">
            <x v="33"/>
          </reference>
        </references>
      </pivotArea>
    </chartFormat>
    <chartFormat chart="0" format="100" series="1">
      <pivotArea type="data" outline="0" fieldPosition="0">
        <references count="2">
          <reference field="4294967294" count="1" selected="0">
            <x v="0"/>
          </reference>
          <reference field="1" count="1" selected="0">
            <x v="34"/>
          </reference>
        </references>
      </pivotArea>
    </chartFormat>
    <chartFormat chart="0" format="101" series="1">
      <pivotArea type="data" outline="0" fieldPosition="0">
        <references count="2">
          <reference field="4294967294" count="1" selected="0">
            <x v="0"/>
          </reference>
          <reference field="1" count="1" selected="0">
            <x v="35"/>
          </reference>
        </references>
      </pivotArea>
    </chartFormat>
    <chartFormat chart="0" format="102" series="1">
      <pivotArea type="data" outline="0" fieldPosition="0">
        <references count="2">
          <reference field="4294967294" count="1" selected="0">
            <x v="0"/>
          </reference>
          <reference field="1" count="1" selected="0">
            <x v="36"/>
          </reference>
        </references>
      </pivotArea>
    </chartFormat>
    <chartFormat chart="0" format="103" series="1">
      <pivotArea type="data" outline="0" fieldPosition="0">
        <references count="2">
          <reference field="4294967294" count="1" selected="0">
            <x v="0"/>
          </reference>
          <reference field="1" count="1" selected="0">
            <x v="37"/>
          </reference>
        </references>
      </pivotArea>
    </chartFormat>
    <chartFormat chart="0" format="104" series="1">
      <pivotArea type="data" outline="0" fieldPosition="0">
        <references count="2">
          <reference field="4294967294" count="1" selected="0">
            <x v="0"/>
          </reference>
          <reference field="1" count="1" selected="0">
            <x v="38"/>
          </reference>
        </references>
      </pivotArea>
    </chartFormat>
    <chartFormat chart="0" format="105" series="1">
      <pivotArea type="data" outline="0" fieldPosition="0">
        <references count="2">
          <reference field="4294967294" count="1" selected="0">
            <x v="0"/>
          </reference>
          <reference field="1" count="1" selected="0">
            <x v="39"/>
          </reference>
        </references>
      </pivotArea>
    </chartFormat>
    <chartFormat chart="0" format="106" series="1">
      <pivotArea type="data" outline="0" fieldPosition="0">
        <references count="2">
          <reference field="4294967294" count="1" selected="0">
            <x v="0"/>
          </reference>
          <reference field="1" count="1" selected="0">
            <x v="40"/>
          </reference>
        </references>
      </pivotArea>
    </chartFormat>
    <chartFormat chart="0" format="107" series="1">
      <pivotArea type="data" outline="0" fieldPosition="0">
        <references count="2">
          <reference field="4294967294" count="1" selected="0">
            <x v="0"/>
          </reference>
          <reference field="1" count="1" selected="0">
            <x v="41"/>
          </reference>
        </references>
      </pivotArea>
    </chartFormat>
    <chartFormat chart="0" format="108" series="1">
      <pivotArea type="data" outline="0" fieldPosition="0">
        <references count="2">
          <reference field="4294967294" count="1" selected="0">
            <x v="0"/>
          </reference>
          <reference field="1" count="1" selected="0">
            <x v="42"/>
          </reference>
        </references>
      </pivotArea>
    </chartFormat>
    <chartFormat chart="0" format="109" series="1">
      <pivotArea type="data" outline="0" fieldPosition="0">
        <references count="2">
          <reference field="4294967294" count="1" selected="0">
            <x v="0"/>
          </reference>
          <reference field="1" count="1" selected="0">
            <x v="43"/>
          </reference>
        </references>
      </pivotArea>
    </chartFormat>
    <chartFormat chart="0" format="110" series="1">
      <pivotArea type="data" outline="0" fieldPosition="0">
        <references count="2">
          <reference field="4294967294" count="1" selected="0">
            <x v="0"/>
          </reference>
          <reference field="1" count="1" selected="0">
            <x v="44"/>
          </reference>
        </references>
      </pivotArea>
    </chartFormat>
    <chartFormat chart="0" format="111" series="1">
      <pivotArea type="data" outline="0" fieldPosition="0">
        <references count="2">
          <reference field="4294967294" count="1" selected="0">
            <x v="0"/>
          </reference>
          <reference field="1" count="1" selected="0">
            <x v="45"/>
          </reference>
        </references>
      </pivotArea>
    </chartFormat>
    <chartFormat chart="0" format="112" series="1">
      <pivotArea type="data" outline="0" fieldPosition="0">
        <references count="2">
          <reference field="4294967294" count="1" selected="0">
            <x v="0"/>
          </reference>
          <reference field="1" count="1" selected="0">
            <x v="46"/>
          </reference>
        </references>
      </pivotArea>
    </chartFormat>
    <chartFormat chart="0" format="113" series="1">
      <pivotArea type="data" outline="0" fieldPosition="0">
        <references count="2">
          <reference field="4294967294" count="1" selected="0">
            <x v="0"/>
          </reference>
          <reference field="1" count="1" selected="0">
            <x v="47"/>
          </reference>
        </references>
      </pivotArea>
    </chartFormat>
    <chartFormat chart="0" format="114" series="1">
      <pivotArea type="data" outline="0" fieldPosition="0">
        <references count="2">
          <reference field="4294967294" count="1" selected="0">
            <x v="0"/>
          </reference>
          <reference field="1" count="1" selected="0">
            <x v="48"/>
          </reference>
        </references>
      </pivotArea>
    </chartFormat>
    <chartFormat chart="0" format="115" series="1">
      <pivotArea type="data" outline="0" fieldPosition="0">
        <references count="2">
          <reference field="4294967294" count="1" selected="0">
            <x v="0"/>
          </reference>
          <reference field="1" count="1" selected="0">
            <x v="49"/>
          </reference>
        </references>
      </pivotArea>
    </chartFormat>
    <chartFormat chart="0" format="116" series="1">
      <pivotArea type="data" outline="0" fieldPosition="0">
        <references count="2">
          <reference field="4294967294" count="1" selected="0">
            <x v="0"/>
          </reference>
          <reference field="1" count="1" selected="0">
            <x v="50"/>
          </reference>
        </references>
      </pivotArea>
    </chartFormat>
    <chartFormat chart="0" format="117" series="1">
      <pivotArea type="data" outline="0" fieldPosition="0">
        <references count="2">
          <reference field="4294967294" count="1" selected="0">
            <x v="0"/>
          </reference>
          <reference field="1" count="1" selected="0">
            <x v="51"/>
          </reference>
        </references>
      </pivotArea>
    </chartFormat>
    <chartFormat chart="0" format="118" series="1">
      <pivotArea type="data" outline="0" fieldPosition="0">
        <references count="2">
          <reference field="4294967294" count="1" selected="0">
            <x v="0"/>
          </reference>
          <reference field="1" count="1" selected="0">
            <x v="52"/>
          </reference>
        </references>
      </pivotArea>
    </chartFormat>
    <chartFormat chart="0" format="119" series="1">
      <pivotArea type="data" outline="0" fieldPosition="0">
        <references count="2">
          <reference field="4294967294" count="1" selected="0">
            <x v="0"/>
          </reference>
          <reference field="1" count="1" selected="0">
            <x v="53"/>
          </reference>
        </references>
      </pivotArea>
    </chartFormat>
    <chartFormat chart="0" format="120" series="1">
      <pivotArea type="data" outline="0" fieldPosition="0">
        <references count="2">
          <reference field="4294967294" count="1" selected="0">
            <x v="0"/>
          </reference>
          <reference field="1" count="1" selected="0">
            <x v="54"/>
          </reference>
        </references>
      </pivotArea>
    </chartFormat>
    <chartFormat chart="0" format="121" series="1">
      <pivotArea type="data" outline="0" fieldPosition="0">
        <references count="2">
          <reference field="4294967294" count="1" selected="0">
            <x v="0"/>
          </reference>
          <reference field="1" count="1" selected="0">
            <x v="55"/>
          </reference>
        </references>
      </pivotArea>
    </chartFormat>
    <chartFormat chart="0" format="122" series="1">
      <pivotArea type="data" outline="0" fieldPosition="0">
        <references count="2">
          <reference field="4294967294" count="1" selected="0">
            <x v="0"/>
          </reference>
          <reference field="1" count="1" selected="0">
            <x v="56"/>
          </reference>
        </references>
      </pivotArea>
    </chartFormat>
    <chartFormat chart="0" format="123" series="1">
      <pivotArea type="data" outline="0" fieldPosition="0">
        <references count="2">
          <reference field="4294967294" count="1" selected="0">
            <x v="0"/>
          </reference>
          <reference field="1" count="1" selected="0">
            <x v="57"/>
          </reference>
        </references>
      </pivotArea>
    </chartFormat>
    <chartFormat chart="0" format="124" series="1">
      <pivotArea type="data" outline="0" fieldPosition="0">
        <references count="2">
          <reference field="4294967294" count="1" selected="0">
            <x v="0"/>
          </reference>
          <reference field="1" count="1" selected="0">
            <x v="58"/>
          </reference>
        </references>
      </pivotArea>
    </chartFormat>
    <chartFormat chart="0" format="125" series="1">
      <pivotArea type="data" outline="0" fieldPosition="0">
        <references count="2">
          <reference field="4294967294" count="1" selected="0">
            <x v="0"/>
          </reference>
          <reference field="1" count="1" selected="0">
            <x v="59"/>
          </reference>
        </references>
      </pivotArea>
    </chartFormat>
    <chartFormat chart="0" format="126" series="1">
      <pivotArea type="data" outline="0" fieldPosition="0">
        <references count="2">
          <reference field="4294967294" count="1" selected="0">
            <x v="0"/>
          </reference>
          <reference field="1" count="1" selected="0">
            <x v="60"/>
          </reference>
        </references>
      </pivotArea>
    </chartFormat>
    <chartFormat chart="0" format="127" series="1">
      <pivotArea type="data" outline="0" fieldPosition="0">
        <references count="2">
          <reference field="4294967294" count="1" selected="0">
            <x v="0"/>
          </reference>
          <reference field="1" count="1" selected="0">
            <x v="61"/>
          </reference>
        </references>
      </pivotArea>
    </chartFormat>
    <chartFormat chart="0" format="128" series="1">
      <pivotArea type="data" outline="0" fieldPosition="0">
        <references count="2">
          <reference field="4294967294" count="1" selected="0">
            <x v="0"/>
          </reference>
          <reference field="1" count="1" selected="0">
            <x v="62"/>
          </reference>
        </references>
      </pivotArea>
    </chartFormat>
    <chartFormat chart="0" format="129" series="1">
      <pivotArea type="data" outline="0" fieldPosition="0">
        <references count="2">
          <reference field="4294967294" count="1" selected="0">
            <x v="0"/>
          </reference>
          <reference field="1" count="1" selected="0">
            <x v="63"/>
          </reference>
        </references>
      </pivotArea>
    </chartFormat>
    <chartFormat chart="0" format="130" series="1">
      <pivotArea type="data" outline="0" fieldPosition="0">
        <references count="2">
          <reference field="4294967294" count="1" selected="0">
            <x v="0"/>
          </reference>
          <reference field="1" count="1" selected="0">
            <x v="64"/>
          </reference>
        </references>
      </pivotArea>
    </chartFormat>
    <chartFormat chart="0" format="131" series="1">
      <pivotArea type="data" outline="0" fieldPosition="0">
        <references count="2">
          <reference field="4294967294" count="1" selected="0">
            <x v="0"/>
          </reference>
          <reference field="1" count="1" selected="0">
            <x v="65"/>
          </reference>
        </references>
      </pivotArea>
    </chartFormat>
    <chartFormat chart="0" format="132" series="1">
      <pivotArea type="data" outline="0" fieldPosition="0">
        <references count="2">
          <reference field="4294967294" count="1" selected="0">
            <x v="0"/>
          </reference>
          <reference field="1" count="1" selected="0">
            <x v="0"/>
          </reference>
        </references>
      </pivotArea>
    </chartFormat>
  </chartFormats>
  <pivotHierarchies count="57">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7" columnCount="1" cacheId="1184384644">
        <x15:pivotRow count="1">
          <x15:c>
            <x15:v>1881</x15:v>
          </x15:c>
        </x15:pivotRow>
        <x15:pivotRow count="1">
          <x15:c>
            <x15:v>48</x15:v>
          </x15:c>
        </x15:pivotRow>
        <x15:pivotRow count="1">
          <x15:c>
            <x15:v>70475</x15:v>
          </x15:c>
        </x15:pivotRow>
        <x15:pivotRow count="1">
          <x15:c>
            <x15:v>13</x15:v>
          </x15:c>
        </x15:pivotRow>
        <x15:pivotRow count="1">
          <x15:c>
            <x15:v>2</x15:v>
          </x15:c>
        </x15:pivotRow>
        <x15:pivotRow count="1">
          <x15:c>
            <x15:v>73315</x15:v>
          </x15:c>
        </x15:pivotRow>
        <x15:pivotRow count="1">
          <x15:c>
            <x15:v>35</x15:v>
          </x15:c>
        </x15:pivotRow>
        <x15:pivotRow count="1">
          <x15:c>
            <x15:v>2301</x15:v>
          </x15:c>
        </x15:pivotRow>
        <x15:pivotRow count="1">
          <x15:c>
            <x15:v>15</x15:v>
          </x15:c>
        </x15:pivotRow>
        <x15:pivotRow count="1">
          <x15:c>
            <x15:v>175</x15:v>
          </x15:c>
        </x15:pivotRow>
        <x15:pivotRow count="1">
          <x15:c>
            <x15:v>26546</x15:v>
          </x15:c>
        </x15:pivotRow>
        <x15:pivotRow count="1">
          <x15:c>
            <x15:v>808</x15:v>
          </x15:c>
        </x15:pivotRow>
        <x15:pivotRow count="1">
          <x15:c>
            <x15:v>688</x15:v>
          </x15:c>
        </x15:pivotRow>
        <x15:pivotRow count="1">
          <x15:c>
            <x15:v>909</x15:v>
          </x15:c>
        </x15:pivotRow>
        <x15:pivotRow count="1">
          <x15:c>
            <x15:v>210</x15:v>
          </x15:c>
        </x15:pivotRow>
        <x15:pivotRow count="1">
          <x15:c>
            <x15:v>24</x15:v>
          </x15:c>
        </x15:pivotRow>
        <x15:pivotRow count="1">
          <x15:c>
            <x15:v>5777</x15:v>
          </x15:c>
        </x15:pivotRow>
        <x15:pivotRow count="1">
          <x15:c>
            <x15:v>7</x15:v>
          </x15:c>
        </x15:pivotRow>
        <x15:pivotRow count="1">
          <x15:c>
            <x15:v>99713</x15:v>
          </x15:c>
        </x15:pivotRow>
        <x15:pivotRow count="1">
          <x15:c>
            <x15:v>27352</x15:v>
          </x15:c>
        </x15:pivotRow>
        <x15:pivotRow count="1">
          <x15:c>
            <x15:v>34251</x15:v>
          </x15:c>
        </x15:pivotRow>
        <x15:pivotRow count="1">
          <x15:c>
            <x15:v>1</x15:v>
          </x15:c>
        </x15:pivotRow>
        <x15:pivotRow count="1">
          <x15:c>
            <x15:v>22</x15:v>
          </x15:c>
        </x15:pivotRow>
        <x15:pivotRow count="1">
          <x15:c>
            <x15:v>113</x15:v>
          </x15:c>
        </x15:pivotRow>
        <x15:pivotRow count="1">
          <x15:c>
            <x15:v>1029</x15:v>
          </x15:c>
        </x15:pivotRow>
        <x15:pivotRow count="1">
          <x15:c>
            <x15:v>1812</x15:v>
          </x15:c>
        </x15:pivotRow>
        <x15:pivotRow count="1">
          <x15:c>
            <x15:v>31062</x15:v>
          </x15:c>
        </x15:pivotRow>
        <x15:pivotRow count="1">
          <x15:c>
            <x15:v>1</x15:v>
          </x15:c>
        </x15:pivotRow>
        <x15:pivotRow count="1">
          <x15:c>
            <x15:v>2</x15:v>
          </x15:c>
        </x15:pivotRow>
        <x15:pivotRow count="1">
          <x15:c>
            <x15:v>16</x15:v>
          </x15:c>
        </x15:pivotRow>
        <x15:pivotRow count="1">
          <x15:c>
            <x15:v>4002</x15:v>
          </x15:c>
        </x15:pivotRow>
        <x15:pivotRow count="1">
          <x15:c>
            <x15:v>5384</x15:v>
          </x15:c>
        </x15:pivotRow>
        <x15:pivotRow count="1">
          <x15:c>
            <x15:v>3</x15:v>
          </x15:c>
        </x15:pivotRow>
        <x15:pivotRow count="1">
          <x15:c>
            <x15:v>1</x15:v>
          </x15:c>
        </x15:pivotRow>
        <x15:pivotRow count="1">
          <x15:c>
            <x15:v>45</x15:v>
          </x15:c>
        </x15:pivotRow>
        <x15:pivotRow count="1">
          <x15:c>
            <x15:v>43305</x15:v>
          </x15:c>
        </x15:pivotRow>
        <x15:pivotRow count="1">
          <x15:c>
            <x15:v>1</x15:v>
          </x15:c>
        </x15:pivotRow>
        <x15:pivotRow count="1">
          <x15:c>
            <x15:v>57557</x15:v>
          </x15:c>
        </x15:pivotRow>
        <x15:pivotRow count="1">
          <x15:c>
            <x15:v>13</x15:v>
          </x15:c>
        </x15:pivotRow>
        <x15:pivotRow count="1">
          <x15:c>
            <x15:v>6793</x15:v>
          </x15:c>
        </x15:pivotRow>
        <x15:pivotRow count="1">
          <x15:c>
            <x15:v>51619</x15:v>
          </x15:c>
        </x15:pivotRow>
        <x15:pivotRow count="1">
          <x15:c>
            <x15:v>56</x15:v>
          </x15:c>
        </x15:pivotRow>
        <x15:pivotRow count="1">
          <x15:c>
            <x15:v>16</x15:v>
          </x15:c>
        </x15:pivotRow>
        <x15:pivotRow count="1">
          <x15:c>
            <x15:v>141</x15:v>
          </x15:c>
        </x15:pivotRow>
        <x15:pivotRow count="1">
          <x15:c>
            <x15:v>64535</x15:v>
          </x15:c>
        </x15:pivotRow>
        <x15:pivotRow count="1">
          <x15:c>
            <x15:v>41066</x15:v>
          </x15:c>
        </x15:pivotRow>
        <x15:pivotRow count="1">
          <x15:c>
            <x15:v>61033</x15:v>
          </x15:c>
        </x15:pivotRow>
        <x15:pivotRow count="1">
          <x15:c>
            <x15:v>19</x15:v>
          </x15:c>
        </x15:pivotRow>
        <x15:pivotRow count="1">
          <x15:c>
            <x15:v>2402</x15:v>
          </x15:c>
        </x15:pivotRow>
        <x15:pivotRow count="1">
          <x15:c>
            <x15:v>13259</x15:v>
          </x15:c>
        </x15:pivotRow>
        <x15:pivotRow count="1">
          <x15:c>
            <x15:v>5130</x15:v>
          </x15:c>
        </x15:pivotRow>
        <x15:pivotRow count="1">
          <x15:c>
            <x15:v>6</x15:v>
          </x15:c>
        </x15:pivotRow>
        <x15:pivotRow count="1">
          <x15:c>
            <x15:v>1</x15:v>
          </x15:c>
        </x15:pivotRow>
        <x15:pivotRow count="1">
          <x15:c>
            <x15:v>66007</x15:v>
          </x15:c>
        </x15:pivotRow>
        <x15:pivotRow count="1">
          <x15:c>
            <x15:v>633</x15:v>
          </x15:c>
        </x15:pivotRow>
        <x15:pivotRow count="1">
          <x15:c>
            <x15:v>314</x15:v>
          </x15:c>
        </x15:pivotRow>
        <x15:pivotRow count="1">
          <x15:c>
            <x15:v>27594</x15:v>
          </x15:c>
        </x15:pivotRow>
        <x15:pivotRow count="1">
          <x15:c>
            <x15:v>28162</x15:v>
          </x15:c>
        </x15:pivotRow>
        <x15:pivotRow count="1">
          <x15:c>
            <x15:v>1</x15:v>
          </x15:c>
        </x15:pivotRow>
        <x15:pivotRow count="1">
          <x15:c>
            <x15:v>3</x15:v>
          </x15:c>
        </x15:pivotRow>
        <x15:pivotRow count="1">
          <x15:c>
            <x15:v>13994</x15:v>
          </x15:c>
        </x15:pivotRow>
        <x15:pivotRow count="1">
          <x15:c>
            <x15:v>768</x15:v>
          </x15:c>
        </x15:pivotRow>
        <x15:pivotRow count="1">
          <x15:c>
            <x15:v>168177</x15:v>
          </x15:c>
        </x15:pivotRow>
        <x15:pivotRow count="1">
          <x15:c>
            <x15:v>206669</x15:v>
          </x15:c>
        </x15:pivotRow>
        <x15:pivotRow count="1">
          <x15:c>
            <x15:v>99937</x15:v>
          </x15:c>
        </x15:pivotRow>
        <x15:pivotRow count="1">
          <x15:c>
            <x15:v>1</x15:v>
          </x15:c>
        </x15:pivotRow>
        <x15:pivotRow count="1">
          <x15:c>
            <x15:v>1347250</x15:v>
          </x15:c>
        </x15:pivotRow>
      </x15:pivotTableData>
    </ext>
    <ext xmlns:x15="http://schemas.microsoft.com/office/spreadsheetml/2010/11/main" uri="{E67621CE-5B39-4880-91FE-76760E9C1902}">
      <x15:pivotTableUISettings>
        <x15:activeTabTopLevelEntity name="[norway_new_car_sales_by_make]"/>
        <x15:activeTabTopLevelEntity name="[norway_new_car_sales_by_mod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692E8B-09A8-4979-AC98-AFC914660326}" name="PivotTable55" cacheId="2" applyNumberFormats="0" applyBorderFormats="0" applyFontFormats="0" applyPatternFormats="0" applyAlignmentFormats="0" applyWidthHeightFormats="1" dataCaption="Values" tag="913f6ae4-f581-4553-b75c-74dd569f5686" updatedVersion="6" minRefreshableVersion="3" useAutoFormatting="1" subtotalHiddenItems="1" rowGrandTotals="0" colGrandTotals="0" itemPrintTitles="1" createdVersion="6" indent="0" outline="1" outlineData="1" multipleFieldFilters="0">
  <location ref="A158:E165" firstHeaderRow="0" firstDataRow="1" firstDataCol="1"/>
  <pivotFields count="5">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x v="6"/>
    </i>
  </rowItems>
  <colFields count="1">
    <field x="-2"/>
  </colFields>
  <colItems count="4">
    <i>
      <x/>
    </i>
    <i i="1">
      <x v="1"/>
    </i>
    <i i="2">
      <x v="2"/>
    </i>
    <i i="3">
      <x v="3"/>
    </i>
  </colItems>
  <dataFields count="4">
    <dataField name="Sum of Quantity_Diesel" fld="1" baseField="0" baseItem="0"/>
    <dataField name="Sum of Quantity_Hybrid" fld="2" baseField="0" baseItem="0"/>
    <dataField name="Sum of Quantity_Electric" fld="3" baseField="0" baseItem="0"/>
    <dataField name="Sum of Quantity" fld="4"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esel_Share"/>
    <pivotHierarchy dragToData="1"/>
    <pivotHierarchy dragToData="1" caption="Average of Diesel_Share_LY"/>
    <pivotHierarchy dragToData="1"/>
    <pivotHierarchy dragToData="1"/>
    <pivotHierarchy dragToData="1"/>
  </pivotHierarchies>
  <pivotTableStyleInfo name="PivotStyleLight16" showRowHeaders="1" showColHeaders="1" showRowStripes="0" showColStripes="0" showLastColumn="1"/>
  <filters count="1">
    <filter fld="0" type="captionGreaterThan" evalOrder="-1" id="1" stringValue1="2010">
      <autoFilter ref="A1">
        <filterColumn colId="0">
          <customFilters>
            <customFilter operator="greaterThan" val="2010"/>
          </customFilters>
        </filterColumn>
      </autoFilter>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rway_new_car_sales_by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BBEE5D-3341-4850-BBFE-51C15887D9BB}" name="PivotTable31" cacheId="3" applyNumberFormats="0" applyBorderFormats="0" applyFontFormats="0" applyPatternFormats="0" applyAlignmentFormats="0" applyWidthHeightFormats="1" dataCaption="Values" tag="9390f030-cdbb-4f11-88c8-40ead2189555" updatedVersion="6" minRefreshableVersion="3" useAutoFormatting="1" subtotalHiddenItems="1" rowGrandTotals="0" colGrandTotals="0" itemPrintTitles="1" createdVersion="6" indent="0" compact="0" compactData="0" multipleFieldFilters="0" chartFormat="3">
  <location ref="A139:U151" firstHeaderRow="1" firstDataRow="2" firstDataCol="1"/>
  <pivotFields count="3">
    <pivotField dataField="1" compact="0" outline="0" subtotalTop="0" showAll="0" defaultSubtotal="0">
      <extLst>
        <ext xmlns:x14="http://schemas.microsoft.com/office/spreadsheetml/2009/9/main" uri="{2946ED86-A175-432a-8AC1-64E0C546D7DE}">
          <x14:pivotField fillDownLabels="1"/>
        </ext>
      </extLst>
    </pivotField>
    <pivotField axis="axisCol" compact="0" allDrilled="1" outline="0" subtotalTop="0" showAll="0" measureFilter="1"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1">
        <item x="0"/>
        <item x="1"/>
        <item x="2"/>
        <item x="3"/>
        <item x="4"/>
        <item x="5"/>
        <item x="6"/>
        <item x="7"/>
        <item x="8"/>
        <item x="9"/>
        <item x="10"/>
      </items>
      <extLst>
        <ext xmlns:x14="http://schemas.microsoft.com/office/spreadsheetml/2009/9/main" uri="{2946ED86-A175-432a-8AC1-64E0C546D7DE}">
          <x14:pivotField fillDownLabels="1"/>
        </ext>
      </extLst>
    </pivotField>
  </pivotFields>
  <rowFields count="1">
    <field x="2"/>
  </rowFields>
  <rowItems count="11">
    <i>
      <x/>
    </i>
    <i>
      <x v="1"/>
    </i>
    <i>
      <x v="2"/>
    </i>
    <i>
      <x v="3"/>
    </i>
    <i>
      <x v="4"/>
    </i>
    <i>
      <x v="5"/>
    </i>
    <i>
      <x v="6"/>
    </i>
    <i>
      <x v="7"/>
    </i>
    <i>
      <x v="8"/>
    </i>
    <i>
      <x v="9"/>
    </i>
    <i>
      <x v="10"/>
    </i>
  </rowItems>
  <colFields count="1">
    <field x="1"/>
  </colFields>
  <colItems count="20">
    <i>
      <x v="18"/>
    </i>
    <i>
      <x v="17"/>
    </i>
    <i>
      <x v="19"/>
    </i>
    <i>
      <x v="3"/>
    </i>
    <i>
      <x v="1"/>
    </i>
    <i>
      <x/>
    </i>
    <i>
      <x v="13"/>
    </i>
    <i>
      <x v="10"/>
    </i>
    <i>
      <x v="12"/>
    </i>
    <i>
      <x v="8"/>
    </i>
    <i>
      <x v="9"/>
    </i>
    <i>
      <x v="7"/>
    </i>
    <i>
      <x v="11"/>
    </i>
    <i>
      <x v="5"/>
    </i>
    <i>
      <x v="6"/>
    </i>
    <i>
      <x v="15"/>
    </i>
    <i>
      <x v="14"/>
    </i>
    <i>
      <x v="4"/>
    </i>
    <i>
      <x v="2"/>
    </i>
    <i>
      <x v="16"/>
    </i>
  </colItems>
  <dataFields count="1">
    <dataField name="Sum of Quantity" fld="0" baseField="1" baseItem="0">
      <extLst>
        <ext xmlns:x14="http://schemas.microsoft.com/office/spreadsheetml/2009/9/main" uri="{E15A36E0-9728-4e99-A89B-3F7291B0FE68}">
          <x14:dataField pivotShowAs="rankAscending"/>
        </ext>
      </extLst>
    </dataField>
  </dataFields>
  <chartFormats count="20">
    <chartFormat chart="2" format="20" series="1">
      <pivotArea type="data" outline="0" fieldPosition="0">
        <references count="2">
          <reference field="4294967294" count="1" selected="0">
            <x v="0"/>
          </reference>
          <reference field="1" count="1" selected="0">
            <x v="18"/>
          </reference>
        </references>
      </pivotArea>
    </chartFormat>
    <chartFormat chart="2" format="21" series="1">
      <pivotArea type="data" outline="0" fieldPosition="0">
        <references count="2">
          <reference field="4294967294" count="1" selected="0">
            <x v="0"/>
          </reference>
          <reference field="1" count="1" selected="0">
            <x v="17"/>
          </reference>
        </references>
      </pivotArea>
    </chartFormat>
    <chartFormat chart="2" format="22" series="1">
      <pivotArea type="data" outline="0" fieldPosition="0">
        <references count="2">
          <reference field="4294967294" count="1" selected="0">
            <x v="0"/>
          </reference>
          <reference field="1" count="1" selected="0">
            <x v="19"/>
          </reference>
        </references>
      </pivotArea>
    </chartFormat>
    <chartFormat chart="2" format="23" series="1">
      <pivotArea type="data" outline="0" fieldPosition="0">
        <references count="2">
          <reference field="4294967294" count="1" selected="0">
            <x v="0"/>
          </reference>
          <reference field="1" count="1" selected="0">
            <x v="3"/>
          </reference>
        </references>
      </pivotArea>
    </chartFormat>
    <chartFormat chart="2" format="24" series="1">
      <pivotArea type="data" outline="0" fieldPosition="0">
        <references count="2">
          <reference field="4294967294" count="1" selected="0">
            <x v="0"/>
          </reference>
          <reference field="1" count="1" selected="0">
            <x v="1"/>
          </reference>
        </references>
      </pivotArea>
    </chartFormat>
    <chartFormat chart="2" format="25" series="1">
      <pivotArea type="data" outline="0" fieldPosition="0">
        <references count="2">
          <reference field="4294967294" count="1" selected="0">
            <x v="0"/>
          </reference>
          <reference field="1" count="1" selected="0">
            <x v="0"/>
          </reference>
        </references>
      </pivotArea>
    </chartFormat>
    <chartFormat chart="2" format="26" series="1">
      <pivotArea type="data" outline="0" fieldPosition="0">
        <references count="2">
          <reference field="4294967294" count="1" selected="0">
            <x v="0"/>
          </reference>
          <reference field="1" count="1" selected="0">
            <x v="13"/>
          </reference>
        </references>
      </pivotArea>
    </chartFormat>
    <chartFormat chart="2" format="27" series="1">
      <pivotArea type="data" outline="0" fieldPosition="0">
        <references count="2">
          <reference field="4294967294" count="1" selected="0">
            <x v="0"/>
          </reference>
          <reference field="1" count="1" selected="0">
            <x v="10"/>
          </reference>
        </references>
      </pivotArea>
    </chartFormat>
    <chartFormat chart="2" format="28" series="1">
      <pivotArea type="data" outline="0" fieldPosition="0">
        <references count="2">
          <reference field="4294967294" count="1" selected="0">
            <x v="0"/>
          </reference>
          <reference field="1" count="1" selected="0">
            <x v="12"/>
          </reference>
        </references>
      </pivotArea>
    </chartFormat>
    <chartFormat chart="2" format="29" series="1">
      <pivotArea type="data" outline="0" fieldPosition="0">
        <references count="2">
          <reference field="4294967294" count="1" selected="0">
            <x v="0"/>
          </reference>
          <reference field="1" count="1" selected="0">
            <x v="8"/>
          </reference>
        </references>
      </pivotArea>
    </chartFormat>
    <chartFormat chart="2" format="30" series="1">
      <pivotArea type="data" outline="0" fieldPosition="0">
        <references count="2">
          <reference field="4294967294" count="1" selected="0">
            <x v="0"/>
          </reference>
          <reference field="1" count="1" selected="0">
            <x v="9"/>
          </reference>
        </references>
      </pivotArea>
    </chartFormat>
    <chartFormat chart="2" format="31" series="1">
      <pivotArea type="data" outline="0" fieldPosition="0">
        <references count="2">
          <reference field="4294967294" count="1" selected="0">
            <x v="0"/>
          </reference>
          <reference field="1" count="1" selected="0">
            <x v="7"/>
          </reference>
        </references>
      </pivotArea>
    </chartFormat>
    <chartFormat chart="2" format="32" series="1">
      <pivotArea type="data" outline="0" fieldPosition="0">
        <references count="2">
          <reference field="4294967294" count="1" selected="0">
            <x v="0"/>
          </reference>
          <reference field="1" count="1" selected="0">
            <x v="11"/>
          </reference>
        </references>
      </pivotArea>
    </chartFormat>
    <chartFormat chart="2" format="33" series="1">
      <pivotArea type="data" outline="0" fieldPosition="0">
        <references count="2">
          <reference field="4294967294" count="1" selected="0">
            <x v="0"/>
          </reference>
          <reference field="1" count="1" selected="0">
            <x v="5"/>
          </reference>
        </references>
      </pivotArea>
    </chartFormat>
    <chartFormat chart="2" format="34" series="1">
      <pivotArea type="data" outline="0" fieldPosition="0">
        <references count="2">
          <reference field="4294967294" count="1" selected="0">
            <x v="0"/>
          </reference>
          <reference field="1" count="1" selected="0">
            <x v="6"/>
          </reference>
        </references>
      </pivotArea>
    </chartFormat>
    <chartFormat chart="2" format="35" series="1">
      <pivotArea type="data" outline="0" fieldPosition="0">
        <references count="2">
          <reference field="4294967294" count="1" selected="0">
            <x v="0"/>
          </reference>
          <reference field="1" count="1" selected="0">
            <x v="15"/>
          </reference>
        </references>
      </pivotArea>
    </chartFormat>
    <chartFormat chart="2" format="36" series="1">
      <pivotArea type="data" outline="0" fieldPosition="0">
        <references count="2">
          <reference field="4294967294" count="1" selected="0">
            <x v="0"/>
          </reference>
          <reference field="1" count="1" selected="0">
            <x v="14"/>
          </reference>
        </references>
      </pivotArea>
    </chartFormat>
    <chartFormat chart="2" format="37" series="1">
      <pivotArea type="data" outline="0" fieldPosition="0">
        <references count="2">
          <reference field="4294967294" count="1" selected="0">
            <x v="0"/>
          </reference>
          <reference field="1" count="1" selected="0">
            <x v="4"/>
          </reference>
        </references>
      </pivotArea>
    </chartFormat>
    <chartFormat chart="2" format="38" series="1">
      <pivotArea type="data" outline="0" fieldPosition="0">
        <references count="2">
          <reference field="4294967294" count="1" selected="0">
            <x v="0"/>
          </reference>
          <reference field="1" count="1" selected="0">
            <x v="2"/>
          </reference>
        </references>
      </pivotArea>
    </chartFormat>
    <chartFormat chart="2" format="39" series="1">
      <pivotArea type="data" outline="0" fieldPosition="0">
        <references count="2">
          <reference field="4294967294" count="1" selected="0">
            <x v="0"/>
          </reference>
          <reference field="1" count="1" selected="0">
            <x v="16"/>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filters count="1">
    <filter fld="1" type="count" id="3" iMeasureHier="38">
      <autoFilter ref="A1">
        <filterColumn colId="0">
          <top10 val="20" filterVal="20"/>
        </filterColumn>
      </autoFilter>
    </filter>
  </filters>
  <rowHierarchiesUsage count="1">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norway_new_car_sales_by_make]"/>
        <x15:activeTabTopLevelEntity name="[norway_new_car_sales_by_mod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E49CE21-F9A2-4049-8E93-C2F79AFDDD05}" name="PivotTable8"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1:C123" firstHeaderRow="1" firstDataRow="1" firstDataCol="2"/>
  <pivotFields count="18">
    <pivotField axis="axisRow" compact="0" outline="0" subtotalTop="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0"/>
    <field x="2"/>
  </rowFields>
  <rowItems count="122">
    <i>
      <x/>
      <x/>
    </i>
    <i r="1">
      <x v="1"/>
    </i>
    <i r="1">
      <x v="2"/>
    </i>
    <i r="1">
      <x v="3"/>
    </i>
    <i r="1">
      <x v="4"/>
    </i>
    <i r="1">
      <x v="5"/>
    </i>
    <i r="1">
      <x v="6"/>
    </i>
    <i r="1">
      <x v="7"/>
    </i>
    <i r="1">
      <x v="8"/>
    </i>
    <i r="1">
      <x v="9"/>
    </i>
    <i r="1">
      <x v="10"/>
    </i>
    <i>
      <x v="1"/>
      <x/>
    </i>
    <i r="1">
      <x v="1"/>
    </i>
    <i r="1">
      <x v="2"/>
    </i>
    <i r="1">
      <x v="3"/>
    </i>
    <i r="1">
      <x v="4"/>
    </i>
    <i r="1">
      <x v="5"/>
    </i>
    <i r="1">
      <x v="6"/>
    </i>
    <i r="1">
      <x v="7"/>
    </i>
    <i r="1">
      <x v="8"/>
    </i>
    <i r="1">
      <x v="9"/>
    </i>
    <i>
      <x v="2"/>
      <x/>
    </i>
    <i r="1">
      <x v="1"/>
    </i>
    <i r="1">
      <x v="2"/>
    </i>
    <i r="1">
      <x v="3"/>
    </i>
    <i r="1">
      <x v="4"/>
    </i>
    <i r="1">
      <x v="5"/>
    </i>
    <i r="1">
      <x v="6"/>
    </i>
    <i r="1">
      <x v="7"/>
    </i>
    <i r="1">
      <x v="8"/>
    </i>
    <i r="1">
      <x v="9"/>
    </i>
    <i>
      <x v="3"/>
      <x/>
    </i>
    <i r="1">
      <x v="1"/>
    </i>
    <i r="1">
      <x v="2"/>
    </i>
    <i r="1">
      <x v="3"/>
    </i>
    <i r="1">
      <x v="4"/>
    </i>
    <i r="1">
      <x v="5"/>
    </i>
    <i r="1">
      <x v="6"/>
    </i>
    <i r="1">
      <x v="7"/>
    </i>
    <i r="1">
      <x v="8"/>
    </i>
    <i r="1">
      <x v="9"/>
    </i>
    <i>
      <x v="4"/>
      <x/>
    </i>
    <i r="1">
      <x v="1"/>
    </i>
    <i r="1">
      <x v="2"/>
    </i>
    <i r="1">
      <x v="3"/>
    </i>
    <i r="1">
      <x v="4"/>
    </i>
    <i r="1">
      <x v="5"/>
    </i>
    <i r="1">
      <x v="6"/>
    </i>
    <i r="1">
      <x v="7"/>
    </i>
    <i r="1">
      <x v="8"/>
    </i>
    <i r="1">
      <x v="9"/>
    </i>
    <i>
      <x v="5"/>
      <x/>
    </i>
    <i r="1">
      <x v="1"/>
    </i>
    <i r="1">
      <x v="2"/>
    </i>
    <i r="1">
      <x v="3"/>
    </i>
    <i r="1">
      <x v="4"/>
    </i>
    <i r="1">
      <x v="5"/>
    </i>
    <i r="1">
      <x v="6"/>
    </i>
    <i r="1">
      <x v="7"/>
    </i>
    <i r="1">
      <x v="8"/>
    </i>
    <i r="1">
      <x v="9"/>
    </i>
    <i>
      <x v="6"/>
      <x/>
    </i>
    <i r="1">
      <x v="1"/>
    </i>
    <i r="1">
      <x v="2"/>
    </i>
    <i r="1">
      <x v="3"/>
    </i>
    <i r="1">
      <x v="4"/>
    </i>
    <i r="1">
      <x v="5"/>
    </i>
    <i r="1">
      <x v="6"/>
    </i>
    <i r="1">
      <x v="7"/>
    </i>
    <i r="1">
      <x v="8"/>
    </i>
    <i r="1">
      <x v="9"/>
    </i>
    <i>
      <x v="7"/>
      <x/>
    </i>
    <i r="1">
      <x v="1"/>
    </i>
    <i r="1">
      <x v="2"/>
    </i>
    <i r="1">
      <x v="3"/>
    </i>
    <i r="1">
      <x v="4"/>
    </i>
    <i r="1">
      <x v="5"/>
    </i>
    <i r="1">
      <x v="6"/>
    </i>
    <i r="1">
      <x v="7"/>
    </i>
    <i r="1">
      <x v="8"/>
    </i>
    <i r="1">
      <x v="9"/>
    </i>
    <i>
      <x v="8"/>
      <x/>
    </i>
    <i r="1">
      <x v="1"/>
    </i>
    <i r="1">
      <x v="2"/>
    </i>
    <i r="1">
      <x v="3"/>
    </i>
    <i r="1">
      <x v="4"/>
    </i>
    <i r="1">
      <x v="5"/>
    </i>
    <i r="1">
      <x v="6"/>
    </i>
    <i r="1">
      <x v="7"/>
    </i>
    <i r="1">
      <x v="8"/>
    </i>
    <i r="1">
      <x v="9"/>
    </i>
    <i>
      <x v="9"/>
      <x/>
    </i>
    <i r="1">
      <x v="1"/>
    </i>
    <i r="1">
      <x v="2"/>
    </i>
    <i r="1">
      <x v="3"/>
    </i>
    <i r="1">
      <x v="4"/>
    </i>
    <i r="1">
      <x v="5"/>
    </i>
    <i r="1">
      <x v="6"/>
    </i>
    <i r="1">
      <x v="7"/>
    </i>
    <i r="1">
      <x v="8"/>
    </i>
    <i r="1">
      <x v="9"/>
    </i>
    <i>
      <x v="10"/>
      <x/>
    </i>
    <i r="1">
      <x v="1"/>
    </i>
    <i r="1">
      <x v="2"/>
    </i>
    <i r="1">
      <x v="3"/>
    </i>
    <i r="1">
      <x v="4"/>
    </i>
    <i r="1">
      <x v="5"/>
    </i>
    <i r="1">
      <x v="6"/>
    </i>
    <i r="1">
      <x v="7"/>
    </i>
    <i r="1">
      <x v="8"/>
    </i>
    <i r="1">
      <x v="9"/>
    </i>
    <i>
      <x v="11"/>
      <x/>
    </i>
    <i r="1">
      <x v="1"/>
    </i>
    <i r="1">
      <x v="2"/>
    </i>
    <i r="1">
      <x v="3"/>
    </i>
    <i r="1">
      <x v="4"/>
    </i>
    <i r="1">
      <x v="5"/>
    </i>
    <i r="1">
      <x v="6"/>
    </i>
    <i r="1">
      <x v="7"/>
    </i>
    <i r="1">
      <x v="8"/>
    </i>
    <i r="1">
      <x v="9"/>
    </i>
    <i t="grand">
      <x/>
    </i>
  </rowItems>
  <colItems count="1">
    <i/>
  </colItems>
  <dataFields count="1">
    <dataField name="Average of Quantity" fld="3" subtotal="average" baseField="2"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206FA-D62A-4BF0-92DD-11D1A6B02EDC}" name="PivotChar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7" firstHeaderRow="1"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Quantity"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norway_new_car_sales_by_model].[Make].&amp;[Fo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80417971">
        <x15:pivotRow count="1">
          <x15:c>
            <x15:v>3611</x15:v>
          </x15:c>
        </x15:pivotRow>
        <x15:pivotRow count="1">
          <x15:c>
            <x15:v>26656</x15:v>
          </x15:c>
        </x15:pivotRow>
        <x15:pivotRow count="1">
          <x15:c>
            <x15:v>1647</x15:v>
          </x15:c>
        </x15:pivotRow>
        <x15:pivotRow count="1">
          <x15:c>
            <x15:v>23870</x15:v>
          </x15:c>
        </x15:pivotRow>
        <x15:pivotRow count="1">
          <x15:c>
            <x15:v>1979</x15:v>
          </x15:c>
        </x15:pivotRow>
        <x15:pivotRow count="1">
          <x15:c>
            <x15:v>57763</x15:v>
          </x15:c>
        </x15:pivotRow>
      </x15:pivotTableData>
    </ext>
    <ext xmlns:x15="http://schemas.microsoft.com/office/spreadsheetml/2010/11/main" uri="{E67621CE-5B39-4880-91FE-76760E9C1902}">
      <x15:pivotTableUISettings>
        <x15:activeTabTopLevelEntity name="[norway_new_car_sales_by_mod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2CE58-2692-42BE-9ED3-0859D33CDEE0}" name="PivotChar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G127" firstHeaderRow="1" firstDataRow="2" firstDataCol="1"/>
  <pivotFields count="5">
    <pivotField axis="axisCol"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2">
    <field x="2"/>
    <field x="3"/>
  </rowFields>
  <rowItems count="1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t="grand">
      <x/>
    </i>
  </rowItems>
  <colFields count="1">
    <field x="0"/>
  </colFields>
  <colItems count="6">
    <i>
      <x/>
    </i>
    <i>
      <x v="1"/>
    </i>
    <i>
      <x v="2"/>
    </i>
    <i>
      <x v="3"/>
    </i>
    <i>
      <x v="4"/>
    </i>
    <i t="grand">
      <x/>
    </i>
  </colItems>
  <dataFields count="1">
    <dataField name="Sum of Quantity" fld="1" baseField="0" baseItem="0"/>
  </dataFields>
  <chartFormats count="16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3">
          <reference field="4294967294" count="1" selected="0">
            <x v="0"/>
          </reference>
          <reference field="2" count="1" selected="0">
            <x v="0"/>
          </reference>
          <reference field="3" count="1" selected="0">
            <x v="11"/>
          </reference>
        </references>
      </pivotArea>
    </chartFormat>
    <chartFormat chart="0" format="12"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13" series="1">
      <pivotArea type="data" outline="0" fieldPosition="0">
        <references count="3">
          <reference field="4294967294" count="1" selected="0">
            <x v="0"/>
          </reference>
          <reference field="2" count="1" selected="0">
            <x v="1"/>
          </reference>
          <reference field="3" count="1" selected="0">
            <x v="1"/>
          </reference>
        </references>
      </pivotArea>
    </chartFormat>
    <chartFormat chart="0" format="14" series="1">
      <pivotArea type="data" outline="0" fieldPosition="0">
        <references count="3">
          <reference field="4294967294" count="1" selected="0">
            <x v="0"/>
          </reference>
          <reference field="2" count="1" selected="0">
            <x v="1"/>
          </reference>
          <reference field="3" count="1" selected="0">
            <x v="2"/>
          </reference>
        </references>
      </pivotArea>
    </chartFormat>
    <chartFormat chart="0" format="15"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16" series="1">
      <pivotArea type="data" outline="0" fieldPosition="0">
        <references count="3">
          <reference field="4294967294" count="1" selected="0">
            <x v="0"/>
          </reference>
          <reference field="2" count="1" selected="0">
            <x v="1"/>
          </reference>
          <reference field="3" count="1" selected="0">
            <x v="4"/>
          </reference>
        </references>
      </pivotArea>
    </chartFormat>
    <chartFormat chart="0" format="17"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18"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9" series="1">
      <pivotArea type="data" outline="0" fieldPosition="0">
        <references count="3">
          <reference field="4294967294" count="1" selected="0">
            <x v="0"/>
          </reference>
          <reference field="2" count="1" selected="0">
            <x v="1"/>
          </reference>
          <reference field="3" count="1" selected="0">
            <x v="7"/>
          </reference>
        </references>
      </pivotArea>
    </chartFormat>
    <chartFormat chart="0" format="20" series="1">
      <pivotArea type="data" outline="0" fieldPosition="0">
        <references count="3">
          <reference field="4294967294" count="1" selected="0">
            <x v="0"/>
          </reference>
          <reference field="2" count="1" selected="0">
            <x v="1"/>
          </reference>
          <reference field="3" count="1" selected="0">
            <x v="8"/>
          </reference>
        </references>
      </pivotArea>
    </chartFormat>
    <chartFormat chart="0" format="21" series="1">
      <pivotArea type="data" outline="0" fieldPosition="0">
        <references count="3">
          <reference field="4294967294" count="1" selected="0">
            <x v="0"/>
          </reference>
          <reference field="2" count="1" selected="0">
            <x v="1"/>
          </reference>
          <reference field="3" count="1" selected="0">
            <x v="9"/>
          </reference>
        </references>
      </pivotArea>
    </chartFormat>
    <chartFormat chart="0" format="22" series="1">
      <pivotArea type="data" outline="0" fieldPosition="0">
        <references count="3">
          <reference field="4294967294" count="1" selected="0">
            <x v="0"/>
          </reference>
          <reference field="2" count="1" selected="0">
            <x v="1"/>
          </reference>
          <reference field="3" count="1" selected="0">
            <x v="10"/>
          </reference>
        </references>
      </pivotArea>
    </chartFormat>
    <chartFormat chart="0" format="23" series="1">
      <pivotArea type="data" outline="0" fieldPosition="0">
        <references count="3">
          <reference field="4294967294" count="1" selected="0">
            <x v="0"/>
          </reference>
          <reference field="2" count="1" selected="0">
            <x v="1"/>
          </reference>
          <reference field="3" count="1" selected="0">
            <x v="11"/>
          </reference>
        </references>
      </pivotArea>
    </chartFormat>
    <chartFormat chart="0" format="24"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25" series="1">
      <pivotArea type="data" outline="0" fieldPosition="0">
        <references count="3">
          <reference field="4294967294" count="1" selected="0">
            <x v="0"/>
          </reference>
          <reference field="2" count="1" selected="0">
            <x v="2"/>
          </reference>
          <reference field="3" count="1" selected="0">
            <x v="1"/>
          </reference>
        </references>
      </pivotArea>
    </chartFormat>
    <chartFormat chart="0" format="26" series="1">
      <pivotArea type="data" outline="0" fieldPosition="0">
        <references count="3">
          <reference field="4294967294" count="1" selected="0">
            <x v="0"/>
          </reference>
          <reference field="2" count="1" selected="0">
            <x v="2"/>
          </reference>
          <reference field="3" count="1" selected="0">
            <x v="2"/>
          </reference>
        </references>
      </pivotArea>
    </chartFormat>
    <chartFormat chart="0" format="27" series="1">
      <pivotArea type="data" outline="0" fieldPosition="0">
        <references count="3">
          <reference field="4294967294" count="1" selected="0">
            <x v="0"/>
          </reference>
          <reference field="2" count="1" selected="0">
            <x v="2"/>
          </reference>
          <reference field="3" count="1" selected="0">
            <x v="3"/>
          </reference>
        </references>
      </pivotArea>
    </chartFormat>
    <chartFormat chart="0" format="28" series="1">
      <pivotArea type="data" outline="0" fieldPosition="0">
        <references count="3">
          <reference field="4294967294" count="1" selected="0">
            <x v="0"/>
          </reference>
          <reference field="2" count="1" selected="0">
            <x v="2"/>
          </reference>
          <reference field="3" count="1" selected="0">
            <x v="4"/>
          </reference>
        </references>
      </pivotArea>
    </chartFormat>
    <chartFormat chart="0" format="29" series="1">
      <pivotArea type="data" outline="0" fieldPosition="0">
        <references count="3">
          <reference field="4294967294" count="1" selected="0">
            <x v="0"/>
          </reference>
          <reference field="2" count="1" selected="0">
            <x v="2"/>
          </reference>
          <reference field="3" count="1" selected="0">
            <x v="5"/>
          </reference>
        </references>
      </pivotArea>
    </chartFormat>
    <chartFormat chart="0" format="30" series="1">
      <pivotArea type="data" outline="0" fieldPosition="0">
        <references count="3">
          <reference field="4294967294" count="1" selected="0">
            <x v="0"/>
          </reference>
          <reference field="2" count="1" selected="0">
            <x v="2"/>
          </reference>
          <reference field="3" count="1" selected="0">
            <x v="6"/>
          </reference>
        </references>
      </pivotArea>
    </chartFormat>
    <chartFormat chart="0" format="31" series="1">
      <pivotArea type="data" outline="0" fieldPosition="0">
        <references count="3">
          <reference field="4294967294" count="1" selected="0">
            <x v="0"/>
          </reference>
          <reference field="2" count="1" selected="0">
            <x v="2"/>
          </reference>
          <reference field="3" count="1" selected="0">
            <x v="7"/>
          </reference>
        </references>
      </pivotArea>
    </chartFormat>
    <chartFormat chart="0" format="32" series="1">
      <pivotArea type="data" outline="0" fieldPosition="0">
        <references count="3">
          <reference field="4294967294" count="1" selected="0">
            <x v="0"/>
          </reference>
          <reference field="2" count="1" selected="0">
            <x v="2"/>
          </reference>
          <reference field="3" count="1" selected="0">
            <x v="8"/>
          </reference>
        </references>
      </pivotArea>
    </chartFormat>
    <chartFormat chart="0" format="33" series="1">
      <pivotArea type="data" outline="0" fieldPosition="0">
        <references count="3">
          <reference field="4294967294" count="1" selected="0">
            <x v="0"/>
          </reference>
          <reference field="2" count="1" selected="0">
            <x v="2"/>
          </reference>
          <reference field="3" count="1" selected="0">
            <x v="9"/>
          </reference>
        </references>
      </pivotArea>
    </chartFormat>
    <chartFormat chart="0" format="34" series="1">
      <pivotArea type="data" outline="0" fieldPosition="0">
        <references count="3">
          <reference field="4294967294" count="1" selected="0">
            <x v="0"/>
          </reference>
          <reference field="2" count="1" selected="0">
            <x v="2"/>
          </reference>
          <reference field="3" count="1" selected="0">
            <x v="10"/>
          </reference>
        </references>
      </pivotArea>
    </chartFormat>
    <chartFormat chart="0" format="35" series="1">
      <pivotArea type="data" outline="0" fieldPosition="0">
        <references count="3">
          <reference field="4294967294" count="1" selected="0">
            <x v="0"/>
          </reference>
          <reference field="2" count="1" selected="0">
            <x v="2"/>
          </reference>
          <reference field="3" count="1" selected="0">
            <x v="11"/>
          </reference>
        </references>
      </pivotArea>
    </chartFormat>
    <chartFormat chart="0" format="36"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37" series="1">
      <pivotArea type="data" outline="0" fieldPosition="0">
        <references count="3">
          <reference field="4294967294" count="1" selected="0">
            <x v="0"/>
          </reference>
          <reference field="2" count="1" selected="0">
            <x v="3"/>
          </reference>
          <reference field="3" count="1" selected="0">
            <x v="1"/>
          </reference>
        </references>
      </pivotArea>
    </chartFormat>
    <chartFormat chart="0" format="38" series="1">
      <pivotArea type="data" outline="0" fieldPosition="0">
        <references count="3">
          <reference field="4294967294" count="1" selected="0">
            <x v="0"/>
          </reference>
          <reference field="2" count="1" selected="0">
            <x v="3"/>
          </reference>
          <reference field="3" count="1" selected="0">
            <x v="2"/>
          </reference>
        </references>
      </pivotArea>
    </chartFormat>
    <chartFormat chart="0" format="39" series="1">
      <pivotArea type="data" outline="0" fieldPosition="0">
        <references count="3">
          <reference field="4294967294" count="1" selected="0">
            <x v="0"/>
          </reference>
          <reference field="2" count="1" selected="0">
            <x v="3"/>
          </reference>
          <reference field="3" count="1" selected="0">
            <x v="3"/>
          </reference>
        </references>
      </pivotArea>
    </chartFormat>
    <chartFormat chart="0" format="40" series="1">
      <pivotArea type="data" outline="0" fieldPosition="0">
        <references count="3">
          <reference field="4294967294" count="1" selected="0">
            <x v="0"/>
          </reference>
          <reference field="2" count="1" selected="0">
            <x v="3"/>
          </reference>
          <reference field="3" count="1" selected="0">
            <x v="4"/>
          </reference>
        </references>
      </pivotArea>
    </chartFormat>
    <chartFormat chart="0" format="41" series="1">
      <pivotArea type="data" outline="0" fieldPosition="0">
        <references count="3">
          <reference field="4294967294" count="1" selected="0">
            <x v="0"/>
          </reference>
          <reference field="2" count="1" selected="0">
            <x v="3"/>
          </reference>
          <reference field="3" count="1" selected="0">
            <x v="5"/>
          </reference>
        </references>
      </pivotArea>
    </chartFormat>
    <chartFormat chart="0" format="42" series="1">
      <pivotArea type="data" outline="0" fieldPosition="0">
        <references count="3">
          <reference field="4294967294" count="1" selected="0">
            <x v="0"/>
          </reference>
          <reference field="2" count="1" selected="0">
            <x v="3"/>
          </reference>
          <reference field="3" count="1" selected="0">
            <x v="6"/>
          </reference>
        </references>
      </pivotArea>
    </chartFormat>
    <chartFormat chart="0" format="43" series="1">
      <pivotArea type="data" outline="0" fieldPosition="0">
        <references count="3">
          <reference field="4294967294" count="1" selected="0">
            <x v="0"/>
          </reference>
          <reference field="2" count="1" selected="0">
            <x v="3"/>
          </reference>
          <reference field="3" count="1" selected="0">
            <x v="7"/>
          </reference>
        </references>
      </pivotArea>
    </chartFormat>
    <chartFormat chart="0" format="44" series="1">
      <pivotArea type="data" outline="0" fieldPosition="0">
        <references count="3">
          <reference field="4294967294" count="1" selected="0">
            <x v="0"/>
          </reference>
          <reference field="2" count="1" selected="0">
            <x v="3"/>
          </reference>
          <reference field="3" count="1" selected="0">
            <x v="8"/>
          </reference>
        </references>
      </pivotArea>
    </chartFormat>
    <chartFormat chart="0" format="45" series="1">
      <pivotArea type="data" outline="0" fieldPosition="0">
        <references count="3">
          <reference field="4294967294" count="1" selected="0">
            <x v="0"/>
          </reference>
          <reference field="2" count="1" selected="0">
            <x v="3"/>
          </reference>
          <reference field="3" count="1" selected="0">
            <x v="9"/>
          </reference>
        </references>
      </pivotArea>
    </chartFormat>
    <chartFormat chart="0" format="46" series="1">
      <pivotArea type="data" outline="0" fieldPosition="0">
        <references count="3">
          <reference field="4294967294" count="1" selected="0">
            <x v="0"/>
          </reference>
          <reference field="2" count="1" selected="0">
            <x v="3"/>
          </reference>
          <reference field="3" count="1" selected="0">
            <x v="10"/>
          </reference>
        </references>
      </pivotArea>
    </chartFormat>
    <chartFormat chart="0" format="47" series="1">
      <pivotArea type="data" outline="0" fieldPosition="0">
        <references count="3">
          <reference field="4294967294" count="1" selected="0">
            <x v="0"/>
          </reference>
          <reference field="2" count="1" selected="0">
            <x v="3"/>
          </reference>
          <reference field="3" count="1" selected="0">
            <x v="11"/>
          </reference>
        </references>
      </pivotArea>
    </chartFormat>
    <chartFormat chart="0" format="48" series="1">
      <pivotArea type="data" outline="0" fieldPosition="0">
        <references count="3">
          <reference field="4294967294" count="1" selected="0">
            <x v="0"/>
          </reference>
          <reference field="2" count="1" selected="0">
            <x v="4"/>
          </reference>
          <reference field="3" count="1" selected="0">
            <x v="0"/>
          </reference>
        </references>
      </pivotArea>
    </chartFormat>
    <chartFormat chart="0" format="49" series="1">
      <pivotArea type="data" outline="0" fieldPosition="0">
        <references count="3">
          <reference field="4294967294" count="1" selected="0">
            <x v="0"/>
          </reference>
          <reference field="2" count="1" selected="0">
            <x v="4"/>
          </reference>
          <reference field="3" count="1" selected="0">
            <x v="1"/>
          </reference>
        </references>
      </pivotArea>
    </chartFormat>
    <chartFormat chart="0" format="50" series="1">
      <pivotArea type="data" outline="0" fieldPosition="0">
        <references count="3">
          <reference field="4294967294" count="1" selected="0">
            <x v="0"/>
          </reference>
          <reference field="2" count="1" selected="0">
            <x v="4"/>
          </reference>
          <reference field="3" count="1" selected="0">
            <x v="2"/>
          </reference>
        </references>
      </pivotArea>
    </chartFormat>
    <chartFormat chart="0" format="51" series="1">
      <pivotArea type="data" outline="0" fieldPosition="0">
        <references count="3">
          <reference field="4294967294" count="1" selected="0">
            <x v="0"/>
          </reference>
          <reference field="2" count="1" selected="0">
            <x v="4"/>
          </reference>
          <reference field="3" count="1" selected="0">
            <x v="3"/>
          </reference>
        </references>
      </pivotArea>
    </chartFormat>
    <chartFormat chart="0" format="52" series="1">
      <pivotArea type="data" outline="0" fieldPosition="0">
        <references count="3">
          <reference field="4294967294" count="1" selected="0">
            <x v="0"/>
          </reference>
          <reference field="2" count="1" selected="0">
            <x v="4"/>
          </reference>
          <reference field="3" count="1" selected="0">
            <x v="4"/>
          </reference>
        </references>
      </pivotArea>
    </chartFormat>
    <chartFormat chart="0" format="53" series="1">
      <pivotArea type="data" outline="0" fieldPosition="0">
        <references count="3">
          <reference field="4294967294" count="1" selected="0">
            <x v="0"/>
          </reference>
          <reference field="2" count="1" selected="0">
            <x v="4"/>
          </reference>
          <reference field="3" count="1" selected="0">
            <x v="5"/>
          </reference>
        </references>
      </pivotArea>
    </chartFormat>
    <chartFormat chart="0" format="54" series="1">
      <pivotArea type="data" outline="0" fieldPosition="0">
        <references count="3">
          <reference field="4294967294" count="1" selected="0">
            <x v="0"/>
          </reference>
          <reference field="2" count="1" selected="0">
            <x v="4"/>
          </reference>
          <reference field="3" count="1" selected="0">
            <x v="6"/>
          </reference>
        </references>
      </pivotArea>
    </chartFormat>
    <chartFormat chart="0" format="55" series="1">
      <pivotArea type="data" outline="0" fieldPosition="0">
        <references count="3">
          <reference field="4294967294" count="1" selected="0">
            <x v="0"/>
          </reference>
          <reference field="2" count="1" selected="0">
            <x v="4"/>
          </reference>
          <reference field="3" count="1" selected="0">
            <x v="7"/>
          </reference>
        </references>
      </pivotArea>
    </chartFormat>
    <chartFormat chart="0" format="56" series="1">
      <pivotArea type="data" outline="0" fieldPosition="0">
        <references count="3">
          <reference field="4294967294" count="1" selected="0">
            <x v="0"/>
          </reference>
          <reference field="2" count="1" selected="0">
            <x v="4"/>
          </reference>
          <reference field="3" count="1" selected="0">
            <x v="8"/>
          </reference>
        </references>
      </pivotArea>
    </chartFormat>
    <chartFormat chart="0" format="57" series="1">
      <pivotArea type="data" outline="0" fieldPosition="0">
        <references count="3">
          <reference field="4294967294" count="1" selected="0">
            <x v="0"/>
          </reference>
          <reference field="2" count="1" selected="0">
            <x v="4"/>
          </reference>
          <reference field="3" count="1" selected="0">
            <x v="9"/>
          </reference>
        </references>
      </pivotArea>
    </chartFormat>
    <chartFormat chart="0" format="58" series="1">
      <pivotArea type="data" outline="0" fieldPosition="0">
        <references count="3">
          <reference field="4294967294" count="1" selected="0">
            <x v="0"/>
          </reference>
          <reference field="2" count="1" selected="0">
            <x v="4"/>
          </reference>
          <reference field="3" count="1" selected="0">
            <x v="10"/>
          </reference>
        </references>
      </pivotArea>
    </chartFormat>
    <chartFormat chart="0" format="59" series="1">
      <pivotArea type="data" outline="0" fieldPosition="0">
        <references count="3">
          <reference field="4294967294" count="1" selected="0">
            <x v="0"/>
          </reference>
          <reference field="2" count="1" selected="0">
            <x v="4"/>
          </reference>
          <reference field="3" count="1" selected="0">
            <x v="11"/>
          </reference>
        </references>
      </pivotArea>
    </chartFormat>
    <chartFormat chart="0" format="60" series="1">
      <pivotArea type="data" outline="0" fieldPosition="0">
        <references count="3">
          <reference field="4294967294" count="1" selected="0">
            <x v="0"/>
          </reference>
          <reference field="2" count="1" selected="0">
            <x v="5"/>
          </reference>
          <reference field="3" count="1" selected="0">
            <x v="0"/>
          </reference>
        </references>
      </pivotArea>
    </chartFormat>
    <chartFormat chart="0" format="61" series="1">
      <pivotArea type="data" outline="0" fieldPosition="0">
        <references count="3">
          <reference field="4294967294" count="1" selected="0">
            <x v="0"/>
          </reference>
          <reference field="2" count="1" selected="0">
            <x v="5"/>
          </reference>
          <reference field="3" count="1" selected="0">
            <x v="1"/>
          </reference>
        </references>
      </pivotArea>
    </chartFormat>
    <chartFormat chart="0" format="62" series="1">
      <pivotArea type="data" outline="0" fieldPosition="0">
        <references count="3">
          <reference field="4294967294" count="1" selected="0">
            <x v="0"/>
          </reference>
          <reference field="2" count="1" selected="0">
            <x v="5"/>
          </reference>
          <reference field="3" count="1" selected="0">
            <x v="2"/>
          </reference>
        </references>
      </pivotArea>
    </chartFormat>
    <chartFormat chart="0" format="63" series="1">
      <pivotArea type="data" outline="0" fieldPosition="0">
        <references count="3">
          <reference field="4294967294" count="1" selected="0">
            <x v="0"/>
          </reference>
          <reference field="2" count="1" selected="0">
            <x v="5"/>
          </reference>
          <reference field="3" count="1" selected="0">
            <x v="3"/>
          </reference>
        </references>
      </pivotArea>
    </chartFormat>
    <chartFormat chart="0" format="64" series="1">
      <pivotArea type="data" outline="0" fieldPosition="0">
        <references count="3">
          <reference field="4294967294" count="1" selected="0">
            <x v="0"/>
          </reference>
          <reference field="2" count="1" selected="0">
            <x v="5"/>
          </reference>
          <reference field="3" count="1" selected="0">
            <x v="4"/>
          </reference>
        </references>
      </pivotArea>
    </chartFormat>
    <chartFormat chart="0" format="65" series="1">
      <pivotArea type="data" outline="0" fieldPosition="0">
        <references count="3">
          <reference field="4294967294" count="1" selected="0">
            <x v="0"/>
          </reference>
          <reference field="2" count="1" selected="0">
            <x v="5"/>
          </reference>
          <reference field="3" count="1" selected="0">
            <x v="5"/>
          </reference>
        </references>
      </pivotArea>
    </chartFormat>
    <chartFormat chart="0" format="66" series="1">
      <pivotArea type="data" outline="0" fieldPosition="0">
        <references count="3">
          <reference field="4294967294" count="1" selected="0">
            <x v="0"/>
          </reference>
          <reference field="2" count="1" selected="0">
            <x v="5"/>
          </reference>
          <reference field="3" count="1" selected="0">
            <x v="6"/>
          </reference>
        </references>
      </pivotArea>
    </chartFormat>
    <chartFormat chart="0" format="67" series="1">
      <pivotArea type="data" outline="0" fieldPosition="0">
        <references count="3">
          <reference field="4294967294" count="1" selected="0">
            <x v="0"/>
          </reference>
          <reference field="2" count="1" selected="0">
            <x v="5"/>
          </reference>
          <reference field="3" count="1" selected="0">
            <x v="7"/>
          </reference>
        </references>
      </pivotArea>
    </chartFormat>
    <chartFormat chart="0" format="68" series="1">
      <pivotArea type="data" outline="0" fieldPosition="0">
        <references count="3">
          <reference field="4294967294" count="1" selected="0">
            <x v="0"/>
          </reference>
          <reference field="2" count="1" selected="0">
            <x v="5"/>
          </reference>
          <reference field="3" count="1" selected="0">
            <x v="8"/>
          </reference>
        </references>
      </pivotArea>
    </chartFormat>
    <chartFormat chart="0" format="69" series="1">
      <pivotArea type="data" outline="0" fieldPosition="0">
        <references count="3">
          <reference field="4294967294" count="1" selected="0">
            <x v="0"/>
          </reference>
          <reference field="2" count="1" selected="0">
            <x v="5"/>
          </reference>
          <reference field="3" count="1" selected="0">
            <x v="9"/>
          </reference>
        </references>
      </pivotArea>
    </chartFormat>
    <chartFormat chart="0" format="70" series="1">
      <pivotArea type="data" outline="0" fieldPosition="0">
        <references count="3">
          <reference field="4294967294" count="1" selected="0">
            <x v="0"/>
          </reference>
          <reference field="2" count="1" selected="0">
            <x v="5"/>
          </reference>
          <reference field="3" count="1" selected="0">
            <x v="10"/>
          </reference>
        </references>
      </pivotArea>
    </chartFormat>
    <chartFormat chart="0" format="71" series="1">
      <pivotArea type="data" outline="0" fieldPosition="0">
        <references count="3">
          <reference field="4294967294" count="1" selected="0">
            <x v="0"/>
          </reference>
          <reference field="2" count="1" selected="0">
            <x v="5"/>
          </reference>
          <reference field="3" count="1" selected="0">
            <x v="11"/>
          </reference>
        </references>
      </pivotArea>
    </chartFormat>
    <chartFormat chart="0" format="72" series="1">
      <pivotArea type="data" outline="0" fieldPosition="0">
        <references count="3">
          <reference field="4294967294" count="1" selected="0">
            <x v="0"/>
          </reference>
          <reference field="2" count="1" selected="0">
            <x v="6"/>
          </reference>
          <reference field="3" count="1" selected="0">
            <x v="0"/>
          </reference>
        </references>
      </pivotArea>
    </chartFormat>
    <chartFormat chart="0" format="73" series="1">
      <pivotArea type="data" outline="0" fieldPosition="0">
        <references count="3">
          <reference field="4294967294" count="1" selected="0">
            <x v="0"/>
          </reference>
          <reference field="2" count="1" selected="0">
            <x v="6"/>
          </reference>
          <reference field="3" count="1" selected="0">
            <x v="1"/>
          </reference>
        </references>
      </pivotArea>
    </chartFormat>
    <chartFormat chart="0" format="74" series="1">
      <pivotArea type="data" outline="0" fieldPosition="0">
        <references count="3">
          <reference field="4294967294" count="1" selected="0">
            <x v="0"/>
          </reference>
          <reference field="2" count="1" selected="0">
            <x v="6"/>
          </reference>
          <reference field="3" count="1" selected="0">
            <x v="2"/>
          </reference>
        </references>
      </pivotArea>
    </chartFormat>
    <chartFormat chart="0" format="75" series="1">
      <pivotArea type="data" outline="0" fieldPosition="0">
        <references count="3">
          <reference field="4294967294" count="1" selected="0">
            <x v="0"/>
          </reference>
          <reference field="2" count="1" selected="0">
            <x v="6"/>
          </reference>
          <reference field="3" count="1" selected="0">
            <x v="3"/>
          </reference>
        </references>
      </pivotArea>
    </chartFormat>
    <chartFormat chart="0" format="76" series="1">
      <pivotArea type="data" outline="0" fieldPosition="0">
        <references count="3">
          <reference field="4294967294" count="1" selected="0">
            <x v="0"/>
          </reference>
          <reference field="2" count="1" selected="0">
            <x v="6"/>
          </reference>
          <reference field="3" count="1" selected="0">
            <x v="4"/>
          </reference>
        </references>
      </pivotArea>
    </chartFormat>
    <chartFormat chart="0" format="77" series="1">
      <pivotArea type="data" outline="0" fieldPosition="0">
        <references count="3">
          <reference field="4294967294" count="1" selected="0">
            <x v="0"/>
          </reference>
          <reference field="2" count="1" selected="0">
            <x v="6"/>
          </reference>
          <reference field="3" count="1" selected="0">
            <x v="5"/>
          </reference>
        </references>
      </pivotArea>
    </chartFormat>
    <chartFormat chart="0" format="78" series="1">
      <pivotArea type="data" outline="0" fieldPosition="0">
        <references count="3">
          <reference field="4294967294" count="1" selected="0">
            <x v="0"/>
          </reference>
          <reference field="2" count="1" selected="0">
            <x v="6"/>
          </reference>
          <reference field="3" count="1" selected="0">
            <x v="6"/>
          </reference>
        </references>
      </pivotArea>
    </chartFormat>
    <chartFormat chart="0" format="79" series="1">
      <pivotArea type="data" outline="0" fieldPosition="0">
        <references count="3">
          <reference field="4294967294" count="1" selected="0">
            <x v="0"/>
          </reference>
          <reference field="2" count="1" selected="0">
            <x v="6"/>
          </reference>
          <reference field="3" count="1" selected="0">
            <x v="7"/>
          </reference>
        </references>
      </pivotArea>
    </chartFormat>
    <chartFormat chart="0" format="80" series="1">
      <pivotArea type="data" outline="0" fieldPosition="0">
        <references count="3">
          <reference field="4294967294" count="1" selected="0">
            <x v="0"/>
          </reference>
          <reference field="2" count="1" selected="0">
            <x v="6"/>
          </reference>
          <reference field="3" count="1" selected="0">
            <x v="8"/>
          </reference>
        </references>
      </pivotArea>
    </chartFormat>
    <chartFormat chart="0" format="81" series="1">
      <pivotArea type="data" outline="0" fieldPosition="0">
        <references count="3">
          <reference field="4294967294" count="1" selected="0">
            <x v="0"/>
          </reference>
          <reference field="2" count="1" selected="0">
            <x v="6"/>
          </reference>
          <reference field="3" count="1" selected="0">
            <x v="9"/>
          </reference>
        </references>
      </pivotArea>
    </chartFormat>
    <chartFormat chart="0" format="82" series="1">
      <pivotArea type="data" outline="0" fieldPosition="0">
        <references count="3">
          <reference field="4294967294" count="1" selected="0">
            <x v="0"/>
          </reference>
          <reference field="2" count="1" selected="0">
            <x v="6"/>
          </reference>
          <reference field="3" count="1" selected="0">
            <x v="10"/>
          </reference>
        </references>
      </pivotArea>
    </chartFormat>
    <chartFormat chart="0" format="83" series="1">
      <pivotArea type="data" outline="0" fieldPosition="0">
        <references count="3">
          <reference field="4294967294" count="1" selected="0">
            <x v="0"/>
          </reference>
          <reference field="2" count="1" selected="0">
            <x v="6"/>
          </reference>
          <reference field="3" count="1" selected="0">
            <x v="11"/>
          </reference>
        </references>
      </pivotArea>
    </chartFormat>
    <chartFormat chart="0" format="84" series="1">
      <pivotArea type="data" outline="0" fieldPosition="0">
        <references count="3">
          <reference field="4294967294" count="1" selected="0">
            <x v="0"/>
          </reference>
          <reference field="2" count="1" selected="0">
            <x v="7"/>
          </reference>
          <reference field="3" count="1" selected="0">
            <x v="0"/>
          </reference>
        </references>
      </pivotArea>
    </chartFormat>
    <chartFormat chart="0" format="85" series="1">
      <pivotArea type="data" outline="0" fieldPosition="0">
        <references count="3">
          <reference field="4294967294" count="1" selected="0">
            <x v="0"/>
          </reference>
          <reference field="2" count="1" selected="0">
            <x v="7"/>
          </reference>
          <reference field="3" count="1" selected="0">
            <x v="1"/>
          </reference>
        </references>
      </pivotArea>
    </chartFormat>
    <chartFormat chart="0" format="86" series="1">
      <pivotArea type="data" outline="0" fieldPosition="0">
        <references count="3">
          <reference field="4294967294" count="1" selected="0">
            <x v="0"/>
          </reference>
          <reference field="2" count="1" selected="0">
            <x v="7"/>
          </reference>
          <reference field="3" count="1" selected="0">
            <x v="2"/>
          </reference>
        </references>
      </pivotArea>
    </chartFormat>
    <chartFormat chart="0" format="87" series="1">
      <pivotArea type="data" outline="0" fieldPosition="0">
        <references count="3">
          <reference field="4294967294" count="1" selected="0">
            <x v="0"/>
          </reference>
          <reference field="2" count="1" selected="0">
            <x v="7"/>
          </reference>
          <reference field="3" count="1" selected="0">
            <x v="3"/>
          </reference>
        </references>
      </pivotArea>
    </chartFormat>
    <chartFormat chart="0" format="88" series="1">
      <pivotArea type="data" outline="0" fieldPosition="0">
        <references count="3">
          <reference field="4294967294" count="1" selected="0">
            <x v="0"/>
          </reference>
          <reference field="2" count="1" selected="0">
            <x v="7"/>
          </reference>
          <reference field="3" count="1" selected="0">
            <x v="4"/>
          </reference>
        </references>
      </pivotArea>
    </chartFormat>
    <chartFormat chart="0" format="89" series="1">
      <pivotArea type="data" outline="0" fieldPosition="0">
        <references count="3">
          <reference field="4294967294" count="1" selected="0">
            <x v="0"/>
          </reference>
          <reference field="2" count="1" selected="0">
            <x v="7"/>
          </reference>
          <reference field="3" count="1" selected="0">
            <x v="5"/>
          </reference>
        </references>
      </pivotArea>
    </chartFormat>
    <chartFormat chart="0" format="90" series="1">
      <pivotArea type="data" outline="0" fieldPosition="0">
        <references count="3">
          <reference field="4294967294" count="1" selected="0">
            <x v="0"/>
          </reference>
          <reference field="2" count="1" selected="0">
            <x v="7"/>
          </reference>
          <reference field="3" count="1" selected="0">
            <x v="6"/>
          </reference>
        </references>
      </pivotArea>
    </chartFormat>
    <chartFormat chart="0" format="91" series="1">
      <pivotArea type="data" outline="0" fieldPosition="0">
        <references count="3">
          <reference field="4294967294" count="1" selected="0">
            <x v="0"/>
          </reference>
          <reference field="2" count="1" selected="0">
            <x v="7"/>
          </reference>
          <reference field="3" count="1" selected="0">
            <x v="7"/>
          </reference>
        </references>
      </pivotArea>
    </chartFormat>
    <chartFormat chart="0" format="92" series="1">
      <pivotArea type="data" outline="0" fieldPosition="0">
        <references count="3">
          <reference field="4294967294" count="1" selected="0">
            <x v="0"/>
          </reference>
          <reference field="2" count="1" selected="0">
            <x v="7"/>
          </reference>
          <reference field="3" count="1" selected="0">
            <x v="8"/>
          </reference>
        </references>
      </pivotArea>
    </chartFormat>
    <chartFormat chart="0" format="93" series="1">
      <pivotArea type="data" outline="0" fieldPosition="0">
        <references count="3">
          <reference field="4294967294" count="1" selected="0">
            <x v="0"/>
          </reference>
          <reference field="2" count="1" selected="0">
            <x v="7"/>
          </reference>
          <reference field="3" count="1" selected="0">
            <x v="9"/>
          </reference>
        </references>
      </pivotArea>
    </chartFormat>
    <chartFormat chart="0" format="94" series="1">
      <pivotArea type="data" outline="0" fieldPosition="0">
        <references count="3">
          <reference field="4294967294" count="1" selected="0">
            <x v="0"/>
          </reference>
          <reference field="2" count="1" selected="0">
            <x v="7"/>
          </reference>
          <reference field="3" count="1" selected="0">
            <x v="10"/>
          </reference>
        </references>
      </pivotArea>
    </chartFormat>
    <chartFormat chart="0" format="95" series="1">
      <pivotArea type="data" outline="0" fieldPosition="0">
        <references count="3">
          <reference field="4294967294" count="1" selected="0">
            <x v="0"/>
          </reference>
          <reference field="2" count="1" selected="0">
            <x v="7"/>
          </reference>
          <reference field="3" count="1" selected="0">
            <x v="11"/>
          </reference>
        </references>
      </pivotArea>
    </chartFormat>
    <chartFormat chart="0" format="96" series="1">
      <pivotArea type="data" outline="0" fieldPosition="0">
        <references count="3">
          <reference field="4294967294" count="1" selected="0">
            <x v="0"/>
          </reference>
          <reference field="2" count="1" selected="0">
            <x v="8"/>
          </reference>
          <reference field="3" count="1" selected="0">
            <x v="0"/>
          </reference>
        </references>
      </pivotArea>
    </chartFormat>
    <chartFormat chart="0" format="97" series="1">
      <pivotArea type="data" outline="0" fieldPosition="0">
        <references count="3">
          <reference field="4294967294" count="1" selected="0">
            <x v="0"/>
          </reference>
          <reference field="2" count="1" selected="0">
            <x v="8"/>
          </reference>
          <reference field="3" count="1" selected="0">
            <x v="1"/>
          </reference>
        </references>
      </pivotArea>
    </chartFormat>
    <chartFormat chart="0" format="98" series="1">
      <pivotArea type="data" outline="0" fieldPosition="0">
        <references count="3">
          <reference field="4294967294" count="1" selected="0">
            <x v="0"/>
          </reference>
          <reference field="2" count="1" selected="0">
            <x v="8"/>
          </reference>
          <reference field="3" count="1" selected="0">
            <x v="2"/>
          </reference>
        </references>
      </pivotArea>
    </chartFormat>
    <chartFormat chart="0" format="99" series="1">
      <pivotArea type="data" outline="0" fieldPosition="0">
        <references count="3">
          <reference field="4294967294" count="1" selected="0">
            <x v="0"/>
          </reference>
          <reference field="2" count="1" selected="0">
            <x v="8"/>
          </reference>
          <reference field="3" count="1" selected="0">
            <x v="3"/>
          </reference>
        </references>
      </pivotArea>
    </chartFormat>
    <chartFormat chart="0" format="100" series="1">
      <pivotArea type="data" outline="0" fieldPosition="0">
        <references count="3">
          <reference field="4294967294" count="1" selected="0">
            <x v="0"/>
          </reference>
          <reference field="2" count="1" selected="0">
            <x v="8"/>
          </reference>
          <reference field="3" count="1" selected="0">
            <x v="4"/>
          </reference>
        </references>
      </pivotArea>
    </chartFormat>
    <chartFormat chart="0" format="101" series="1">
      <pivotArea type="data" outline="0" fieldPosition="0">
        <references count="3">
          <reference field="4294967294" count="1" selected="0">
            <x v="0"/>
          </reference>
          <reference field="2" count="1" selected="0">
            <x v="8"/>
          </reference>
          <reference field="3" count="1" selected="0">
            <x v="5"/>
          </reference>
        </references>
      </pivotArea>
    </chartFormat>
    <chartFormat chart="0" format="102" series="1">
      <pivotArea type="data" outline="0" fieldPosition="0">
        <references count="3">
          <reference field="4294967294" count="1" selected="0">
            <x v="0"/>
          </reference>
          <reference field="2" count="1" selected="0">
            <x v="8"/>
          </reference>
          <reference field="3" count="1" selected="0">
            <x v="6"/>
          </reference>
        </references>
      </pivotArea>
    </chartFormat>
    <chartFormat chart="0" format="103" series="1">
      <pivotArea type="data" outline="0" fieldPosition="0">
        <references count="3">
          <reference field="4294967294" count="1" selected="0">
            <x v="0"/>
          </reference>
          <reference field="2" count="1" selected="0">
            <x v="8"/>
          </reference>
          <reference field="3" count="1" selected="0">
            <x v="7"/>
          </reference>
        </references>
      </pivotArea>
    </chartFormat>
    <chartFormat chart="0" format="104" series="1">
      <pivotArea type="data" outline="0" fieldPosition="0">
        <references count="3">
          <reference field="4294967294" count="1" selected="0">
            <x v="0"/>
          </reference>
          <reference field="2" count="1" selected="0">
            <x v="8"/>
          </reference>
          <reference field="3" count="1" selected="0">
            <x v="8"/>
          </reference>
        </references>
      </pivotArea>
    </chartFormat>
    <chartFormat chart="0" format="105" series="1">
      <pivotArea type="data" outline="0" fieldPosition="0">
        <references count="3">
          <reference field="4294967294" count="1" selected="0">
            <x v="0"/>
          </reference>
          <reference field="2" count="1" selected="0">
            <x v="8"/>
          </reference>
          <reference field="3" count="1" selected="0">
            <x v="9"/>
          </reference>
        </references>
      </pivotArea>
    </chartFormat>
    <chartFormat chart="0" format="106" series="1">
      <pivotArea type="data" outline="0" fieldPosition="0">
        <references count="3">
          <reference field="4294967294" count="1" selected="0">
            <x v="0"/>
          </reference>
          <reference field="2" count="1" selected="0">
            <x v="8"/>
          </reference>
          <reference field="3" count="1" selected="0">
            <x v="10"/>
          </reference>
        </references>
      </pivotArea>
    </chartFormat>
    <chartFormat chart="0" format="107" series="1">
      <pivotArea type="data" outline="0" fieldPosition="0">
        <references count="3">
          <reference field="4294967294" count="1" selected="0">
            <x v="0"/>
          </reference>
          <reference field="2" count="1" selected="0">
            <x v="8"/>
          </reference>
          <reference field="3" count="1" selected="0">
            <x v="11"/>
          </reference>
        </references>
      </pivotArea>
    </chartFormat>
    <chartFormat chart="0" format="108" series="1">
      <pivotArea type="data" outline="0" fieldPosition="0">
        <references count="3">
          <reference field="4294967294" count="1" selected="0">
            <x v="0"/>
          </reference>
          <reference field="2" count="1" selected="0">
            <x v="9"/>
          </reference>
          <reference field="3" count="1" selected="0">
            <x v="0"/>
          </reference>
        </references>
      </pivotArea>
    </chartFormat>
    <chartFormat chart="0" format="109" series="1">
      <pivotArea type="data" outline="0" fieldPosition="0">
        <references count="3">
          <reference field="4294967294" count="1" selected="0">
            <x v="0"/>
          </reference>
          <reference field="2" count="1" selected="0">
            <x v="9"/>
          </reference>
          <reference field="3" count="1" selected="0">
            <x v="1"/>
          </reference>
        </references>
      </pivotArea>
    </chartFormat>
    <chartFormat chart="0" format="110" series="1">
      <pivotArea type="data" outline="0" fieldPosition="0">
        <references count="3">
          <reference field="4294967294" count="1" selected="0">
            <x v="0"/>
          </reference>
          <reference field="2" count="1" selected="0">
            <x v="9"/>
          </reference>
          <reference field="3" count="1" selected="0">
            <x v="2"/>
          </reference>
        </references>
      </pivotArea>
    </chartFormat>
    <chartFormat chart="0" format="111" series="1">
      <pivotArea type="data" outline="0" fieldPosition="0">
        <references count="3">
          <reference field="4294967294" count="1" selected="0">
            <x v="0"/>
          </reference>
          <reference field="2" count="1" selected="0">
            <x v="9"/>
          </reference>
          <reference field="3" count="1" selected="0">
            <x v="3"/>
          </reference>
        </references>
      </pivotArea>
    </chartFormat>
    <chartFormat chart="0" format="112" series="1">
      <pivotArea type="data" outline="0" fieldPosition="0">
        <references count="3">
          <reference field="4294967294" count="1" selected="0">
            <x v="0"/>
          </reference>
          <reference field="2" count="1" selected="0">
            <x v="9"/>
          </reference>
          <reference field="3" count="1" selected="0">
            <x v="4"/>
          </reference>
        </references>
      </pivotArea>
    </chartFormat>
    <chartFormat chart="0" format="113" series="1">
      <pivotArea type="data" outline="0" fieldPosition="0">
        <references count="3">
          <reference field="4294967294" count="1" selected="0">
            <x v="0"/>
          </reference>
          <reference field="2" count="1" selected="0">
            <x v="9"/>
          </reference>
          <reference field="3" count="1" selected="0">
            <x v="5"/>
          </reference>
        </references>
      </pivotArea>
    </chartFormat>
    <chartFormat chart="0" format="114" series="1">
      <pivotArea type="data" outline="0" fieldPosition="0">
        <references count="3">
          <reference field="4294967294" count="1" selected="0">
            <x v="0"/>
          </reference>
          <reference field="2" count="1" selected="0">
            <x v="9"/>
          </reference>
          <reference field="3" count="1" selected="0">
            <x v="6"/>
          </reference>
        </references>
      </pivotArea>
    </chartFormat>
    <chartFormat chart="0" format="115" series="1">
      <pivotArea type="data" outline="0" fieldPosition="0">
        <references count="3">
          <reference field="4294967294" count="1" selected="0">
            <x v="0"/>
          </reference>
          <reference field="2" count="1" selected="0">
            <x v="9"/>
          </reference>
          <reference field="3" count="1" selected="0">
            <x v="7"/>
          </reference>
        </references>
      </pivotArea>
    </chartFormat>
    <chartFormat chart="0" format="116" series="1">
      <pivotArea type="data" outline="0" fieldPosition="0">
        <references count="3">
          <reference field="4294967294" count="1" selected="0">
            <x v="0"/>
          </reference>
          <reference field="2" count="1" selected="0">
            <x v="9"/>
          </reference>
          <reference field="3" count="1" selected="0">
            <x v="8"/>
          </reference>
        </references>
      </pivotArea>
    </chartFormat>
    <chartFormat chart="0" format="117" series="1">
      <pivotArea type="data" outline="0" fieldPosition="0">
        <references count="3">
          <reference field="4294967294" count="1" selected="0">
            <x v="0"/>
          </reference>
          <reference field="2" count="1" selected="0">
            <x v="9"/>
          </reference>
          <reference field="3" count="1" selected="0">
            <x v="9"/>
          </reference>
        </references>
      </pivotArea>
    </chartFormat>
    <chartFormat chart="0" format="118" series="1">
      <pivotArea type="data" outline="0" fieldPosition="0">
        <references count="3">
          <reference field="4294967294" count="1" selected="0">
            <x v="0"/>
          </reference>
          <reference field="2" count="1" selected="0">
            <x v="9"/>
          </reference>
          <reference field="3" count="1" selected="0">
            <x v="10"/>
          </reference>
        </references>
      </pivotArea>
    </chartFormat>
    <chartFormat chart="0" format="119" series="1">
      <pivotArea type="data" outline="0" fieldPosition="0">
        <references count="3">
          <reference field="4294967294" count="1" selected="0">
            <x v="0"/>
          </reference>
          <reference field="2" count="1" selected="0">
            <x v="9"/>
          </reference>
          <reference field="3" count="1" selected="0">
            <x v="11"/>
          </reference>
        </references>
      </pivotArea>
    </chartFormat>
    <chartFormat chart="0" format="120" series="1">
      <pivotArea type="data" outline="0" fieldPosition="0">
        <references count="3">
          <reference field="4294967294" count="1" selected="0">
            <x v="0"/>
          </reference>
          <reference field="2" count="1" selected="0">
            <x v="10"/>
          </reference>
          <reference field="3" count="1" selected="0">
            <x v="0"/>
          </reference>
        </references>
      </pivotArea>
    </chartFormat>
    <chartFormat chart="0" format="121" series="1">
      <pivotArea type="data" outline="0" fieldPosition="0">
        <references count="2">
          <reference field="4294967294" count="1" selected="0">
            <x v="0"/>
          </reference>
          <reference field="0" count="1" selected="0">
            <x v="37"/>
          </reference>
        </references>
      </pivotArea>
    </chartFormat>
    <chartFormat chart="0" format="122" series="1">
      <pivotArea type="data" outline="0" fieldPosition="0">
        <references count="2">
          <reference field="4294967294" count="1" selected="0">
            <x v="0"/>
          </reference>
          <reference field="0" count="1" selected="0">
            <x v="38"/>
          </reference>
        </references>
      </pivotArea>
    </chartFormat>
    <chartFormat chart="0" format="123" series="1">
      <pivotArea type="data" outline="0" fieldPosition="0">
        <references count="2">
          <reference field="4294967294" count="1" selected="0">
            <x v="0"/>
          </reference>
          <reference field="0" count="1" selected="0">
            <x v="39"/>
          </reference>
        </references>
      </pivotArea>
    </chartFormat>
    <chartFormat chart="0" format="124" series="1">
      <pivotArea type="data" outline="0" fieldPosition="0">
        <references count="2">
          <reference field="4294967294" count="1" selected="0">
            <x v="0"/>
          </reference>
          <reference field="0" count="1" selected="0">
            <x v="40"/>
          </reference>
        </references>
      </pivotArea>
    </chartFormat>
    <chartFormat chart="0" format="125" series="1">
      <pivotArea type="data" outline="0" fieldPosition="0">
        <references count="2">
          <reference field="4294967294" count="1" selected="0">
            <x v="0"/>
          </reference>
          <reference field="0" count="1" selected="0">
            <x v="11"/>
          </reference>
        </references>
      </pivotArea>
    </chartFormat>
    <chartFormat chart="0" format="126" series="1">
      <pivotArea type="data" outline="0" fieldPosition="0">
        <references count="2">
          <reference field="4294967294" count="1" selected="0">
            <x v="0"/>
          </reference>
          <reference field="0" count="1" selected="0">
            <x v="12"/>
          </reference>
        </references>
      </pivotArea>
    </chartFormat>
    <chartFormat chart="0" format="127" series="1">
      <pivotArea type="data" outline="0" fieldPosition="0">
        <references count="2">
          <reference field="4294967294" count="1" selected="0">
            <x v="0"/>
          </reference>
          <reference field="0" count="1" selected="0">
            <x v="13"/>
          </reference>
        </references>
      </pivotArea>
    </chartFormat>
    <chartFormat chart="0" format="128" series="1">
      <pivotArea type="data" outline="0" fieldPosition="0">
        <references count="2">
          <reference field="4294967294" count="1" selected="0">
            <x v="0"/>
          </reference>
          <reference field="0" count="1" selected="0">
            <x v="1"/>
          </reference>
        </references>
      </pivotArea>
    </chartFormat>
    <chartFormat chart="0" format="129" series="1">
      <pivotArea type="data" outline="0" fieldPosition="0">
        <references count="2">
          <reference field="4294967294" count="1" selected="0">
            <x v="0"/>
          </reference>
          <reference field="0" count="1" selected="0">
            <x v="2"/>
          </reference>
        </references>
      </pivotArea>
    </chartFormat>
    <chartFormat chart="0" format="130" series="1">
      <pivotArea type="data" outline="0" fieldPosition="0">
        <references count="2">
          <reference field="4294967294" count="1" selected="0">
            <x v="0"/>
          </reference>
          <reference field="0" count="1" selected="0">
            <x v="3"/>
          </reference>
        </references>
      </pivotArea>
    </chartFormat>
    <chartFormat chart="0" format="131" series="1">
      <pivotArea type="data" outline="0" fieldPosition="0">
        <references count="2">
          <reference field="4294967294" count="1" selected="0">
            <x v="0"/>
          </reference>
          <reference field="0" count="1" selected="0">
            <x v="4"/>
          </reference>
        </references>
      </pivotArea>
    </chartFormat>
    <chartFormat chart="0" format="132" series="1">
      <pivotArea type="data" outline="0" fieldPosition="0">
        <references count="2">
          <reference field="4294967294" count="1" selected="0">
            <x v="0"/>
          </reference>
          <reference field="0" count="1" selected="0">
            <x v="8"/>
          </reference>
        </references>
      </pivotArea>
    </chartFormat>
    <chartFormat chart="0" format="133" series="1">
      <pivotArea type="data" outline="0" fieldPosition="0">
        <references count="2">
          <reference field="4294967294" count="1" selected="0">
            <x v="0"/>
          </reference>
          <reference field="0" count="1" selected="0">
            <x v="9"/>
          </reference>
        </references>
      </pivotArea>
    </chartFormat>
    <chartFormat chart="0" format="134" series="1">
      <pivotArea type="data" outline="0" fieldPosition="0">
        <references count="2">
          <reference field="4294967294" count="1" selected="0">
            <x v="0"/>
          </reference>
          <reference field="0" count="1" selected="0">
            <x v="10"/>
          </reference>
        </references>
      </pivotArea>
    </chartFormat>
    <chartFormat chart="0" format="135" series="1">
      <pivotArea type="data" outline="0" fieldPosition="0">
        <references count="2">
          <reference field="4294967294" count="1" selected="0">
            <x v="0"/>
          </reference>
          <reference field="0" count="1" selected="0">
            <x v="32"/>
          </reference>
        </references>
      </pivotArea>
    </chartFormat>
    <chartFormat chart="0" format="136" series="1">
      <pivotArea type="data" outline="0" fieldPosition="0">
        <references count="2">
          <reference field="4294967294" count="1" selected="0">
            <x v="0"/>
          </reference>
          <reference field="0" count="1" selected="0">
            <x v="33"/>
          </reference>
        </references>
      </pivotArea>
    </chartFormat>
    <chartFormat chart="0" format="137" series="1">
      <pivotArea type="data" outline="0" fieldPosition="0">
        <references count="2">
          <reference field="4294967294" count="1" selected="0">
            <x v="0"/>
          </reference>
          <reference field="0" count="1" selected="0">
            <x v="34"/>
          </reference>
        </references>
      </pivotArea>
    </chartFormat>
    <chartFormat chart="0" format="138" series="1">
      <pivotArea type="data" outline="0" fieldPosition="0">
        <references count="2">
          <reference field="4294967294" count="1" selected="0">
            <x v="0"/>
          </reference>
          <reference field="0" count="1" selected="0">
            <x v="35"/>
          </reference>
        </references>
      </pivotArea>
    </chartFormat>
    <chartFormat chart="0" format="139" series="1">
      <pivotArea type="data" outline="0" fieldPosition="0">
        <references count="2">
          <reference field="4294967294" count="1" selected="0">
            <x v="0"/>
          </reference>
          <reference field="0" count="1" selected="0">
            <x v="36"/>
          </reference>
        </references>
      </pivotArea>
    </chartFormat>
    <chartFormat chart="0" format="140" series="1">
      <pivotArea type="data" outline="0" fieldPosition="0">
        <references count="2">
          <reference field="4294967294" count="1" selected="0">
            <x v="0"/>
          </reference>
          <reference field="0" count="1" selected="0">
            <x v="28"/>
          </reference>
        </references>
      </pivotArea>
    </chartFormat>
    <chartFormat chart="0" format="141" series="1">
      <pivotArea type="data" outline="0" fieldPosition="0">
        <references count="2">
          <reference field="4294967294" count="1" selected="0">
            <x v="0"/>
          </reference>
          <reference field="0" count="1" selected="0">
            <x v="29"/>
          </reference>
        </references>
      </pivotArea>
    </chartFormat>
    <chartFormat chart="0" format="142" series="1">
      <pivotArea type="data" outline="0" fieldPosition="0">
        <references count="2">
          <reference field="4294967294" count="1" selected="0">
            <x v="0"/>
          </reference>
          <reference field="0" count="1" selected="0">
            <x v="30"/>
          </reference>
        </references>
      </pivotArea>
    </chartFormat>
    <chartFormat chart="0" format="143" series="1">
      <pivotArea type="data" outline="0" fieldPosition="0">
        <references count="2">
          <reference field="4294967294" count="1" selected="0">
            <x v="0"/>
          </reference>
          <reference field="0" count="1" selected="0">
            <x v="31"/>
          </reference>
        </references>
      </pivotArea>
    </chartFormat>
    <chartFormat chart="0" format="144" series="1">
      <pivotArea type="data" outline="0" fieldPosition="0">
        <references count="2">
          <reference field="4294967294" count="1" selected="0">
            <x v="0"/>
          </reference>
          <reference field="0" count="1" selected="0">
            <x v="26"/>
          </reference>
        </references>
      </pivotArea>
    </chartFormat>
    <chartFormat chart="0" format="145" series="1">
      <pivotArea type="data" outline="0" fieldPosition="0">
        <references count="2">
          <reference field="4294967294" count="1" selected="0">
            <x v="0"/>
          </reference>
          <reference field="0" count="1" selected="0">
            <x v="27"/>
          </reference>
        </references>
      </pivotArea>
    </chartFormat>
    <chartFormat chart="0" format="146" series="1">
      <pivotArea type="data" outline="0" fieldPosition="0">
        <references count="2">
          <reference field="4294967294" count="1" selected="0">
            <x v="0"/>
          </reference>
          <reference field="0" count="1" selected="0">
            <x v="23"/>
          </reference>
        </references>
      </pivotArea>
    </chartFormat>
    <chartFormat chart="0" format="147" series="1">
      <pivotArea type="data" outline="0" fieldPosition="0">
        <references count="2">
          <reference field="4294967294" count="1" selected="0">
            <x v="0"/>
          </reference>
          <reference field="0" count="1" selected="0">
            <x v="24"/>
          </reference>
        </references>
      </pivotArea>
    </chartFormat>
    <chartFormat chart="0" format="148" series="1">
      <pivotArea type="data" outline="0" fieldPosition="0">
        <references count="2">
          <reference field="4294967294" count="1" selected="0">
            <x v="0"/>
          </reference>
          <reference field="0" count="1" selected="0">
            <x v="25"/>
          </reference>
        </references>
      </pivotArea>
    </chartFormat>
    <chartFormat chart="0" format="149" series="1">
      <pivotArea type="data" outline="0" fieldPosition="0">
        <references count="2">
          <reference field="4294967294" count="1" selected="0">
            <x v="0"/>
          </reference>
          <reference field="0" count="1" selected="0">
            <x v="22"/>
          </reference>
        </references>
      </pivotArea>
    </chartFormat>
    <chartFormat chart="0" format="150" series="1">
      <pivotArea type="data" outline="0" fieldPosition="0">
        <references count="2">
          <reference field="4294967294" count="1" selected="0">
            <x v="0"/>
          </reference>
          <reference field="0" count="1" selected="0">
            <x v="20"/>
          </reference>
        </references>
      </pivotArea>
    </chartFormat>
    <chartFormat chart="0" format="151" series="1">
      <pivotArea type="data" outline="0" fieldPosition="0">
        <references count="2">
          <reference field="4294967294" count="1" selected="0">
            <x v="0"/>
          </reference>
          <reference field="0" count="1" selected="0">
            <x v="21"/>
          </reference>
        </references>
      </pivotArea>
    </chartFormat>
    <chartFormat chart="0" format="152" series="1">
      <pivotArea type="data" outline="0" fieldPosition="0">
        <references count="2">
          <reference field="4294967294" count="1" selected="0">
            <x v="0"/>
          </reference>
          <reference field="0" count="1" selected="0">
            <x v="14"/>
          </reference>
        </references>
      </pivotArea>
    </chartFormat>
    <chartFormat chart="0" format="153" series="1">
      <pivotArea type="data" outline="0" fieldPosition="0">
        <references count="2">
          <reference field="4294967294" count="1" selected="0">
            <x v="0"/>
          </reference>
          <reference field="0" count="1" selected="0">
            <x v="15"/>
          </reference>
        </references>
      </pivotArea>
    </chartFormat>
    <chartFormat chart="0" format="154" series="1">
      <pivotArea type="data" outline="0" fieldPosition="0">
        <references count="2">
          <reference field="4294967294" count="1" selected="0">
            <x v="0"/>
          </reference>
          <reference field="0" count="1" selected="0">
            <x v="16"/>
          </reference>
        </references>
      </pivotArea>
    </chartFormat>
    <chartFormat chart="0" format="155" series="1">
      <pivotArea type="data" outline="0" fieldPosition="0">
        <references count="2">
          <reference field="4294967294" count="1" selected="0">
            <x v="0"/>
          </reference>
          <reference field="0" count="1" selected="0">
            <x v="17"/>
          </reference>
        </references>
      </pivotArea>
    </chartFormat>
    <chartFormat chart="0" format="156" series="1">
      <pivotArea type="data" outline="0" fieldPosition="0">
        <references count="2">
          <reference field="4294967294" count="1" selected="0">
            <x v="0"/>
          </reference>
          <reference field="0" count="1" selected="0">
            <x v="18"/>
          </reference>
        </references>
      </pivotArea>
    </chartFormat>
    <chartFormat chart="0" format="157" series="1">
      <pivotArea type="data" outline="0" fieldPosition="0">
        <references count="2">
          <reference field="4294967294" count="1" selected="0">
            <x v="0"/>
          </reference>
          <reference field="0" count="1" selected="0">
            <x v="19"/>
          </reference>
        </references>
      </pivotArea>
    </chartFormat>
    <chartFormat chart="0" format="158" series="1">
      <pivotArea type="data" outline="0" fieldPosition="0">
        <references count="2">
          <reference field="4294967294" count="1" selected="0">
            <x v="0"/>
          </reference>
          <reference field="0" count="1" selected="0">
            <x v="7"/>
          </reference>
        </references>
      </pivotArea>
    </chartFormat>
    <chartFormat chart="0" format="159" series="1">
      <pivotArea type="data" outline="0" fieldPosition="0">
        <references count="2">
          <reference field="4294967294" count="1" selected="0">
            <x v="0"/>
          </reference>
          <reference field="0" count="1" selected="0">
            <x v="5"/>
          </reference>
        </references>
      </pivotArea>
    </chartFormat>
    <chartFormat chart="0" format="160" series="1">
      <pivotArea type="data" outline="0" fieldPosition="0">
        <references count="2">
          <reference field="4294967294" count="1" selected="0">
            <x v="0"/>
          </reference>
          <reference field="0" count="1" selected="0">
            <x v="6"/>
          </reference>
        </references>
      </pivotArea>
    </chartFormat>
    <chartFormat chart="0" format="161" series="1">
      <pivotArea type="data" outline="0" fieldPosition="0">
        <references count="2">
          <reference field="4294967294" count="1" selected="0">
            <x v="0"/>
          </reference>
          <reference field="0"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members count="1" level="1">
        <member name="[norway_new_car_sales_by_model].[Make].&amp;[Fo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7"/>
    <rowHierarchyUsage hierarchyUsage="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5" columnCount="6" cacheId="1629039199">
        <x15:pivotRow count="6">
          <x15:c t="e">
            <x15:v/>
          </x15:c>
          <x15:c t="e">
            <x15:v/>
          </x15:c>
          <x15:c t="e">
            <x15:v/>
          </x15:c>
          <x15:c t="e">
            <x15:v/>
          </x15:c>
          <x15:c t="e">
            <x15:v/>
          </x15:c>
          <x15:c t="e">
            <x15:v/>
          </x15:c>
        </x15:pivotRow>
        <x15:pivotRow count="6">
          <x15:c t="e">
            <x15:v/>
          </x15:c>
          <x15:c>
            <x15:v>400</x15:v>
          </x15:c>
          <x15:c t="e">
            <x15:v/>
          </x15:c>
          <x15:c t="e">
            <x15:v/>
          </x15:c>
          <x15:c>
            <x15:v>231</x15:v>
          </x15:c>
          <x15:c>
            <x15:v>631</x15:v>
          </x15:c>
        </x15:pivotRow>
        <x15:pivotRow count="6">
          <x15:c t="e">
            <x15:v/>
          </x15:c>
          <x15:c>
            <x15:v>296</x15:v>
          </x15:c>
          <x15:c t="e">
            <x15:v/>
          </x15:c>
          <x15:c t="e">
            <x15:v/>
          </x15:c>
          <x15:c>
            <x15:v>151</x15:v>
          </x15:c>
          <x15:c>
            <x15:v>447</x15:v>
          </x15:c>
        </x15:pivotRow>
        <x15:pivotRow count="6">
          <x15:c t="e">
            <x15:v/>
          </x15:c>
          <x15:c>
            <x15:v>311</x15:v>
          </x15:c>
          <x15:c t="e">
            <x15:v/>
          </x15:c>
          <x15:c t="e">
            <x15:v/>
          </x15:c>
          <x15:c>
            <x15:v>219</x15:v>
          </x15:c>
          <x15:c>
            <x15:v>530</x15:v>
          </x15:c>
        </x15:pivotRow>
        <x15:pivotRow count="6">
          <x15:c t="e">
            <x15:v/>
          </x15:c>
          <x15:c>
            <x15:v>147</x15:v>
          </x15:c>
          <x15:c t="e">
            <x15:v/>
          </x15:c>
          <x15:c t="e">
            <x15:v/>
          </x15:c>
          <x15:c>
            <x15:v>117</x15:v>
          </x15:c>
          <x15:c>
            <x15:v>264</x15:v>
          </x15:c>
        </x15:pivotRow>
        <x15:pivotRow count="6">
          <x15:c t="e">
            <x15:v/>
          </x15:c>
          <x15:c>
            <x15:v>274</x15:v>
          </x15:c>
          <x15:c t="e">
            <x15:v/>
          </x15:c>
          <x15:c t="e">
            <x15:v/>
          </x15:c>
          <x15:c t="e">
            <x15:v/>
          </x15:c>
          <x15:c>
            <x15:v>274</x15:v>
          </x15:c>
        </x15:pivotRow>
        <x15:pivotRow count="6">
          <x15:c t="e">
            <x15:v/>
          </x15:c>
          <x15:c>
            <x15:v>289</x15:v>
          </x15:c>
          <x15:c t="e">
            <x15:v/>
          </x15:c>
          <x15:c t="e">
            <x15:v/>
          </x15:c>
          <x15:c t="e">
            <x15:v/>
          </x15:c>
          <x15:c>
            <x15:v>289</x15:v>
          </x15:c>
        </x15:pivotRow>
        <x15:pivotRow count="6">
          <x15:c t="e">
            <x15:v/>
          </x15:c>
          <x15:c>
            <x15:v>301</x15:v>
          </x15:c>
          <x15:c t="e">
            <x15:v/>
          </x15:c>
          <x15:c>
            <x15:v>472</x15:v>
          </x15:c>
          <x15:c t="e">
            <x15:v/>
          </x15:c>
          <x15:c>
            <x15:v>773</x15:v>
          </x15:c>
        </x15:pivotRow>
        <x15:pivotRow count="6">
          <x15:c t="e">
            <x15:v/>
          </x15:c>
          <x15:c>
            <x15:v>200</x15:v>
          </x15:c>
          <x15:c t="e">
            <x15:v/>
          </x15:c>
          <x15:c>
            <x15:v>431</x15:v>
          </x15:c>
          <x15:c t="e">
            <x15:v/>
          </x15:c>
          <x15:c>
            <x15:v>631</x15:v>
          </x15:c>
        </x15:pivotRow>
        <x15:pivotRow count="6">
          <x15:c t="e">
            <x15:v/>
          </x15:c>
          <x15:c>
            <x15:v>277</x15:v>
          </x15:c>
          <x15:c t="e">
            <x15:v/>
          </x15:c>
          <x15:c>
            <x15:v>281</x15:v>
          </x15:c>
          <x15:c t="e">
            <x15:v/>
          </x15:c>
          <x15:c>
            <x15:v>558</x15:v>
          </x15:c>
        </x15:pivotRow>
        <x15:pivotRow count="6">
          <x15:c t="e">
            <x15:v/>
          </x15:c>
          <x15:c>
            <x15:v>227</x15:v>
          </x15:c>
          <x15:c t="e">
            <x15:v/>
          </x15:c>
          <x15:c>
            <x15:v>331</x15:v>
          </x15:c>
          <x15:c t="e">
            <x15:v/>
          </x15:c>
          <x15:c>
            <x15:v>558</x15:v>
          </x15:c>
        </x15:pivotRow>
        <x15:pivotRow count="6">
          <x15:c t="e">
            <x15:v/>
          </x15:c>
          <x15:c>
            <x15:v>159</x15:v>
          </x15:c>
          <x15:c t="e">
            <x15:v/>
          </x15:c>
          <x15:c>
            <x15:v>248</x15:v>
          </x15:c>
          <x15:c t="e">
            <x15:v/>
          </x15:c>
          <x15:c>
            <x15:v>407</x15:v>
          </x15:c>
        </x15:pivotRow>
        <x15:pivotRow count="6">
          <x15:c t="e">
            <x15:v/>
          </x15:c>
          <x15:c>
            <x15:v>157</x15:v>
          </x15:c>
          <x15:c t="e">
            <x15:v/>
          </x15:c>
          <x15:c>
            <x15:v>457</x15:v>
          </x15:c>
          <x15:c t="e">
            <x15:v/>
          </x15:c>
          <x15:c>
            <x15:v>614</x15:v>
          </x15:c>
        </x15:pivotRow>
        <x15:pivotRow count="6">
          <x15:c t="e">
            <x15:v/>
          </x15:c>
          <x15:c t="e">
            <x15:v/>
          </x15:c>
          <x15:c t="e">
            <x15:v/>
          </x15:c>
          <x15:c t="e">
            <x15:v/>
          </x15:c>
          <x15:c t="e">
            <x15:v/>
          </x15:c>
          <x15:c t="e">
            <x15:v/>
          </x15:c>
        </x15:pivotRow>
        <x15:pivotRow count="6">
          <x15:c t="e">
            <x15:v/>
          </x15:c>
          <x15:c>
            <x15:v>173</x15:v>
          </x15:c>
          <x15:c t="e">
            <x15:v/>
          </x15:c>
          <x15:c>
            <x15:v>588</x15:v>
          </x15:c>
          <x15:c t="e">
            <x15:v/>
          </x15:c>
          <x15:c>
            <x15:v>761</x15:v>
          </x15:c>
        </x15:pivotRow>
        <x15:pivotRow count="6">
          <x15:c t="e">
            <x15:v/>
          </x15:c>
          <x15:c>
            <x15:v>235</x15:v>
          </x15:c>
          <x15:c t="e">
            <x15:v/>
          </x15:c>
          <x15:c>
            <x15:v>624</x15:v>
          </x15:c>
          <x15:c t="e">
            <x15:v/>
          </x15:c>
          <x15:c>
            <x15:v>859</x15:v>
          </x15:c>
        </x15:pivotRow>
        <x15:pivotRow count="6">
          <x15:c t="e">
            <x15:v/>
          </x15:c>
          <x15:c>
            <x15:v>246</x15:v>
          </x15:c>
          <x15:c t="e">
            <x15:v/>
          </x15:c>
          <x15:c>
            <x15:v>351</x15:v>
          </x15:c>
          <x15:c t="e">
            <x15:v/>
          </x15:c>
          <x15:c>
            <x15:v>597</x15:v>
          </x15:c>
        </x15:pivotRow>
        <x15:pivotRow count="6">
          <x15:c t="e">
            <x15:v/>
          </x15:c>
          <x15:c>
            <x15:v>342</x15:v>
          </x15:c>
          <x15:c t="e">
            <x15:v/>
          </x15:c>
          <x15:c>
            <x15:v>354</x15:v>
          </x15:c>
          <x15:c t="e">
            <x15:v/>
          </x15:c>
          <x15:c>
            <x15:v>696</x15:v>
          </x15:c>
        </x15:pivotRow>
        <x15:pivotRow count="6">
          <x15:c t="e">
            <x15:v/>
          </x15:c>
          <x15:c>
            <x15:v>416</x15:v>
          </x15:c>
          <x15:c t="e">
            <x15:v/>
          </x15:c>
          <x15:c>
            <x15:v>303</x15:v>
          </x15:c>
          <x15:c t="e">
            <x15:v/>
          </x15:c>
          <x15:c>
            <x15:v>719</x15:v>
          </x15:c>
        </x15:pivotRow>
        <x15:pivotRow count="6">
          <x15:c t="e">
            <x15:v/>
          </x15:c>
          <x15:c>
            <x15:v>237</x15:v>
          </x15:c>
          <x15:c t="e">
            <x15:v/>
          </x15:c>
          <x15:c>
            <x15:v>455</x15:v>
          </x15:c>
          <x15:c t="e">
            <x15:v/>
          </x15:c>
          <x15:c>
            <x15:v>692</x15:v>
          </x15:c>
        </x15:pivotRow>
        <x15:pivotRow count="6">
          <x15:c t="e">
            <x15:v/>
          </x15:c>
          <x15:c>
            <x15:v>210</x15:v>
          </x15:c>
          <x15:c t="e">
            <x15:v/>
          </x15:c>
          <x15:c>
            <x15:v>548</x15:v>
          </x15:c>
          <x15:c t="e">
            <x15:v/>
          </x15:c>
          <x15:c>
            <x15:v>758</x15:v>
          </x15:c>
        </x15:pivotRow>
        <x15:pivotRow count="6">
          <x15:c t="e">
            <x15:v/>
          </x15:c>
          <x15:c>
            <x15:v>213</x15:v>
          </x15:c>
          <x15:c t="e">
            <x15:v/>
          </x15:c>
          <x15:c>
            <x15:v>253</x15:v>
          </x15:c>
          <x15:c t="e">
            <x15:v/>
          </x15:c>
          <x15:c>
            <x15:v>466</x15:v>
          </x15:c>
        </x15:pivotRow>
        <x15:pivotRow count="6">
          <x15:c t="e">
            <x15:v/>
          </x15:c>
          <x15:c>
            <x15:v>251</x15:v>
          </x15:c>
          <x15:c t="e">
            <x15:v/>
          </x15:c>
          <x15:c>
            <x15:v>327</x15:v>
          </x15:c>
          <x15:c t="e">
            <x15:v/>
          </x15:c>
          <x15:c>
            <x15:v>578</x15:v>
          </x15:c>
        </x15:pivotRow>
        <x15:pivotRow count="6">
          <x15:c t="e">
            <x15:v/>
          </x15:c>
          <x15:c>
            <x15:v>192</x15:v>
          </x15:c>
          <x15:c t="e">
            <x15:v/>
          </x15:c>
          <x15:c>
            <x15:v>322</x15:v>
          </x15:c>
          <x15:c t="e">
            <x15:v/>
          </x15:c>
          <x15:c>
            <x15:v>514</x15:v>
          </x15:c>
        </x15:pivotRow>
        <x15:pivotRow count="6">
          <x15:c t="e">
            <x15:v/>
          </x15:c>
          <x15:c>
            <x15:v>174</x15:v>
          </x15:c>
          <x15:c t="e">
            <x15:v/>
          </x15:c>
          <x15:c>
            <x15:v>271</x15:v>
          </x15:c>
          <x15:c t="e">
            <x15:v/>
          </x15:c>
          <x15:c>
            <x15:v>445</x15:v>
          </x15:c>
        </x15:pivotRow>
        <x15:pivotRow count="6">
          <x15:c t="e">
            <x15:v/>
          </x15:c>
          <x15:c>
            <x15:v>188</x15:v>
          </x15:c>
          <x15:c t="e">
            <x15:v/>
          </x15:c>
          <x15:c>
            <x15:v>349</x15:v>
          </x15:c>
          <x15:c t="e">
            <x15:v/>
          </x15:c>
          <x15:c>
            <x15:v>537</x15:v>
          </x15:c>
        </x15:pivotRow>
        <x15:pivotRow count="6">
          <x15:c t="e">
            <x15:v/>
          </x15:c>
          <x15:c t="e">
            <x15:v/>
          </x15:c>
          <x15:c t="e">
            <x15:v/>
          </x15:c>
          <x15:c t="e">
            <x15:v/>
          </x15:c>
          <x15:c t="e">
            <x15:v/>
          </x15:c>
          <x15:c t="e">
            <x15:v/>
          </x15:c>
        </x15:pivotRow>
        <x15:pivotRow count="6">
          <x15:c>
            <x15:v>91</x15:v>
          </x15:c>
          <x15:c>
            <x15:v>177</x15:v>
          </x15:c>
          <x15:c t="e">
            <x15:v/>
          </x15:c>
          <x15:c>
            <x15:v>154</x15:v>
          </x15:c>
          <x15:c t="e">
            <x15:v/>
          </x15:c>
          <x15:c>
            <x15:v>422</x15:v>
          </x15:c>
        </x15:pivotRow>
        <x15:pivotRow count="6">
          <x15:c t="e">
            <x15:v/>
          </x15:c>
          <x15:c>
            <x15:v>142</x15:v>
          </x15:c>
          <x15:c t="e">
            <x15:v/>
          </x15:c>
          <x15:c>
            <x15:v>173</x15:v>
          </x15:c>
          <x15:c t="e">
            <x15:v/>
          </x15:c>
          <x15:c>
            <x15:v>315</x15:v>
          </x15:c>
        </x15:pivotRow>
        <x15:pivotRow count="6">
          <x15:c t="e">
            <x15:v/>
          </x15:c>
          <x15:c>
            <x15:v>115</x15:v>
          </x15:c>
          <x15:c t="e">
            <x15:v/>
          </x15:c>
          <x15:c>
            <x15:v>301</x15:v>
          </x15:c>
          <x15:c t="e">
            <x15:v/>
          </x15:c>
          <x15:c>
            <x15:v>416</x15:v>
          </x15:c>
        </x15:pivotRow>
        <x15:pivotRow count="6">
          <x15:c t="e">
            <x15:v/>
          </x15:c>
          <x15:c>
            <x15:v>132</x15:v>
          </x15:c>
          <x15:c t="e">
            <x15:v/>
          </x15:c>
          <x15:c>
            <x15:v>201</x15:v>
          </x15:c>
          <x15:c t="e">
            <x15:v/>
          </x15:c>
          <x15:c>
            <x15:v>333</x15:v>
          </x15:c>
        </x15:pivotRow>
        <x15:pivotRow count="6">
          <x15:c t="e">
            <x15:v/>
          </x15:c>
          <x15:c>
            <x15:v>217</x15:v>
          </x15:c>
          <x15:c t="e">
            <x15:v/>
          </x15:c>
          <x15:c>
            <x15:v>197</x15:v>
          </x15:c>
          <x15:c t="e">
            <x15:v/>
          </x15:c>
          <x15:c>
            <x15:v>414</x15:v>
          </x15:c>
        </x15:pivotRow>
        <x15:pivotRow count="6">
          <x15:c t="e">
            <x15:v/>
          </x15:c>
          <x15:c>
            <x15:v>190</x15:v>
          </x15:c>
          <x15:c t="e">
            <x15:v/>
          </x15:c>
          <x15:c>
            <x15:v>368</x15:v>
          </x15:c>
          <x15:c t="e">
            <x15:v/>
          </x15:c>
          <x15:c>
            <x15:v>558</x15:v>
          </x15:c>
        </x15:pivotRow>
        <x15:pivotRow count="6">
          <x15:c t="e">
            <x15:v/>
          </x15:c>
          <x15:c>
            <x15:v>195</x15:v>
          </x15:c>
          <x15:c t="e">
            <x15:v/>
          </x15:c>
          <x15:c>
            <x15:v>339</x15:v>
          </x15:c>
          <x15:c t="e">
            <x15:v/>
          </x15:c>
          <x15:c>
            <x15:v>534</x15:v>
          </x15:c>
        </x15:pivotRow>
        <x15:pivotRow count="6">
          <x15:c t="e">
            <x15:v/>
          </x15:c>
          <x15:c>
            <x15:v>154</x15:v>
          </x15:c>
          <x15:c t="e">
            <x15:v/>
          </x15:c>
          <x15:c>
            <x15:v>184</x15:v>
          </x15:c>
          <x15:c t="e">
            <x15:v/>
          </x15:c>
          <x15:c>
            <x15:v>338</x15:v>
          </x15:c>
        </x15:pivotRow>
        <x15:pivotRow count="6">
          <x15:c t="e">
            <x15:v/>
          </x15:c>
          <x15:c>
            <x15:v>229</x15:v>
          </x15:c>
          <x15:c t="e">
            <x15:v/>
          </x15:c>
          <x15:c>
            <x15:v>398</x15:v>
          </x15:c>
          <x15:c t="e">
            <x15:v/>
          </x15:c>
          <x15:c>
            <x15:v>627</x15:v>
          </x15:c>
        </x15:pivotRow>
        <x15:pivotRow count="6">
          <x15:c t="e">
            <x15:v/>
          </x15:c>
          <x15:c>
            <x15:v>278</x15:v>
          </x15:c>
          <x15:c t="e">
            <x15:v/>
          </x15:c>
          <x15:c>
            <x15:v>395</x15:v>
          </x15:c>
          <x15:c t="e">
            <x15:v/>
          </x15:c>
          <x15:c>
            <x15:v>673</x15:v>
          </x15:c>
        </x15:pivotRow>
        <x15:pivotRow count="6">
          <x15:c t="e">
            <x15:v/>
          </x15:c>
          <x15:c>
            <x15:v>215</x15:v>
          </x15:c>
          <x15:c t="e">
            <x15:v/>
          </x15:c>
          <x15:c>
            <x15:v>335</x15:v>
          </x15:c>
          <x15:c t="e">
            <x15:v/>
          </x15:c>
          <x15:c>
            <x15:v>550</x15:v>
          </x15:c>
        </x15:pivotRow>
        <x15:pivotRow count="6">
          <x15:c t="e">
            <x15:v/>
          </x15:c>
          <x15:c>
            <x15:v>277</x15:v>
          </x15:c>
          <x15:c t="e">
            <x15:v/>
          </x15:c>
          <x15:c>
            <x15:v>421</x15:v>
          </x15:c>
          <x15:c t="e">
            <x15:v/>
          </x15:c>
          <x15:c>
            <x15:v>698</x15:v>
          </x15:c>
        </x15:pivotRow>
        <x15:pivotRow count="6">
          <x15:c t="e">
            <x15:v/>
          </x15:c>
          <x15:c t="e">
            <x15:v/>
          </x15:c>
          <x15:c t="e">
            <x15:v/>
          </x15:c>
          <x15:c t="e">
            <x15:v/>
          </x15:c>
          <x15:c t="e">
            <x15:v/>
          </x15:c>
          <x15:c t="e">
            <x15:v/>
          </x15:c>
        </x15:pivotRow>
        <x15:pivotRow count="6">
          <x15:c>
            <x15:v>308</x15:v>
          </x15:c>
          <x15:c>
            <x15:v>166</x15:v>
          </x15:c>
          <x15:c t="e">
            <x15:v/>
          </x15:c>
          <x15:c>
            <x15:v>226</x15:v>
          </x15:c>
          <x15:c t="e">
            <x15:v/>
          </x15:c>
          <x15:c>
            <x15:v>700</x15:v>
          </x15:c>
        </x15:pivotRow>
        <x15:pivotRow count="6">
          <x15:c>
            <x15:v>138</x15:v>
          </x15:c>
          <x15:c t="e">
            <x15:v/>
          </x15:c>
          <x15:c t="e">
            <x15:v/>
          </x15:c>
          <x15:c>
            <x15:v>174</x15:v>
          </x15:c>
          <x15:c t="e">
            <x15:v/>
          </x15:c>
          <x15:c>
            <x15:v>312</x15:v>
          </x15:c>
        </x15:pivotRow>
        <x15:pivotRow count="6">
          <x15:c>
            <x15:v>266</x15:v>
          </x15:c>
          <x15:c>
            <x15:v>204</x15:v>
          </x15:c>
          <x15:c t="e">
            <x15:v/>
          </x15:c>
          <x15:c>
            <x15:v>300</x15:v>
          </x15:c>
          <x15:c t="e">
            <x15:v/>
          </x15:c>
          <x15:c>
            <x15:v>770</x15:v>
          </x15:c>
        </x15:pivotRow>
        <x15:pivotRow count="6">
          <x15:c>
            <x15:v>109</x15:v>
          </x15:c>
          <x15:c>
            <x15:v>132</x15:v>
          </x15:c>
          <x15:c t="e">
            <x15:v/>
          </x15:c>
          <x15:c>
            <x15:v>179</x15:v>
          </x15:c>
          <x15:c t="e">
            <x15:v/>
          </x15:c>
          <x15:c>
            <x15:v>420</x15:v>
          </x15:c>
        </x15:pivotRow>
        <x15:pivotRow count="6">
          <x15:c>
            <x15:v>200</x15:v>
          </x15:c>
          <x15:c>
            <x15:v>199</x15:v>
          </x15:c>
          <x15:c t="e">
            <x15:v/>
          </x15:c>
          <x15:c>
            <x15:v>290</x15:v>
          </x15:c>
          <x15:c t="e">
            <x15:v/>
          </x15:c>
          <x15:c>
            <x15:v>689</x15:v>
          </x15:c>
        </x15:pivotRow>
        <x15:pivotRow count="6">
          <x15:c>
            <x15:v>186</x15:v>
          </x15:c>
          <x15:c>
            <x15:v>254</x15:v>
          </x15:c>
          <x15:c t="e">
            <x15:v/>
          </x15:c>
          <x15:c>
            <x15:v>472</x15:v>
          </x15:c>
          <x15:c t="e">
            <x15:v/>
          </x15:c>
          <x15:c>
            <x15:v>912</x15:v>
          </x15:c>
        </x15:pivotRow>
        <x15:pivotRow count="6">
          <x15:c>
            <x15:v>196</x15:v>
          </x15:c>
          <x15:c>
            <x15:v>202</x15:v>
          </x15:c>
          <x15:c t="e">
            <x15:v/>
          </x15:c>
          <x15:c>
            <x15:v>310</x15:v>
          </x15:c>
          <x15:c t="e">
            <x15:v/>
          </x15:c>
          <x15:c>
            <x15:v>708</x15:v>
          </x15:c>
        </x15:pivotRow>
        <x15:pivotRow count="6">
          <x15:c>
            <x15:v>369</x15:v>
          </x15:c>
          <x15:c>
            <x15:v>210</x15:v>
          </x15:c>
          <x15:c t="e">
            <x15:v/>
          </x15:c>
          <x15:c>
            <x15:v>248</x15:v>
          </x15:c>
          <x15:c t="e">
            <x15:v/>
          </x15:c>
          <x15:c>
            <x15:v>827</x15:v>
          </x15:c>
        </x15:pivotRow>
        <x15:pivotRow count="6">
          <x15:c>
            <x15:v>250</x15:v>
          </x15:c>
          <x15:c>
            <x15:v>327</x15:v>
          </x15:c>
          <x15:c t="e">
            <x15:v/>
          </x15:c>
          <x15:c>
            <x15:v>267</x15:v>
          </x15:c>
          <x15:c t="e">
            <x15:v/>
          </x15:c>
          <x15:c>
            <x15:v>844</x15:v>
          </x15:c>
        </x15:pivotRow>
        <x15:pivotRow count="6">
          <x15:c>
            <x15:v>299</x15:v>
          </x15:c>
          <x15:c>
            <x15:v>174</x15:v>
          </x15:c>
          <x15:c t="e">
            <x15:v/>
          </x15:c>
          <x15:c>
            <x15:v>147</x15:v>
          </x15:c>
          <x15:c t="e">
            <x15:v/>
          </x15:c>
          <x15:c>
            <x15:v>620</x15:v>
          </x15:c>
        </x15:pivotRow>
        <x15:pivotRow count="6">
          <x15:c>
            <x15:v>173</x15:v>
          </x15:c>
          <x15:c>
            <x15:v>209</x15:v>
          </x15:c>
          <x15:c t="e">
            <x15:v/>
          </x15:c>
          <x15:c>
            <x15:v>424</x15:v>
          </x15:c>
          <x15:c t="e">
            <x15:v/>
          </x15:c>
          <x15:c>
            <x15:v>806</x15:v>
          </x15:c>
        </x15:pivotRow>
        <x15:pivotRow count="6">
          <x15:c>
            <x15:v>117</x15:v>
          </x15:c>
          <x15:c>
            <x15:v>303</x15:v>
          </x15:c>
          <x15:c t="e">
            <x15:v/>
          </x15:c>
          <x15:c>
            <x15:v>385</x15:v>
          </x15:c>
          <x15:c t="e">
            <x15:v/>
          </x15:c>
          <x15:c>
            <x15:v>805</x15:v>
          </x15:c>
        </x15:pivotRow>
        <x15:pivotRow count="6">
          <x15:c t="e">
            <x15:v/>
          </x15:c>
          <x15:c t="e">
            <x15:v/>
          </x15:c>
          <x15:c t="e">
            <x15:v/>
          </x15:c>
          <x15:c t="e">
            <x15:v/>
          </x15:c>
          <x15:c t="e">
            <x15:v/>
          </x15:c>
          <x15:c t="e">
            <x15:v/>
          </x15:c>
        </x15:pivotRow>
        <x15:pivotRow count="6">
          <x15:c t="e">
            <x15:v/>
          </x15:c>
          <x15:c>
            <x15:v>206</x15:v>
          </x15:c>
          <x15:c t="e">
            <x15:v/>
          </x15:c>
          <x15:c>
            <x15:v>245</x15:v>
          </x15:c>
          <x15:c t="e">
            <x15:v/>
          </x15:c>
          <x15:c>
            <x15:v>451</x15:v>
          </x15:c>
        </x15:pivotRow>
        <x15:pivotRow count="6">
          <x15:c t="e">
            <x15:v/>
          </x15:c>
          <x15:c>
            <x15:v>191</x15:v>
          </x15:c>
          <x15:c t="e">
            <x15:v/>
          </x15:c>
          <x15:c>
            <x15:v>313</x15:v>
          </x15:c>
          <x15:c t="e">
            <x15:v/>
          </x15:c>
          <x15:c>
            <x15:v>504</x15:v>
          </x15:c>
        </x15:pivotRow>
        <x15:pivotRow count="6">
          <x15:c t="e">
            <x15:v/>
          </x15:c>
          <x15:c>
            <x15:v>321</x15:v>
          </x15:c>
          <x15:c t="e">
            <x15:v/>
          </x15:c>
          <x15:c>
            <x15:v>280</x15:v>
          </x15:c>
          <x15:c t="e">
            <x15:v/>
          </x15:c>
          <x15:c>
            <x15:v>601</x15:v>
          </x15:c>
        </x15:pivotRow>
        <x15:pivotRow count="6">
          <x15:c t="e">
            <x15:v/>
          </x15:c>
          <x15:c>
            <x15:v>266</x15:v>
          </x15:c>
          <x15:c t="e">
            <x15:v/>
          </x15:c>
          <x15:c>
            <x15:v>202</x15:v>
          </x15:c>
          <x15:c t="e">
            <x15:v/>
          </x15:c>
          <x15:c>
            <x15:v>468</x15:v>
          </x15:c>
        </x15:pivotRow>
        <x15:pivotRow count="6">
          <x15:c t="e">
            <x15:v/>
          </x15:c>
          <x15:c>
            <x15:v>359</x15:v>
          </x15:c>
          <x15:c t="e">
            <x15:v/>
          </x15:c>
          <x15:c>
            <x15:v>286</x15:v>
          </x15:c>
          <x15:c t="e">
            <x15:v/>
          </x15:c>
          <x15:c>
            <x15:v>645</x15:v>
          </x15:c>
        </x15:pivotRow>
        <x15:pivotRow count="6">
          <x15:c t="e">
            <x15:v/>
          </x15:c>
          <x15:c>
            <x15:v>325</x15:v>
          </x15:c>
          <x15:c t="e">
            <x15:v/>
          </x15:c>
          <x15:c>
            <x15:v>310</x15:v>
          </x15:c>
          <x15:c t="e">
            <x15:v/>
          </x15:c>
          <x15:c>
            <x15:v>635</x15:v>
          </x15:c>
        </x15:pivotRow>
        <x15:pivotRow count="6">
          <x15:c t="e">
            <x15:v/>
          </x15:c>
          <x15:c>
            <x15:v>352</x15:v>
          </x15:c>
          <x15:c t="e">
            <x15:v/>
          </x15:c>
          <x15:c>
            <x15:v>208</x15:v>
          </x15:c>
          <x15:c t="e">
            <x15:v/>
          </x15:c>
          <x15:c>
            <x15:v>560</x15:v>
          </x15:c>
        </x15:pivotRow>
        <x15:pivotRow count="6">
          <x15:c t="e">
            <x15:v/>
          </x15:c>
          <x15:c>
            <x15:v>520</x15:v>
          </x15:c>
          <x15:c t="e">
            <x15:v/>
          </x15:c>
          <x15:c>
            <x15:v>230</x15:v>
          </x15:c>
          <x15:c t="e">
            <x15:v/>
          </x15:c>
          <x15:c>
            <x15:v>750</x15:v>
          </x15:c>
        </x15:pivotRow>
        <x15:pivotRow count="6">
          <x15:c t="e">
            <x15:v/>
          </x15:c>
          <x15:c>
            <x15:v>440</x15:v>
          </x15:c>
          <x15:c t="e">
            <x15:v/>
          </x15:c>
          <x15:c>
            <x15:v>239</x15:v>
          </x15:c>
          <x15:c t="e">
            <x15:v/>
          </x15:c>
          <x15:c>
            <x15:v>679</x15:v>
          </x15:c>
        </x15:pivotRow>
        <x15:pivotRow count="6">
          <x15:c t="e">
            <x15:v/>
          </x15:c>
          <x15:c>
            <x15:v>428</x15:v>
          </x15:c>
          <x15:c t="e">
            <x15:v/>
          </x15:c>
          <x15:c>
            <x15:v>308</x15:v>
          </x15:c>
          <x15:c t="e">
            <x15:v/>
          </x15:c>
          <x15:c>
            <x15:v>736</x15:v>
          </x15:c>
        </x15:pivotRow>
        <x15:pivotRow count="6">
          <x15:c t="e">
            <x15:v/>
          </x15:c>
          <x15:c>
            <x15:v>492</x15:v>
          </x15:c>
          <x15:c t="e">
            <x15:v/>
          </x15:c>
          <x15:c>
            <x15:v>277</x15:v>
          </x15:c>
          <x15:c t="e">
            <x15:v/>
          </x15:c>
          <x15:c>
            <x15:v>769</x15:v>
          </x15:c>
        </x15:pivotRow>
        <x15:pivotRow count="6">
          <x15:c t="e">
            <x15:v/>
          </x15:c>
          <x15:c>
            <x15:v>537</x15:v>
          </x15:c>
          <x15:c t="e">
            <x15:v/>
          </x15:c>
          <x15:c>
            <x15:v>309</x15:v>
          </x15:c>
          <x15:c t="e">
            <x15:v/>
          </x15:c>
          <x15:c>
            <x15:v>846</x15:v>
          </x15:c>
        </x15:pivotRow>
        <x15:pivotRow count="6">
          <x15:c t="e">
            <x15:v/>
          </x15:c>
          <x15:c t="e">
            <x15:v/>
          </x15:c>
          <x15:c t="e">
            <x15:v/>
          </x15:c>
          <x15:c t="e">
            <x15:v/>
          </x15:c>
          <x15:c t="e">
            <x15:v/>
          </x15:c>
          <x15:c t="e">
            <x15:v/>
          </x15:c>
        </x15:pivotRow>
        <x15:pivotRow count="6">
          <x15:c t="e">
            <x15:v/>
          </x15:c>
          <x15:c>
            <x15:v>251</x15:v>
          </x15:c>
          <x15:c t="e">
            <x15:v/>
          </x15:c>
          <x15:c>
            <x15:v>182</x15:v>
          </x15:c>
          <x15:c t="e">
            <x15:v/>
          </x15:c>
          <x15:c>
            <x15:v>433</x15:v>
          </x15:c>
        </x15:pivotRow>
        <x15:pivotRow count="6">
          <x15:c t="e">
            <x15:v/>
          </x15:c>
          <x15:c>
            <x15:v>276</x15:v>
          </x15:c>
          <x15:c t="e">
            <x15:v/>
          </x15:c>
          <x15:c>
            <x15:v>208</x15:v>
          </x15:c>
          <x15:c t="e">
            <x15:v/>
          </x15:c>
          <x15:c>
            <x15:v>484</x15:v>
          </x15:c>
        </x15:pivotRow>
        <x15:pivotRow count="6">
          <x15:c t="e">
            <x15:v/>
          </x15:c>
          <x15:c>
            <x15:v>509</x15:v>
          </x15:c>
          <x15:c t="e">
            <x15:v/>
          </x15:c>
          <x15:c>
            <x15:v>264</x15:v>
          </x15:c>
          <x15:c t="e">
            <x15:v/>
          </x15:c>
          <x15:c>
            <x15:v>773</x15:v>
          </x15:c>
        </x15:pivotRow>
        <x15:pivotRow count="6">
          <x15:c t="e">
            <x15:v/>
          </x15:c>
          <x15:c>
            <x15:v>269</x15:v>
          </x15:c>
          <x15:c t="e">
            <x15:v/>
          </x15:c>
          <x15:c>
            <x15:v>155</x15:v>
          </x15:c>
          <x15:c t="e">
            <x15:v/>
          </x15:c>
          <x15:c>
            <x15:v>424</x15:v>
          </x15:c>
        </x15:pivotRow>
        <x15:pivotRow count="6">
          <x15:c t="e">
            <x15:v/>
          </x15:c>
          <x15:c>
            <x15:v>467</x15:v>
          </x15:c>
          <x15:c t="e">
            <x15:v/>
          </x15:c>
          <x15:c>
            <x15:v>178</x15:v>
          </x15:c>
          <x15:c t="e">
            <x15:v/>
          </x15:c>
          <x15:c>
            <x15:v>645</x15:v>
          </x15:c>
        </x15:pivotRow>
        <x15:pivotRow count="6">
          <x15:c t="e">
            <x15:v/>
          </x15:c>
          <x15:c>
            <x15:v>516</x15:v>
          </x15:c>
          <x15:c t="e">
            <x15:v/>
          </x15:c>
          <x15:c>
            <x15:v>226</x15:v>
          </x15:c>
          <x15:c>
            <x15:v>140</x15:v>
          </x15:c>
          <x15:c>
            <x15:v>882</x15:v>
          </x15:c>
        </x15:pivotRow>
        <x15:pivotRow count="6">
          <x15:c t="e">
            <x15:v/>
          </x15:c>
          <x15:c>
            <x15:v>369</x15:v>
          </x15:c>
          <x15:c t="e">
            <x15:v/>
          </x15:c>
          <x15:c>
            <x15:v>218</x15:v>
          </x15:c>
          <x15:c t="e">
            <x15:v/>
          </x15:c>
          <x15:c>
            <x15:v>587</x15:v>
          </x15:c>
        </x15:pivotRow>
        <x15:pivotRow count="6">
          <x15:c t="e">
            <x15:v/>
          </x15:c>
          <x15:c>
            <x15:v>337</x15:v>
          </x15:c>
          <x15:c t="e">
            <x15:v/>
          </x15:c>
          <x15:c>
            <x15:v>231</x15:v>
          </x15:c>
          <x15:c t="e">
            <x15:v/>
          </x15:c>
          <x15:c>
            <x15:v>568</x15:v>
          </x15:c>
        </x15:pivotRow>
        <x15:pivotRow count="6">
          <x15:c t="e">
            <x15:v/>
          </x15:c>
          <x15:c>
            <x15:v>338</x15:v>
          </x15:c>
          <x15:c t="e">
            <x15:v/>
          </x15:c>
          <x15:c>
            <x15:v>263</x15:v>
          </x15:c>
          <x15:c t="e">
            <x15:v/>
          </x15:c>
          <x15:c>
            <x15:v>601</x15:v>
          </x15:c>
        </x15:pivotRow>
        <x15:pivotRow count="6">
          <x15:c t="e">
            <x15:v/>
          </x15:c>
          <x15:c>
            <x15:v>319</x15:v>
          </x15:c>
          <x15:c t="e">
            <x15:v/>
          </x15:c>
          <x15:c>
            <x15:v>262</x15:v>
          </x15:c>
          <x15:c t="e">
            <x15:v/>
          </x15:c>
          <x15:c>
            <x15:v>581</x15:v>
          </x15:c>
        </x15:pivotRow>
        <x15:pivotRow count="6">
          <x15:c t="e">
            <x15:v/>
          </x15:c>
          <x15:c>
            <x15:v>301</x15:v>
          </x15:c>
          <x15:c t="e">
            <x15:v/>
          </x15:c>
          <x15:c>
            <x15:v>133</x15:v>
          </x15:c>
          <x15:c t="e">
            <x15:v/>
          </x15:c>
          <x15:c>
            <x15:v>434</x15:v>
          </x15:c>
        </x15:pivotRow>
        <x15:pivotRow count="6">
          <x15:c t="e">
            <x15:v/>
          </x15:c>
          <x15:c>
            <x15:v>309</x15:v>
          </x15:c>
          <x15:c>
            <x15:v>114</x15:v>
          </x15:c>
          <x15:c>
            <x15:v>125</x15:v>
          </x15:c>
          <x15:c t="e">
            <x15:v/>
          </x15:c>
          <x15:c>
            <x15:v>548</x15:v>
          </x15:c>
        </x15:pivotRow>
        <x15:pivotRow count="6">
          <x15:c t="e">
            <x15:v/>
          </x15:c>
          <x15:c t="e">
            <x15:v/>
          </x15:c>
          <x15:c t="e">
            <x15:v/>
          </x15:c>
          <x15:c t="e">
            <x15:v/>
          </x15:c>
          <x15:c t="e">
            <x15:v/>
          </x15:c>
          <x15:c t="e">
            <x15:v/>
          </x15:c>
        </x15:pivotRow>
        <x15:pivotRow count="6">
          <x15:c t="e">
            <x15:v/>
          </x15:c>
          <x15:c>
            <x15:v>317</x15:v>
          </x15:c>
          <x15:c t="e">
            <x15:v/>
          </x15:c>
          <x15:c t="e">
            <x15:v/>
          </x15:c>
          <x15:c t="e">
            <x15:v/>
          </x15:c>
          <x15:c>
            <x15:v>317</x15:v>
          </x15:c>
        </x15:pivotRow>
        <x15:pivotRow count="6">
          <x15:c t="e">
            <x15:v/>
          </x15:c>
          <x15:c>
            <x15:v>253</x15:v>
          </x15:c>
          <x15:c t="e">
            <x15:v/>
          </x15:c>
          <x15:c t="e">
            <x15:v/>
          </x15:c>
          <x15:c t="e">
            <x15:v/>
          </x15:c>
          <x15:c>
            <x15:v>253</x15:v>
          </x15:c>
        </x15:pivotRow>
        <x15:pivotRow count="6">
          <x15:c t="e">
            <x15:v/>
          </x15:c>
          <x15:c>
            <x15:v>264</x15:v>
          </x15:c>
          <x15:c t="e">
            <x15:v/>
          </x15:c>
          <x15:c t="e">
            <x15:v/>
          </x15:c>
          <x15:c t="e">
            <x15:v/>
          </x15:c>
          <x15:c>
            <x15:v>264</x15:v>
          </x15:c>
        </x15:pivotRow>
        <x15:pivotRow count="6">
          <x15:c t="e">
            <x15:v/>
          </x15:c>
          <x15:c>
            <x15:v>325</x15:v>
          </x15:c>
          <x15:c t="e">
            <x15:v/>
          </x15:c>
          <x15:c t="e">
            <x15:v/>
          </x15:c>
          <x15:c t="e">
            <x15:v/>
          </x15:c>
          <x15:c>
            <x15:v>325</x15:v>
          </x15:c>
        </x15:pivotRow>
        <x15:pivotRow count="6">
          <x15:c>
            <x15:v>151</x15:v>
          </x15:c>
          <x15:c>
            <x15:v>335</x15:v>
          </x15:c>
          <x15:c>
            <x15:v>171</x15:v>
          </x15:c>
          <x15:c>
            <x15:v>148</x15:v>
          </x15:c>
          <x15:c t="e">
            <x15:v/>
          </x15:c>
          <x15:c>
            <x15:v>805</x15:v>
          </x15:c>
        </x15:pivotRow>
        <x15:pivotRow count="6">
          <x15:c t="e">
            <x15:v/>
          </x15:c>
          <x15:c>
            <x15:v>295</x15:v>
          </x15:c>
          <x15:c t="e">
            <x15:v/>
          </x15:c>
          <x15:c t="e">
            <x15:v/>
          </x15:c>
          <x15:c t="e">
            <x15:v/>
          </x15:c>
          <x15:c>
            <x15:v>295</x15:v>
          </x15:c>
        </x15:pivotRow>
        <x15:pivotRow count="6">
          <x15:c t="e">
            <x15:v/>
          </x15:c>
          <x15:c>
            <x15:v>232</x15:v>
          </x15:c>
          <x15:c>
            <x15:v>158</x15:v>
          </x15:c>
          <x15:c>
            <x15:v>161</x15:v>
          </x15:c>
          <x15:c t="e">
            <x15:v/>
          </x15:c>
          <x15:c>
            <x15:v>551</x15:v>
          </x15:c>
        </x15:pivotRow>
        <x15:pivotRow count="6">
          <x15:c t="e">
            <x15:v/>
          </x15:c>
          <x15:c>
            <x15:v>258</x15:v>
          </x15:c>
          <x15:c t="e">
            <x15:v/>
          </x15:c>
          <x15:c t="e">
            <x15:v/>
          </x15:c>
          <x15:c t="e">
            <x15:v/>
          </x15:c>
          <x15:c>
            <x15:v>258</x15:v>
          </x15:c>
        </x15:pivotRow>
        <x15:pivotRow count="6">
          <x15:c t="e">
            <x15:v/>
          </x15:c>
          <x15:c>
            <x15:v>251</x15:v>
          </x15:c>
          <x15:c t="e">
            <x15:v/>
          </x15:c>
          <x15:c>
            <x15:v>133</x15:v>
          </x15:c>
          <x15:c t="e">
            <x15:v/>
          </x15:c>
          <x15:c>
            <x15:v>384</x15:v>
          </x15:c>
        </x15:pivotRow>
        <x15:pivotRow count="6">
          <x15:c t="e">
            <x15:v/>
          </x15:c>
          <x15:c>
            <x15:v>257</x15:v>
          </x15:c>
          <x15:c t="e">
            <x15:v/>
          </x15:c>
          <x15:c t="e">
            <x15:v/>
          </x15:c>
          <x15:c t="e">
            <x15:v/>
          </x15:c>
          <x15:c>
            <x15:v>257</x15:v>
          </x15:c>
        </x15:pivotRow>
        <x15:pivotRow count="6">
          <x15:c t="e">
            <x15:v/>
          </x15:c>
          <x15:c>
            <x15:v>203</x15:v>
          </x15:c>
          <x15:c t="e">
            <x15:v/>
          </x15:c>
          <x15:c t="e">
            <x15:v/>
          </x15:c>
          <x15:c t="e">
            <x15:v/>
          </x15:c>
          <x15:c>
            <x15:v>203</x15:v>
          </x15:c>
        </x15:pivotRow>
        <x15:pivotRow count="6">
          <x15:c>
            <x15:v>111</x15:v>
          </x15:c>
          <x15:c>
            <x15:v>179</x15:v>
          </x15:c>
          <x15:c>
            <x15:v>174</x15:v>
          </x15:c>
          <x15:c>
            <x15:v>117</x15:v>
          </x15:c>
          <x15:c>
            <x15:v>101</x15:v>
          </x15:c>
          <x15:c>
            <x15:v>682</x15:v>
          </x15:c>
        </x15:pivotRow>
        <x15:pivotRow count="6">
          <x15:c t="e">
            <x15:v/>
          </x15:c>
          <x15:c t="e">
            <x15:v/>
          </x15:c>
          <x15:c t="e">
            <x15:v/>
          </x15:c>
          <x15:c t="e">
            <x15:v/>
          </x15:c>
          <x15:c t="e">
            <x15:v/>
          </x15:c>
          <x15:c t="e">
            <x15:v/>
          </x15:c>
        </x15:pivotRow>
        <x15:pivotRow count="6">
          <x15:c t="e">
            <x15:v/>
          </x15:c>
          <x15:c t="e">
            <x15:v/>
          </x15:c>
          <x15:c>
            <x15:v>152</x15:v>
          </x15:c>
          <x15:c t="e">
            <x15:v/>
          </x15:c>
          <x15:c t="e">
            <x15:v/>
          </x15:c>
          <x15:c>
            <x15:v>152</x15:v>
          </x15:c>
        </x15:pivotRow>
        <x15:pivotRow count="6">
          <x15:c t="e">
            <x15:v/>
          </x15:c>
          <x15:c>
            <x15:v>266</x15:v>
          </x15:c>
          <x15:c t="e">
            <x15:v/>
          </x15:c>
          <x15:c t="e">
            <x15:v/>
          </x15:c>
          <x15:c t="e">
            <x15:v/>
          </x15:c>
          <x15:c>
            <x15:v>266</x15:v>
          </x15:c>
        </x15:pivotRow>
        <x15:pivotRow count="6">
          <x15:c t="e">
            <x15:v/>
          </x15:c>
          <x15:c>
            <x15:v>159</x15:v>
          </x15:c>
          <x15:c t="e">
            <x15:v/>
          </x15:c>
          <x15:c t="e">
            <x15:v/>
          </x15:c>
          <x15:c t="e">
            <x15:v/>
          </x15:c>
          <x15:c>
            <x15:v>159</x15:v>
          </x15:c>
        </x15:pivotRow>
        <x15:pivotRow count="6">
          <x15:c t="e">
            <x15:v/>
          </x15:c>
          <x15:c>
            <x15:v>239</x15:v>
          </x15:c>
          <x15:c t="e">
            <x15:v/>
          </x15:c>
          <x15:c t="e">
            <x15:v/>
          </x15:c>
          <x15:c t="e">
            <x15:v/>
          </x15:c>
          <x15:c>
            <x15:v>239</x15:v>
          </x15:c>
        </x15:pivotRow>
        <x15:pivotRow count="6">
          <x15:c t="e">
            <x15:v/>
          </x15:c>
          <x15:c>
            <x15:v>150</x15:v>
          </x15:c>
          <x15:c t="e">
            <x15:v/>
          </x15:c>
          <x15:c t="e">
            <x15:v/>
          </x15:c>
          <x15:c t="e">
            <x15:v/>
          </x15:c>
          <x15:c>
            <x15:v>150</x15:v>
          </x15:c>
        </x15:pivotRow>
        <x15:pivotRow count="6">
          <x15:c t="e">
            <x15:v/>
          </x15:c>
          <x15:c>
            <x15:v>144</x15:v>
          </x15:c>
          <x15:c t="e">
            <x15:v/>
          </x15:c>
          <x15:c t="e">
            <x15:v/>
          </x15:c>
          <x15:c t="e">
            <x15:v/>
          </x15:c>
          <x15:c>
            <x15:v>144</x15:v>
          </x15:c>
        </x15:pivotRow>
        <x15:pivotRow count="6">
          <x15:c t="e">
            <x15:v/>
          </x15:c>
          <x15:c>
            <x15:v>161</x15:v>
          </x15:c>
          <x15:c t="e">
            <x15:v/>
          </x15:c>
          <x15:c t="e">
            <x15:v/>
          </x15:c>
          <x15:c t="e">
            <x15:v/>
          </x15:c>
          <x15:c>
            <x15:v>161</x15:v>
          </x15:c>
        </x15:pivotRow>
        <x15:pivotRow count="6">
          <x15:c t="e">
            <x15:v/>
          </x15:c>
          <x15:c>
            <x15:v>139</x15:v>
          </x15:c>
          <x15:c t="e">
            <x15:v/>
          </x15:c>
          <x15:c t="e">
            <x15:v/>
          </x15:c>
          <x15:c t="e">
            <x15:v/>
          </x15:c>
          <x15:c>
            <x15:v>139</x15:v>
          </x15:c>
        </x15:pivotRow>
        <x15:pivotRow count="6">
          <x15:c t="e">
            <x15:v/>
          </x15:c>
          <x15:c>
            <x15:v>219</x15:v>
          </x15:c>
          <x15:c t="e">
            <x15:v/>
          </x15:c>
          <x15:c t="e">
            <x15:v/>
          </x15:c>
          <x15:c t="e">
            <x15:v/>
          </x15:c>
          <x15:c>
            <x15:v>219</x15:v>
          </x15:c>
        </x15:pivotRow>
        <x15:pivotRow count="6">
          <x15:c t="e">
            <x15:v/>
          </x15:c>
          <x15:c>
            <x15:v>190</x15:v>
          </x15:c>
          <x15:c t="e">
            <x15:v/>
          </x15:c>
          <x15:c t="e">
            <x15:v/>
          </x15:c>
          <x15:c t="e">
            <x15:v/>
          </x15:c>
          <x15:c>
            <x15:v>190</x15:v>
          </x15:c>
        </x15:pivotRow>
        <x15:pivotRow count="6">
          <x15:c t="e">
            <x15:v/>
          </x15:c>
          <x15:c t="e">
            <x15:v/>
          </x15:c>
          <x15:c t="e">
            <x15:v/>
          </x15:c>
          <x15:c t="e">
            <x15:v/>
          </x15:c>
          <x15:c t="e">
            <x15:v/>
          </x15:c>
          <x15:c t="e">
            <x15:v/>
          </x15:c>
        </x15:pivotRow>
        <x15:pivotRow count="6">
          <x15:c t="e">
            <x15:v/>
          </x15:c>
          <x15:c>
            <x15:v>143</x15:v>
          </x15:c>
          <x15:c>
            <x15:v>147</x15:v>
          </x15:c>
          <x15:c>
            <x15:v>124</x15:v>
          </x15:c>
          <x15:c t="e">
            <x15:v/>
          </x15:c>
          <x15:c>
            <x15:v>414</x15:v>
          </x15:c>
        </x15:pivotRow>
        <x15:pivotRow count="6">
          <x15:c t="e">
            <x15:v/>
          </x15:c>
          <x15:c>
            <x15:v>157</x15:v>
          </x15:c>
          <x15:c>
            <x15:v>133</x15:v>
          </x15:c>
          <x15:c>
            <x15:v>162</x15:v>
          </x15:c>
          <x15:c t="e">
            <x15:v/>
          </x15:c>
          <x15:c>
            <x15:v>452</x15:v>
          </x15:c>
        </x15:pivotRow>
        <x15:pivotRow count="6">
          <x15:c>
            <x15:v>125</x15:v>
          </x15:c>
          <x15:c>
            <x15:v>180</x15:v>
          </x15:c>
          <x15:c>
            <x15:v>119</x15:v>
          </x15:c>
          <x15:c>
            <x15:v>284</x15:v>
          </x15:c>
          <x15:c>
            <x15:v>61</x15:v>
          </x15:c>
          <x15:c>
            <x15:v>769</x15:v>
          </x15:c>
        </x15:pivotRow>
        <x15:pivotRow count="6">
          <x15:c>
            <x15:v>92</x15:v>
          </x15:c>
          <x15:c>
            <x15:v>193</x15:v>
          </x15:c>
          <x15:c>
            <x15:v>72</x15:v>
          </x15:c>
          <x15:c>
            <x15:v>221</x15:v>
          </x15:c>
          <x15:c>
            <x15:v>29</x15:v>
          </x15:c>
          <x15:c>
            <x15:v>607</x15:v>
          </x15:c>
        </x15:pivotRow>
        <x15:pivotRow count="6">
          <x15:c t="e">
            <x15:v/>
          </x15:c>
          <x15:c>
            <x15:v>242</x15:v>
          </x15:c>
          <x15:c t="e">
            <x15:v/>
          </x15:c>
          <x15:c>
            <x15:v>232</x15:v>
          </x15:c>
          <x15:c t="e">
            <x15:v/>
          </x15:c>
          <x15:c>
            <x15:v>474</x15:v>
          </x15:c>
        </x15:pivotRow>
        <x15:pivotRow count="6">
          <x15:c t="e">
            <x15:v/>
          </x15:c>
          <x15:c>
            <x15:v>174</x15:v>
          </x15:c>
          <x15:c t="e">
            <x15:v/>
          </x15:c>
          <x15:c>
            <x15:v>221</x15:v>
          </x15:c>
          <x15:c t="e">
            <x15:v/>
          </x15:c>
          <x15:c>
            <x15:v>395</x15:v>
          </x15:c>
        </x15:pivotRow>
        <x15:pivotRow count="6">
          <x15:c t="e">
            <x15:v/>
          </x15:c>
          <x15:c>
            <x15:v>157</x15:v>
          </x15:c>
          <x15:c t="e">
            <x15:v/>
          </x15:c>
          <x15:c>
            <x15:v>193</x15:v>
          </x15:c>
          <x15:c t="e">
            <x15:v/>
          </x15:c>
          <x15:c>
            <x15:v>350</x15:v>
          </x15:c>
        </x15:pivotRow>
        <x15:pivotRow count="6">
          <x15:c t="e">
            <x15:v/>
          </x15:c>
          <x15:c>
            <x15:v>183</x15:v>
          </x15:c>
          <x15:c t="e">
            <x15:v/>
          </x15:c>
          <x15:c>
            <x15:v>303</x15:v>
          </x15:c>
          <x15:c t="e">
            <x15:v/>
          </x15:c>
          <x15:c>
            <x15:v>486</x15:v>
          </x15:c>
        </x15:pivotRow>
        <x15:pivotRow count="6">
          <x15:c t="e">
            <x15:v/>
          </x15:c>
          <x15:c>
            <x15:v>168</x15:v>
          </x15:c>
          <x15:c t="e">
            <x15:v/>
          </x15:c>
          <x15:c>
            <x15:v>185</x15:v>
          </x15:c>
          <x15:c t="e">
            <x15:v/>
          </x15:c>
          <x15:c>
            <x15:v>353</x15:v>
          </x15:c>
        </x15:pivotRow>
        <x15:pivotRow count="6">
          <x15:c t="e">
            <x15:v/>
          </x15:c>
          <x15:c>
            <x15:v>150</x15:v>
          </x15:c>
          <x15:c t="e">
            <x15:v/>
          </x15:c>
          <x15:c>
            <x15:v>156</x15:v>
          </x15:c>
          <x15:c t="e">
            <x15:v/>
          </x15:c>
          <x15:c>
            <x15:v>306</x15:v>
          </x15:c>
        </x15:pivotRow>
        <x15:pivotRow count="6">
          <x15:c t="e">
            <x15:v/>
          </x15:c>
          <x15:c>
            <x15:v>103</x15:v>
          </x15:c>
          <x15:c t="e">
            <x15:v/>
          </x15:c>
          <x15:c>
            <x15:v>282</x15:v>
          </x15:c>
          <x15:c t="e">
            <x15:v/>
          </x15:c>
          <x15:c>
            <x15:v>385</x15:v>
          </x15:c>
        </x15:pivotRow>
        <x15:pivotRow count="6">
          <x15:c t="e">
            <x15:v/>
          </x15:c>
          <x15:c>
            <x15:v>162</x15:v>
          </x15:c>
          <x15:c t="e">
            <x15:v/>
          </x15:c>
          <x15:c>
            <x15:v>186</x15:v>
          </x15:c>
          <x15:c t="e">
            <x15:v/>
          </x15:c>
          <x15:c>
            <x15:v>348</x15:v>
          </x15:c>
        </x15:pivotRow>
        <x15:pivotRow count="6">
          <x15:c t="e">
            <x15:v/>
          </x15:c>
          <x15:c t="e">
            <x15:v/>
          </x15:c>
          <x15:c t="e">
            <x15:v/>
          </x15:c>
          <x15:c t="e">
            <x15:v/>
          </x15:c>
          <x15:c t="e">
            <x15:v/>
          </x15:c>
          <x15:c t="e">
            <x15:v/>
          </x15:c>
        </x15:pivotRow>
        <x15:pivotRow count="6">
          <x15:c>
            <x15:v>101</x15:v>
          </x15:c>
          <x15:c>
            <x15:v>141</x15:v>
          </x15:c>
          <x15:c>
            <x15:v>96</x15:v>
          </x15:c>
          <x15:c>
            <x15:v>211</x15:v>
          </x15:c>
          <x15:c>
            <x15:v>153</x15:v>
          </x15:c>
          <x15:c>
            <x15:v>702</x15:v>
          </x15:c>
        </x15:pivotRow>
        <x15:pivotRow count="6">
          <x15:c>
            <x15:v>85</x15:v>
          </x15:c>
          <x15:c>
            <x15:v>126</x15:v>
          </x15:c>
          <x15:c>
            <x15:v>119</x15:v>
          </x15:c>
          <x15:c>
            <x15:v>157</x15:v>
          </x15:c>
          <x15:c>
            <x15:v>216</x15:v>
          </x15:c>
          <x15:c>
            <x15:v>703</x15:v>
          </x15:c>
        </x15:pivotRow>
        <x15:pivotRow count="6">
          <x15:c>
            <x15:v>112</x15:v>
          </x15:c>
          <x15:c>
            <x15:v>118</x15:v>
          </x15:c>
          <x15:c>
            <x15:v>84</x15:v>
          </x15:c>
          <x15:c>
            <x15:v>153</x15:v>
          </x15:c>
          <x15:c>
            <x15:v>178</x15:v>
          </x15:c>
          <x15:c>
            <x15:v>645</x15:v>
          </x15:c>
        </x15:pivotRow>
        <x15:pivotRow count="6">
          <x15:c>
            <x15:v>132</x15:v>
          </x15:c>
          <x15:c>
            <x15:v>109</x15:v>
          </x15:c>
          <x15:c>
            <x15:v>108</x15:v>
          </x15:c>
          <x15:c>
            <x15:v>171</x15:v>
          </x15:c>
          <x15:c>
            <x15:v>125</x15:v>
          </x15:c>
          <x15:c>
            <x15:v>645</x15:v>
          </x15:c>
        </x15:pivotRow>
        <x15:pivotRow count="6">
          <x15:c t="e">
            <x15:v/>
          </x15:c>
          <x15:c t="e">
            <x15:v/>
          </x15:c>
          <x15:c t="e">
            <x15:v/>
          </x15:c>
          <x15:c>
            <x15:v>137</x15:v>
          </x15:c>
          <x15:c>
            <x15:v>132</x15:v>
          </x15:c>
          <x15:c>
            <x15:v>269</x15:v>
          </x15:c>
        </x15:pivotRow>
        <x15:pivotRow count="6">
          <x15:c t="e">
            <x15:v/>
          </x15:c>
          <x15:c t="e">
            <x15:v/>
          </x15:c>
          <x15:c t="e">
            <x15:v/>
          </x15:c>
          <x15:c>
            <x15:v>193</x15:v>
          </x15:c>
          <x15:c>
            <x15:v>126</x15:v>
          </x15:c>
          <x15:c>
            <x15:v>319</x15:v>
          </x15:c>
        </x15:pivotRow>
        <x15:pivotRow count="6">
          <x15:c t="e">
            <x15:v/>
          </x15:c>
          <x15:c t="e">
            <x15:v/>
          </x15:c>
          <x15:c t="e">
            <x15:v/>
          </x15:c>
          <x15:c>
            <x15:v>111</x15:v>
          </x15:c>
          <x15:c t="e">
            <x15:v/>
          </x15:c>
          <x15:c>
            <x15:v>111</x15:v>
          </x15:c>
        </x15:pivotRow>
        <x15:pivotRow count="6">
          <x15:c t="e">
            <x15:v/>
          </x15:c>
          <x15:c t="e">
            <x15:v/>
          </x15:c>
          <x15:c t="e">
            <x15:v/>
          </x15:c>
          <x15:c>
            <x15:v>124</x15:v>
          </x15:c>
          <x15:c t="e">
            <x15:v/>
          </x15:c>
          <x15:c>
            <x15:v>124</x15:v>
          </x15:c>
        </x15:pivotRow>
        <x15:pivotRow count="6">
          <x15:c>
            <x15:v>3611</x15:v>
          </x15:c>
          <x15:c>
            <x15:v>26656</x15:v>
          </x15:c>
          <x15:c>
            <x15:v>1647</x15:v>
          </x15:c>
          <x15:c>
            <x15:v>23870</x15:v>
          </x15:c>
          <x15:c>
            <x15:v>1979</x15:v>
          </x15:c>
          <x15:c>
            <x15:v>57763</x15:v>
          </x15:c>
        </x15:pivotRow>
      </x15:pivotTableData>
    </ext>
    <ext xmlns:x15="http://schemas.microsoft.com/office/spreadsheetml/2010/11/main" uri="{E67621CE-5B39-4880-91FE-76760E9C1902}">
      <x15:pivotTableUISettings>
        <x15:activeTabTopLevelEntity name="[norway_new_car_sales_by_mod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FEB72F-41CF-4E79-A5B5-94A4F697A29E}" name="PivotChartTable7"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G13" firstHeaderRow="1" firstDataRow="2" firstDataCol="1"/>
  <pivotFields count="4">
    <pivotField dataField="1" subtotalTop="0" showAll="0" defaultSubtotal="0"/>
    <pivotField axis="axisCol" allDrilled="1" subtotalTop="0" showAll="0" dataSourceSort="1" defaultSubtotal="0" defaultAttributeDrillState="1">
      <items count="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s>
    </pivotField>
    <pivotField axis="axisRow" allDrilled="1" subtotalTop="0" showAll="0" dataSourceSort="1" defaultSubtotal="0" defaultAttributeDrillState="1">
      <items count="10">
        <item s="1" x="0"/>
        <item s="1" x="1"/>
        <item s="1" x="2"/>
        <item s="1" x="3"/>
        <item s="1" x="4"/>
        <item s="1" x="5"/>
        <item s="1" x="6"/>
        <item s="1" x="7"/>
        <item s="1" x="8"/>
        <item s="1"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1"/>
  </colFields>
  <colItems count="6">
    <i>
      <x/>
    </i>
    <i>
      <x v="1"/>
    </i>
    <i>
      <x v="2"/>
    </i>
    <i>
      <x v="3"/>
    </i>
    <i>
      <x v="4"/>
    </i>
    <i t="grand">
      <x/>
    </i>
  </colItems>
  <dataFields count="1">
    <dataField name="Sum of Quantity" fld="0" baseField="0" baseItem="0"/>
  </dataFields>
  <chartFormats count="8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6"/>
          </reference>
        </references>
      </pivotArea>
    </chartFormat>
    <chartFormat chart="0" format="3" series="1">
      <pivotArea type="data" outline="0" fieldPosition="0">
        <references count="2">
          <reference field="4294967294" count="1" selected="0">
            <x v="0"/>
          </reference>
          <reference field="1" count="1" selected="0">
            <x v="7"/>
          </reference>
        </references>
      </pivotArea>
    </chartFormat>
    <chartFormat chart="0" format="4" series="1">
      <pivotArea type="data" outline="0" fieldPosition="0">
        <references count="2">
          <reference field="4294967294" count="1" selected="0">
            <x v="0"/>
          </reference>
          <reference field="1" count="1" selected="0">
            <x v="9"/>
          </reference>
        </references>
      </pivotArea>
    </chartFormat>
    <chartFormat chart="0" format="5" series="1">
      <pivotArea type="data" outline="0" fieldPosition="0">
        <references count="2">
          <reference field="4294967294" count="1" selected="0">
            <x v="0"/>
          </reference>
          <reference field="1" count="1" selected="0">
            <x v="10"/>
          </reference>
        </references>
      </pivotArea>
    </chartFormat>
    <chartFormat chart="0" format="6" series="1">
      <pivotArea type="data" outline="0" fieldPosition="0">
        <references count="2">
          <reference field="4294967294" count="1" selected="0">
            <x v="0"/>
          </reference>
          <reference field="1" count="1" selected="0">
            <x v="11"/>
          </reference>
        </references>
      </pivotArea>
    </chartFormat>
    <chartFormat chart="0" format="7" series="1">
      <pivotArea type="data" outline="0" fieldPosition="0">
        <references count="2">
          <reference field="4294967294" count="1" selected="0">
            <x v="0"/>
          </reference>
          <reference field="1" count="1" selected="0">
            <x v="12"/>
          </reference>
        </references>
      </pivotArea>
    </chartFormat>
    <chartFormat chart="0" format="8" series="1">
      <pivotArea type="data" outline="0" fieldPosition="0">
        <references count="2">
          <reference field="4294967294" count="1" selected="0">
            <x v="0"/>
          </reference>
          <reference field="1" count="1" selected="0">
            <x v="13"/>
          </reference>
        </references>
      </pivotArea>
    </chartFormat>
    <chartFormat chart="0" format="9" series="1">
      <pivotArea type="data" outline="0" fieldPosition="0">
        <references count="2">
          <reference field="4294967294" count="1" selected="0">
            <x v="0"/>
          </reference>
          <reference field="1" count="1" selected="0">
            <x v="14"/>
          </reference>
        </references>
      </pivotArea>
    </chartFormat>
    <chartFormat chart="0" format="10" series="1">
      <pivotArea type="data" outline="0" fieldPosition="0">
        <references count="2">
          <reference field="4294967294" count="1" selected="0">
            <x v="0"/>
          </reference>
          <reference field="1" count="1" selected="0">
            <x v="15"/>
          </reference>
        </references>
      </pivotArea>
    </chartFormat>
    <chartFormat chart="0" format="11" series="1">
      <pivotArea type="data" outline="0" fieldPosition="0">
        <references count="2">
          <reference field="4294967294" count="1" selected="0">
            <x v="0"/>
          </reference>
          <reference field="1" count="1" selected="0">
            <x v="8"/>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 chart="0" format="15" series="1">
      <pivotArea type="data" outline="0" fieldPosition="0">
        <references count="2">
          <reference field="4294967294" count="1" selected="0">
            <x v="0"/>
          </reference>
          <reference field="1" count="1" selected="0">
            <x v="3"/>
          </reference>
        </references>
      </pivotArea>
    </chartFormat>
    <chartFormat chart="0" format="16" series="1">
      <pivotArea type="data" outline="0" fieldPosition="0">
        <references count="2">
          <reference field="4294967294" count="1" selected="0">
            <x v="0"/>
          </reference>
          <reference field="1" count="1" selected="0">
            <x v="4"/>
          </reference>
        </references>
      </pivotArea>
    </chartFormat>
    <chartFormat chart="0" format="17" series="1">
      <pivotArea type="data" outline="0" fieldPosition="0">
        <references count="2">
          <reference field="4294967294" count="1" selected="0">
            <x v="0"/>
          </reference>
          <reference field="1" count="1" selected="0">
            <x v="43"/>
          </reference>
        </references>
      </pivotArea>
    </chartFormat>
    <chartFormat chart="0" format="18" series="1">
      <pivotArea type="data" outline="0" fieldPosition="0">
        <references count="2">
          <reference field="4294967294" count="1" selected="0">
            <x v="0"/>
          </reference>
          <reference field="1" count="1" selected="0">
            <x v="44"/>
          </reference>
        </references>
      </pivotArea>
    </chartFormat>
    <chartFormat chart="0" format="19" series="1">
      <pivotArea type="data" outline="0" fieldPosition="0">
        <references count="2">
          <reference field="4294967294" count="1" selected="0">
            <x v="0"/>
          </reference>
          <reference field="1" count="1" selected="0">
            <x v="45"/>
          </reference>
        </references>
      </pivotArea>
    </chartFormat>
    <chartFormat chart="0" format="20" series="1">
      <pivotArea type="data" outline="0" fieldPosition="0">
        <references count="2">
          <reference field="4294967294" count="1" selected="0">
            <x v="0"/>
          </reference>
          <reference field="1" count="1" selected="0">
            <x v="46"/>
          </reference>
        </references>
      </pivotArea>
    </chartFormat>
    <chartFormat chart="0" format="21" series="1">
      <pivotArea type="data" outline="0" fieldPosition="0">
        <references count="2">
          <reference field="4294967294" count="1" selected="0">
            <x v="0"/>
          </reference>
          <reference field="1" count="1" selected="0">
            <x v="47"/>
          </reference>
        </references>
      </pivotArea>
    </chartFormat>
    <chartFormat chart="0" format="22" series="1">
      <pivotArea type="data" outline="0" fieldPosition="0">
        <references count="2">
          <reference field="4294967294" count="1" selected="0">
            <x v="0"/>
          </reference>
          <reference field="1" count="1" selected="0">
            <x v="48"/>
          </reference>
        </references>
      </pivotArea>
    </chartFormat>
    <chartFormat chart="0" format="23" series="1">
      <pivotArea type="data" outline="0" fieldPosition="0">
        <references count="2">
          <reference field="4294967294" count="1" selected="0">
            <x v="0"/>
          </reference>
          <reference field="1" count="1" selected="0">
            <x v="49"/>
          </reference>
        </references>
      </pivotArea>
    </chartFormat>
    <chartFormat chart="0" format="24" series="1">
      <pivotArea type="data" outline="0" fieldPosition="0">
        <references count="2">
          <reference field="4294967294" count="1" selected="0">
            <x v="0"/>
          </reference>
          <reference field="1" count="1" selected="0">
            <x v="50"/>
          </reference>
        </references>
      </pivotArea>
    </chartFormat>
    <chartFormat chart="0" format="25" series="1">
      <pivotArea type="data" outline="0" fieldPosition="0">
        <references count="2">
          <reference field="4294967294" count="1" selected="0">
            <x v="0"/>
          </reference>
          <reference field="1" count="1" selected="0">
            <x v="51"/>
          </reference>
        </references>
      </pivotArea>
    </chartFormat>
    <chartFormat chart="0" format="26" series="1">
      <pivotArea type="data" outline="0" fieldPosition="0">
        <references count="2">
          <reference field="4294967294" count="1" selected="0">
            <x v="0"/>
          </reference>
          <reference field="1" count="1" selected="0">
            <x v="52"/>
          </reference>
        </references>
      </pivotArea>
    </chartFormat>
    <chartFormat chart="0" format="27" series="1">
      <pivotArea type="data" outline="0" fieldPosition="0">
        <references count="2">
          <reference field="4294967294" count="1" selected="0">
            <x v="0"/>
          </reference>
          <reference field="1" count="1" selected="0">
            <x v="53"/>
          </reference>
        </references>
      </pivotArea>
    </chartFormat>
    <chartFormat chart="0" format="28" series="1">
      <pivotArea type="data" outline="0" fieldPosition="0">
        <references count="2">
          <reference field="4294967294" count="1" selected="0">
            <x v="0"/>
          </reference>
          <reference field="1" count="1" selected="0">
            <x v="54"/>
          </reference>
        </references>
      </pivotArea>
    </chartFormat>
    <chartFormat chart="0" format="29" series="1">
      <pivotArea type="data" outline="0" fieldPosition="0">
        <references count="2">
          <reference field="4294967294" count="1" selected="0">
            <x v="0"/>
          </reference>
          <reference field="1" count="1" selected="0">
            <x v="55"/>
          </reference>
        </references>
      </pivotArea>
    </chartFormat>
    <chartFormat chart="0" format="30" series="1">
      <pivotArea type="data" outline="0" fieldPosition="0">
        <references count="2">
          <reference field="4294967294" count="1" selected="0">
            <x v="0"/>
          </reference>
          <reference field="1" count="1" selected="0">
            <x v="56"/>
          </reference>
        </references>
      </pivotArea>
    </chartFormat>
    <chartFormat chart="0" format="31" series="1">
      <pivotArea type="data" outline="0" fieldPosition="0">
        <references count="2">
          <reference field="4294967294" count="1" selected="0">
            <x v="0"/>
          </reference>
          <reference field="1" count="1" selected="0">
            <x v="57"/>
          </reference>
        </references>
      </pivotArea>
    </chartFormat>
    <chartFormat chart="0" format="32" series="1">
      <pivotArea type="data" outline="0" fieldPosition="0">
        <references count="2">
          <reference field="4294967294" count="1" selected="0">
            <x v="0"/>
          </reference>
          <reference field="1" count="1" selected="0">
            <x v="58"/>
          </reference>
        </references>
      </pivotArea>
    </chartFormat>
    <chartFormat chart="0" format="33" series="1">
      <pivotArea type="data" outline="0" fieldPosition="0">
        <references count="2">
          <reference field="4294967294" count="1" selected="0">
            <x v="0"/>
          </reference>
          <reference field="1" count="1" selected="0">
            <x v="59"/>
          </reference>
        </references>
      </pivotArea>
    </chartFormat>
    <chartFormat chart="0" format="34" series="1">
      <pivotArea type="data" outline="0" fieldPosition="0">
        <references count="2">
          <reference field="4294967294" count="1" selected="0">
            <x v="0"/>
          </reference>
          <reference field="1" count="1" selected="0">
            <x v="60"/>
          </reference>
        </references>
      </pivotArea>
    </chartFormat>
    <chartFormat chart="0" format="35" series="1">
      <pivotArea type="data" outline="0" fieldPosition="0">
        <references count="2">
          <reference field="4294967294" count="1" selected="0">
            <x v="0"/>
          </reference>
          <reference field="1" count="1" selected="0">
            <x v="61"/>
          </reference>
        </references>
      </pivotArea>
    </chartFormat>
    <chartFormat chart="0" format="36" series="1">
      <pivotArea type="data" outline="0" fieldPosition="0">
        <references count="2">
          <reference field="4294967294" count="1" selected="0">
            <x v="0"/>
          </reference>
          <reference field="1" count="1" selected="0">
            <x v="62"/>
          </reference>
        </references>
      </pivotArea>
    </chartFormat>
    <chartFormat chart="0" format="37" series="1">
      <pivotArea type="data" outline="0" fieldPosition="0">
        <references count="2">
          <reference field="4294967294" count="1" selected="0">
            <x v="0"/>
          </reference>
          <reference field="1" count="1" selected="0">
            <x v="63"/>
          </reference>
        </references>
      </pivotArea>
    </chartFormat>
    <chartFormat chart="0" format="38" series="1">
      <pivotArea type="data" outline="0" fieldPosition="0">
        <references count="2">
          <reference field="4294967294" count="1" selected="0">
            <x v="0"/>
          </reference>
          <reference field="1" count="1" selected="0">
            <x v="64"/>
          </reference>
        </references>
      </pivotArea>
    </chartFormat>
    <chartFormat chart="0" format="39" series="1">
      <pivotArea type="data" outline="0" fieldPosition="0">
        <references count="2">
          <reference field="4294967294" count="1" selected="0">
            <x v="0"/>
          </reference>
          <reference field="1" count="1" selected="0">
            <x v="65"/>
          </reference>
        </references>
      </pivotArea>
    </chartFormat>
    <chartFormat chart="0" format="40" series="1">
      <pivotArea type="data" outline="0" fieldPosition="0">
        <references count="2">
          <reference field="4294967294" count="1" selected="0">
            <x v="0"/>
          </reference>
          <reference field="1" count="1" selected="0">
            <x v="66"/>
          </reference>
        </references>
      </pivotArea>
    </chartFormat>
    <chartFormat chart="0" format="41" series="1">
      <pivotArea type="data" outline="0" fieldPosition="0">
        <references count="2">
          <reference field="4294967294" count="1" selected="0">
            <x v="0"/>
          </reference>
          <reference field="1" count="1" selected="0">
            <x v="67"/>
          </reference>
        </references>
      </pivotArea>
    </chartFormat>
    <chartFormat chart="0" format="42" series="1">
      <pivotArea type="data" outline="0" fieldPosition="0">
        <references count="2">
          <reference field="4294967294" count="1" selected="0">
            <x v="0"/>
          </reference>
          <reference field="1" count="1" selected="0">
            <x v="68"/>
          </reference>
        </references>
      </pivotArea>
    </chartFormat>
    <chartFormat chart="0" format="43" series="1">
      <pivotArea type="data" outline="0" fieldPosition="0">
        <references count="2">
          <reference field="4294967294" count="1" selected="0">
            <x v="0"/>
          </reference>
          <reference field="1" count="1" selected="0">
            <x v="69"/>
          </reference>
        </references>
      </pivotArea>
    </chartFormat>
    <chartFormat chart="0" format="44" series="1">
      <pivotArea type="data" outline="0" fieldPosition="0">
        <references count="2">
          <reference field="4294967294" count="1" selected="0">
            <x v="0"/>
          </reference>
          <reference field="1" count="1" selected="0">
            <x v="70"/>
          </reference>
        </references>
      </pivotArea>
    </chartFormat>
    <chartFormat chart="0" format="45" series="1">
      <pivotArea type="data" outline="0" fieldPosition="0">
        <references count="2">
          <reference field="4294967294" count="1" selected="0">
            <x v="0"/>
          </reference>
          <reference field="1" count="1" selected="0">
            <x v="71"/>
          </reference>
        </references>
      </pivotArea>
    </chartFormat>
    <chartFormat chart="0" format="46" series="1">
      <pivotArea type="data" outline="0" fieldPosition="0">
        <references count="2">
          <reference field="4294967294" count="1" selected="0">
            <x v="0"/>
          </reference>
          <reference field="1" count="1" selected="0">
            <x v="72"/>
          </reference>
        </references>
      </pivotArea>
    </chartFormat>
    <chartFormat chart="0" format="47" series="1">
      <pivotArea type="data" outline="0" fieldPosition="0">
        <references count="2">
          <reference field="4294967294" count="1" selected="0">
            <x v="0"/>
          </reference>
          <reference field="1" count="1" selected="0">
            <x v="73"/>
          </reference>
        </references>
      </pivotArea>
    </chartFormat>
    <chartFormat chart="0" format="48" series="1">
      <pivotArea type="data" outline="0" fieldPosition="0">
        <references count="2">
          <reference field="4294967294" count="1" selected="0">
            <x v="0"/>
          </reference>
          <reference field="1" count="1" selected="0">
            <x v="74"/>
          </reference>
        </references>
      </pivotArea>
    </chartFormat>
    <chartFormat chart="0" format="49" series="1">
      <pivotArea type="data" outline="0" fieldPosition="0">
        <references count="2">
          <reference field="4294967294" count="1" selected="0">
            <x v="0"/>
          </reference>
          <reference field="1" count="1" selected="0">
            <x v="75"/>
          </reference>
        </references>
      </pivotArea>
    </chartFormat>
    <chartFormat chart="0" format="50" series="1">
      <pivotArea type="data" outline="0" fieldPosition="0">
        <references count="2">
          <reference field="4294967294" count="1" selected="0">
            <x v="0"/>
          </reference>
          <reference field="1" count="1" selected="0">
            <x v="76"/>
          </reference>
        </references>
      </pivotArea>
    </chartFormat>
    <chartFormat chart="0" format="51" series="1">
      <pivotArea type="data" outline="0" fieldPosition="0">
        <references count="2">
          <reference field="4294967294" count="1" selected="0">
            <x v="0"/>
          </reference>
          <reference field="1" count="1" selected="0">
            <x v="77"/>
          </reference>
        </references>
      </pivotArea>
    </chartFormat>
    <chartFormat chart="0" format="52" series="1">
      <pivotArea type="data" outline="0" fieldPosition="0">
        <references count="2">
          <reference field="4294967294" count="1" selected="0">
            <x v="0"/>
          </reference>
          <reference field="1" count="1" selected="0">
            <x v="78"/>
          </reference>
        </references>
      </pivotArea>
    </chartFormat>
    <chartFormat chart="0" format="53" series="1">
      <pivotArea type="data" outline="0" fieldPosition="0">
        <references count="2">
          <reference field="4294967294" count="1" selected="0">
            <x v="0"/>
          </reference>
          <reference field="1" count="1" selected="0">
            <x v="31"/>
          </reference>
        </references>
      </pivotArea>
    </chartFormat>
    <chartFormat chart="0" format="54" series="1">
      <pivotArea type="data" outline="0" fieldPosition="0">
        <references count="2">
          <reference field="4294967294" count="1" selected="0">
            <x v="0"/>
          </reference>
          <reference field="1" count="1" selected="0">
            <x v="26"/>
          </reference>
        </references>
      </pivotArea>
    </chartFormat>
    <chartFormat chart="0" format="55" series="1">
      <pivotArea type="data" outline="0" fieldPosition="0">
        <references count="2">
          <reference field="4294967294" count="1" selected="0">
            <x v="0"/>
          </reference>
          <reference field="1" count="1" selected="0">
            <x v="27"/>
          </reference>
        </references>
      </pivotArea>
    </chartFormat>
    <chartFormat chart="0" format="56" series="1">
      <pivotArea type="data" outline="0" fieldPosition="0">
        <references count="2">
          <reference field="4294967294" count="1" selected="0">
            <x v="0"/>
          </reference>
          <reference field="1" count="1" selected="0">
            <x v="28"/>
          </reference>
        </references>
      </pivotArea>
    </chartFormat>
    <chartFormat chart="0" format="57" series="1">
      <pivotArea type="data" outline="0" fieldPosition="0">
        <references count="2">
          <reference field="4294967294" count="1" selected="0">
            <x v="0"/>
          </reference>
          <reference field="1" count="1" selected="0">
            <x v="29"/>
          </reference>
        </references>
      </pivotArea>
    </chartFormat>
    <chartFormat chart="0" format="58" series="1">
      <pivotArea type="data" outline="0" fieldPosition="0">
        <references count="2">
          <reference field="4294967294" count="1" selected="0">
            <x v="0"/>
          </reference>
          <reference field="1" count="1" selected="0">
            <x v="30"/>
          </reference>
        </references>
      </pivotArea>
    </chartFormat>
    <chartFormat chart="0" format="59" series="1">
      <pivotArea type="data" outline="0" fieldPosition="0">
        <references count="2">
          <reference field="4294967294" count="1" selected="0">
            <x v="0"/>
          </reference>
          <reference field="1" count="1" selected="0">
            <x v="16"/>
          </reference>
        </references>
      </pivotArea>
    </chartFormat>
    <chartFormat chart="0" format="60" series="1">
      <pivotArea type="data" outline="0" fieldPosition="0">
        <references count="2">
          <reference field="4294967294" count="1" selected="0">
            <x v="0"/>
          </reference>
          <reference field="1" count="1" selected="0">
            <x v="17"/>
          </reference>
        </references>
      </pivotArea>
    </chartFormat>
    <chartFormat chart="0" format="61" series="1">
      <pivotArea type="data" outline="0" fieldPosition="0">
        <references count="2">
          <reference field="4294967294" count="1" selected="0">
            <x v="0"/>
          </reference>
          <reference field="1" count="1" selected="0">
            <x v="18"/>
          </reference>
        </references>
      </pivotArea>
    </chartFormat>
    <chartFormat chart="0" format="62" series="1">
      <pivotArea type="data" outline="0" fieldPosition="0">
        <references count="2">
          <reference field="4294967294" count="1" selected="0">
            <x v="0"/>
          </reference>
          <reference field="1" count="1" selected="0">
            <x v="32"/>
          </reference>
        </references>
      </pivotArea>
    </chartFormat>
    <chartFormat chart="0" format="63" series="1">
      <pivotArea type="data" outline="0" fieldPosition="0">
        <references count="2">
          <reference field="4294967294" count="1" selected="0">
            <x v="0"/>
          </reference>
          <reference field="1" count="1" selected="0">
            <x v="33"/>
          </reference>
        </references>
      </pivotArea>
    </chartFormat>
    <chartFormat chart="0" format="64" series="1">
      <pivotArea type="data" outline="0" fieldPosition="0">
        <references count="2">
          <reference field="4294967294" count="1" selected="0">
            <x v="0"/>
          </reference>
          <reference field="1" count="1" selected="0">
            <x v="34"/>
          </reference>
        </references>
      </pivotArea>
    </chartFormat>
    <chartFormat chart="0" format="65" series="1">
      <pivotArea type="data" outline="0" fieldPosition="0">
        <references count="2">
          <reference field="4294967294" count="1" selected="0">
            <x v="0"/>
          </reference>
          <reference field="1" count="1" selected="0">
            <x v="25"/>
          </reference>
        </references>
      </pivotArea>
    </chartFormat>
    <chartFormat chart="0" format="66" series="1">
      <pivotArea type="data" outline="0" fieldPosition="0">
        <references count="2">
          <reference field="4294967294" count="1" selected="0">
            <x v="0"/>
          </reference>
          <reference field="1" count="1" selected="0">
            <x v="79"/>
          </reference>
        </references>
      </pivotArea>
    </chartFormat>
    <chartFormat chart="0" format="67" series="1">
      <pivotArea type="data" outline="0" fieldPosition="0">
        <references count="2">
          <reference field="4294967294" count="1" selected="0">
            <x v="0"/>
          </reference>
          <reference field="1" count="1" selected="0">
            <x v="35"/>
          </reference>
        </references>
      </pivotArea>
    </chartFormat>
    <chartFormat chart="0" format="68" series="1">
      <pivotArea type="data" outline="0" fieldPosition="0">
        <references count="2">
          <reference field="4294967294" count="1" selected="0">
            <x v="0"/>
          </reference>
          <reference field="1" count="1" selected="0">
            <x v="36"/>
          </reference>
        </references>
      </pivotArea>
    </chartFormat>
    <chartFormat chart="0" format="69" series="1">
      <pivotArea type="data" outline="0" fieldPosition="0">
        <references count="2">
          <reference field="4294967294" count="1" selected="0">
            <x v="0"/>
          </reference>
          <reference field="1" count="1" selected="0">
            <x v="42"/>
          </reference>
        </references>
      </pivotArea>
    </chartFormat>
    <chartFormat chart="0" format="70" series="1">
      <pivotArea type="data" outline="0" fieldPosition="0">
        <references count="2">
          <reference field="4294967294" count="1" selected="0">
            <x v="0"/>
          </reference>
          <reference field="1" count="1" selected="0">
            <x v="37"/>
          </reference>
        </references>
      </pivotArea>
    </chartFormat>
    <chartFormat chart="0" format="71" series="1">
      <pivotArea type="data" outline="0" fieldPosition="0">
        <references count="2">
          <reference field="4294967294" count="1" selected="0">
            <x v="0"/>
          </reference>
          <reference field="1" count="1" selected="0">
            <x v="38"/>
          </reference>
        </references>
      </pivotArea>
    </chartFormat>
    <chartFormat chart="0" format="72" series="1">
      <pivotArea type="data" outline="0" fieldPosition="0">
        <references count="2">
          <reference field="4294967294" count="1" selected="0">
            <x v="0"/>
          </reference>
          <reference field="1" count="1" selected="0">
            <x v="39"/>
          </reference>
        </references>
      </pivotArea>
    </chartFormat>
    <chartFormat chart="0" format="73" series="1">
      <pivotArea type="data" outline="0" fieldPosition="0">
        <references count="2">
          <reference field="4294967294" count="1" selected="0">
            <x v="0"/>
          </reference>
          <reference field="1" count="1" selected="0">
            <x v="40"/>
          </reference>
        </references>
      </pivotArea>
    </chartFormat>
    <chartFormat chart="0" format="74" series="1">
      <pivotArea type="data" outline="0" fieldPosition="0">
        <references count="2">
          <reference field="4294967294" count="1" selected="0">
            <x v="0"/>
          </reference>
          <reference field="1" count="1" selected="0">
            <x v="41"/>
          </reference>
        </references>
      </pivotArea>
    </chartFormat>
    <chartFormat chart="0" format="75" series="1">
      <pivotArea type="data" outline="0" fieldPosition="0">
        <references count="2">
          <reference field="4294967294" count="1" selected="0">
            <x v="0"/>
          </reference>
          <reference field="1" count="1" selected="0">
            <x v="19"/>
          </reference>
        </references>
      </pivotArea>
    </chartFormat>
    <chartFormat chart="0" format="76" series="1">
      <pivotArea type="data" outline="0" fieldPosition="0">
        <references count="2">
          <reference field="4294967294" count="1" selected="0">
            <x v="0"/>
          </reference>
          <reference field="1" count="1" selected="0">
            <x v="20"/>
          </reference>
        </references>
      </pivotArea>
    </chartFormat>
    <chartFormat chart="0" format="77" series="1">
      <pivotArea type="data" outline="0" fieldPosition="0">
        <references count="2">
          <reference field="4294967294" count="1" selected="0">
            <x v="0"/>
          </reference>
          <reference field="1" count="1" selected="0">
            <x v="21"/>
          </reference>
        </references>
      </pivotArea>
    </chartFormat>
    <chartFormat chart="0" format="78" series="1">
      <pivotArea type="data" outline="0" fieldPosition="0">
        <references count="2">
          <reference field="4294967294" count="1" selected="0">
            <x v="0"/>
          </reference>
          <reference field="1" count="1" selected="0">
            <x v="22"/>
          </reference>
        </references>
      </pivotArea>
    </chartFormat>
    <chartFormat chart="0" format="79" series="1">
      <pivotArea type="data" outline="0" fieldPosition="0">
        <references count="2">
          <reference field="4294967294" count="1" selected="0">
            <x v="0"/>
          </reference>
          <reference field="1" count="1" selected="0">
            <x v="23"/>
          </reference>
        </references>
      </pivotArea>
    </chartFormat>
    <chartFormat chart="0" format="80" series="1">
      <pivotArea type="data" outline="0" fieldPosition="0">
        <references count="2">
          <reference field="4294967294" count="1" selected="0">
            <x v="0"/>
          </reference>
          <reference field="1" count="1" selected="0">
            <x v="24"/>
          </reference>
        </references>
      </pivotArea>
    </chartFormat>
    <chartFormat chart="0" format="81" series="1">
      <pivotArea type="data" outline="0" fieldPosition="0">
        <references count="2">
          <reference field="4294967294" count="1" selected="0">
            <x v="0"/>
          </reference>
          <reference field="1" count="1" selected="0">
            <x v="80"/>
          </reference>
        </references>
      </pivotArea>
    </chartFormat>
    <chartFormat chart="0" format="82" series="1">
      <pivotArea type="data" outline="0" fieldPosition="0">
        <references count="2">
          <reference field="4294967294" count="1" selected="0">
            <x v="0"/>
          </reference>
          <reference field="1" count="1" selected="0">
            <x v="81"/>
          </reference>
        </references>
      </pivotArea>
    </chartFormat>
    <chartFormat chart="0" format="83" series="1">
      <pivotArea type="data" outline="0" fieldPosition="0">
        <references count="2">
          <reference field="4294967294" count="1" selected="0">
            <x v="0"/>
          </reference>
          <reference field="1" count="1" selected="0">
            <x v="82"/>
          </reference>
        </references>
      </pivotArea>
    </chartFormat>
    <chartFormat chart="0" format="84" series="1">
      <pivotArea type="data" outline="0" fieldPosition="0">
        <references count="2">
          <reference field="4294967294" count="1" selected="0">
            <x v="0"/>
          </reference>
          <reference field="1" count="1" selected="0">
            <x v="83"/>
          </reference>
        </references>
      </pivotArea>
    </chartFormat>
    <chartFormat chart="0" format="85" series="1">
      <pivotArea type="data" outline="0" fieldPosition="0">
        <references count="2">
          <reference field="4294967294" count="1" selected="0">
            <x v="0"/>
          </reference>
          <reference field="1" count="1" selected="0">
            <x v="84"/>
          </reference>
        </references>
      </pivotArea>
    </chartFormat>
    <chartFormat chart="0" format="86" series="1">
      <pivotArea type="data" outline="0" fieldPosition="0">
        <references count="2">
          <reference field="4294967294" count="1" selected="0">
            <x v="0"/>
          </reference>
          <reference field="1" count="1" selected="0">
            <x v="85"/>
          </reference>
        </references>
      </pivotArea>
    </chartFormat>
    <chartFormat chart="0" format="87" series="1">
      <pivotArea type="data" outline="0" fieldPosition="0">
        <references count="2">
          <reference field="4294967294" count="1" selected="0">
            <x v="0"/>
          </reference>
          <reference field="1" count="1" selected="0">
            <x v="86"/>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orway_new_car_sales_by_model].[Make].&amp;[For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6" cacheId="364572338">
        <x15:pivotRow count="6">
          <x15:c t="e">
            <x15:v/>
          </x15:c>
          <x15:c>
            <x15:v>3038</x15:v>
          </x15:c>
          <x15:c t="e">
            <x15:v/>
          </x15:c>
          <x15:c>
            <x15:v>2220</x15:v>
          </x15:c>
          <x15:c>
            <x15:v>718</x15:v>
          </x15:c>
          <x15:c>
            <x15:v>5976</x15:v>
          </x15:c>
        </x15:pivotRow>
        <x15:pivotRow count="6">
          <x15:c t="e">
            <x15:v/>
          </x15:c>
          <x15:c>
            <x15:v>2877</x15:v>
          </x15:c>
          <x15:c t="e">
            <x15:v/>
          </x15:c>
          <x15:c>
            <x15:v>4745</x15:v>
          </x15:c>
          <x15:c t="e">
            <x15:v/>
          </x15:c>
          <x15:c>
            <x15:v>7622</x15:v>
          </x15:c>
        </x15:pivotRow>
        <x15:pivotRow count="6">
          <x15:c>
            <x15:v>91</x15:v>
          </x15:c>
          <x15:c>
            <x15:v>2321</x15:v>
          </x15:c>
          <x15:c t="e">
            <x15:v/>
          </x15:c>
          <x15:c>
            <x15:v>3466</x15:v>
          </x15:c>
          <x15:c t="e">
            <x15:v/>
          </x15:c>
          <x15:c>
            <x15:v>5878</x15:v>
          </x15:c>
        </x15:pivotRow>
        <x15:pivotRow count="6">
          <x15:c>
            <x15:v>2611</x15:v>
          </x15:c>
          <x15:c>
            <x15:v>2380</x15:v>
          </x15:c>
          <x15:c t="e">
            <x15:v/>
          </x15:c>
          <x15:c>
            <x15:v>3422</x15:v>
          </x15:c>
          <x15:c t="e">
            <x15:v/>
          </x15:c>
          <x15:c>
            <x15:v>8413</x15:v>
          </x15:c>
        </x15:pivotRow>
        <x15:pivotRow count="6">
          <x15:c t="e">
            <x15:v/>
          </x15:c>
          <x15:c>
            <x15:v>4437</x15:v>
          </x15:c>
          <x15:c t="e">
            <x15:v/>
          </x15:c>
          <x15:c>
            <x15:v>3207</x15:v>
          </x15:c>
          <x15:c t="e">
            <x15:v/>
          </x15:c>
          <x15:c>
            <x15:v>7644</x15:v>
          </x15:c>
        </x15:pivotRow>
        <x15:pivotRow count="6">
          <x15:c t="e">
            <x15:v/>
          </x15:c>
          <x15:c>
            <x15:v>4261</x15:v>
          </x15:c>
          <x15:c>
            <x15:v>114</x15:v>
          </x15:c>
          <x15:c>
            <x15:v>2445</x15:v>
          </x15:c>
          <x15:c>
            <x15:v>140</x15:v>
          </x15:c>
          <x15:c>
            <x15:v>6960</x15:v>
          </x15:c>
        </x15:pivotRow>
        <x15:pivotRow count="6">
          <x15:c>
            <x15:v>262</x15:v>
          </x15:c>
          <x15:c>
            <x15:v>3169</x15:v>
          </x15:c>
          <x15:c>
            <x15:v>503</x15:v>
          </x15:c>
          <x15:c>
            <x15:v>559</x15:v>
          </x15:c>
          <x15:c>
            <x15:v>101</x15:v>
          </x15:c>
          <x15:c>
            <x15:v>4594</x15:v>
          </x15:c>
        </x15:pivotRow>
        <x15:pivotRow count="6">
          <x15:c t="e">
            <x15:v/>
          </x15:c>
          <x15:c>
            <x15:v>1667</x15:v>
          </x15:c>
          <x15:c>
            <x15:v>152</x15:v>
          </x15:c>
          <x15:c t="e">
            <x15:v/>
          </x15:c>
          <x15:c t="e">
            <x15:v/>
          </x15:c>
          <x15:c>
            <x15:v>1819</x15:v>
          </x15:c>
        </x15:pivotRow>
        <x15:pivotRow count="6">
          <x15:c>
            <x15:v>217</x15:v>
          </x15:c>
          <x15:c>
            <x15:v>2012</x15:v>
          </x15:c>
          <x15:c>
            <x15:v>471</x15:v>
          </x15:c>
          <x15:c>
            <x15:v>2549</x15:v>
          </x15:c>
          <x15:c>
            <x15:v>90</x15:v>
          </x15:c>
          <x15:c>
            <x15:v>5339</x15:v>
          </x15:c>
        </x15:pivotRow>
        <x15:pivotRow count="6">
          <x15:c>
            <x15:v>430</x15:v>
          </x15:c>
          <x15:c>
            <x15:v>494</x15:v>
          </x15:c>
          <x15:c>
            <x15:v>407</x15:v>
          </x15:c>
          <x15:c>
            <x15:v>1257</x15:v>
          </x15:c>
          <x15:c>
            <x15:v>930</x15:v>
          </x15:c>
          <x15:c>
            <x15:v>3518</x15:v>
          </x15:c>
        </x15:pivotRow>
        <x15:pivotRow count="6">
          <x15:c>
            <x15:v>3611</x15:v>
          </x15:c>
          <x15:c>
            <x15:v>26656</x15:v>
          </x15:c>
          <x15:c>
            <x15:v>1647</x15:v>
          </x15:c>
          <x15:c>
            <x15:v>23870</x15:v>
          </x15:c>
          <x15:c>
            <x15:v>1979</x15:v>
          </x15:c>
          <x15:c>
            <x15:v>57763</x15:v>
          </x15:c>
        </x15:pivotRow>
      </x15:pivotTableData>
    </ext>
    <ext xmlns:x15="http://schemas.microsoft.com/office/spreadsheetml/2010/11/main" uri="{E67621CE-5B39-4880-91FE-76760E9C1902}">
      <x15:pivotTableUISettings>
        <x15:activeTabTopLevelEntity name="[norway_new_car_sales_by_mod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DCAACD-92CA-4FA8-9474-6627B34382E5}" name="PivotChartTable9"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4"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Average of Quantity"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960290577">
        <x15:pivotRow count="1">
          <x15:c>
            <x15:v>10585.363636363636</x15:v>
          </x15:c>
        </x15:pivotRow>
        <x15:pivotRow count="1">
          <x15:c>
            <x15:v>10268.4</x15:v>
          </x15:c>
        </x15:pivotRow>
        <x15:pivotRow count="1">
          <x15:c>
            <x15:v>11843.9</x15:v>
          </x15:c>
        </x15:pivotRow>
        <x15:pivotRow count="1">
          <x15:c>
            <x15:v>11394.6</x15:v>
          </x15:c>
        </x15:pivotRow>
        <x15:pivotRow count="1">
          <x15:c>
            <x15:v>11440.7</x15:v>
          </x15:c>
        </x15:pivotRow>
        <x15:pivotRow count="1">
          <x15:c>
            <x15:v>11113.7</x15:v>
          </x15:c>
        </x15:pivotRow>
        <x15:pivotRow count="1">
          <x15:c>
            <x15:v>11211.3</x15:v>
          </x15:c>
        </x15:pivotRow>
        <x15:pivotRow count="1">
          <x15:c>
            <x15:v>10919.4</x15:v>
          </x15:c>
        </x15:pivotRow>
        <x15:pivotRow count="1">
          <x15:c>
            <x15:v>11135.9</x15:v>
          </x15:c>
        </x15:pivotRow>
        <x15:pivotRow count="1">
          <x15:c>
            <x15:v>11584.7</x15:v>
          </x15:c>
        </x15:pivotRow>
        <x15:pivotRow count="1">
          <x15:c>
            <x15:v>11261.5</x15:v>
          </x15:c>
        </x15:pivotRow>
        <x15:pivotRow count="1">
          <x15:c>
            <x15:v>10907</x15:v>
          </x15:c>
        </x15:pivotRow>
        <x15:pivotRow count="1">
          <x15:c>
            <x15:v>11134.297520661157</x15:v>
          </x15:c>
        </x15:pivotRow>
      </x15:pivotTableData>
    </ext>
    <ext xmlns:x15="http://schemas.microsoft.com/office/spreadsheetml/2010/11/main" uri="{E67621CE-5B39-4880-91FE-76760E9C1902}">
      <x15:pivotTableUISettings>
        <x15:activeTabTopLevelEntity name="[norway_new_car_sales_by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154A35-03D9-4DF9-A373-ECA73DAD7DE6}" name="PivotChartTable1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G134" firstHeaderRow="0" firstDataRow="1" firstDataCol="1"/>
  <pivotFields count="8">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1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t="grand">
      <x/>
    </i>
  </rowItems>
  <colFields count="1">
    <field x="-2"/>
  </colFields>
  <colItems count="6">
    <i>
      <x/>
    </i>
    <i i="1">
      <x v="1"/>
    </i>
    <i i="2">
      <x v="2"/>
    </i>
    <i i="3">
      <x v="3"/>
    </i>
    <i i="4">
      <x v="4"/>
    </i>
    <i i="5">
      <x v="5"/>
    </i>
  </colItems>
  <dataFields count="6">
    <dataField name="Total Quantity" fld="2" baseField="1" baseItem="8"/>
    <dataField name="Import" fld="3" baseField="1" baseItem="8"/>
    <dataField name="Diesel" fld="4" baseField="1" baseItem="8"/>
    <dataField name="Hybrid" fld="5" baseField="1" baseItem="8"/>
    <dataField name="Electric" fld="6" baseField="1" baseItem="8"/>
    <dataField name="Import Electric" fld="7" baseField="1" baseItem="8"/>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3"/>
          </reference>
        </references>
      </pivotArea>
    </chartFormat>
    <chartFormat chart="0" format="6" series="1">
      <pivotArea type="data" outline="0" fieldPosition="0">
        <references count="1">
          <reference field="4294967294" count="1" selected="0">
            <x v="4"/>
          </reference>
        </references>
      </pivotArea>
    </chartFormat>
    <chartFormat chart="0" format="7" series="1">
      <pivotArea type="data" outline="0" fieldPosition="0">
        <references count="1">
          <reference field="4294967294" count="1" selected="0">
            <x v="5"/>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caption="Diesel"/>
    <pivotHierarchy dragToData="1"/>
    <pivotHierarchy dragToData="1" caption="Hybrid"/>
    <pivotHierarchy dragToData="1" caption="Import"/>
    <pivotHierarchy dragToData="1"/>
    <pivotHierarchy dragToData="1" caption="Electric"/>
    <pivotHierarchy dragToData="1" caption="Import Electric"/>
    <pivotHierarchy dragToData="1"/>
    <pivotHierarchy dragToData="1"/>
    <pivotHierarchy dragToData="1"/>
    <pivotHierarchy dragToData="1"/>
    <pivotHierarchy dragToData="1"/>
    <pivotHierarchy dragToData="1"/>
    <pivotHierarchy dragToData="1"/>
    <pivotHierarchy dragToData="1"/>
  </pivotHierarchies>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3" columnCount="6" cacheId="521926465">
        <x15:pivotRow count="6">
          <x15:c t="e">
            <x15:v/>
          </x15:c>
          <x15:c t="e">
            <x15:v/>
          </x15:c>
          <x15:c t="e">
            <x15:v/>
          </x15:c>
          <x15:c t="e">
            <x15:v/>
          </x15:c>
          <x15:c t="e">
            <x15:v/>
          </x15:c>
          <x15:c t="e">
            <x15:v/>
          </x15:c>
        </x15:pivotRow>
        <x15:pivotRow count="6">
          <x15:c>
            <x15:v>12685</x15:v>
          </x15:c>
          <x15:c>
            <x15:v>2276</x15:v>
          </x15:c>
          <x15:c>
            <x15:v>10072</x15:v>
          </x15:c>
          <x15:c t="e">
            <x15:v/>
          </x15:c>
          <x15:c t="e">
            <x15:v/>
          </x15:c>
          <x15:c t="e">
            <x15:v/>
          </x15:c>
        </x15:pivotRow>
        <x15:pivotRow count="6">
          <x15:c>
            <x15:v>9793</x15:v>
          </x15:c>
          <x15:c>
            <x15:v>1992</x15:v>
          </x15:c>
          <x15:c>
            <x15:v>7222</x15:v>
          </x15:c>
          <x15:c t="e">
            <x15:v/>
          </x15:c>
          <x15:c t="e">
            <x15:v/>
          </x15:c>
          <x15:c t="e">
            <x15:v/>
          </x15:c>
        </x15:pivotRow>
        <x15:pivotRow count="6">
          <x15:c>
            <x15:v>11264</x15:v>
          </x15:c>
          <x15:c>
            <x15:v>2626</x15:v>
          </x15:c>
          <x15:c>
            <x15:v>7965</x15:v>
          </x15:c>
          <x15:c t="e">
            <x15:v/>
          </x15:c>
          <x15:c t="e">
            <x15:v/>
          </x15:c>
          <x15:c t="e">
            <x15:v/>
          </x15:c>
        </x15:pivotRow>
        <x15:pivotRow count="6">
          <x15:c>
            <x15:v>8854</x15:v>
          </x15:c>
          <x15:c>
            <x15:v>2220</x15:v>
          </x15:c>
          <x15:c>
            <x15:v>6116</x15:v>
          </x15:c>
          <x15:c t="e">
            <x15:v/>
          </x15:c>
          <x15:c t="e">
            <x15:v/>
          </x15:c>
          <x15:c t="e">
            <x15:v/>
          </x15:c>
        </x15:pivotRow>
        <x15:pivotRow count="6">
          <x15:c>
            <x15:v>12007</x15:v>
          </x15:c>
          <x15:c>
            <x15:v>2881</x15:v>
          </x15:c>
          <x15:c>
            <x15:v>8519</x15:v>
          </x15:c>
          <x15:c t="e">
            <x15:v/>
          </x15:c>
          <x15:c t="e">
            <x15:v/>
          </x15:c>
          <x15:c t="e">
            <x15:v/>
          </x15:c>
        </x15:pivotRow>
        <x15:pivotRow count="6">
          <x15:c>
            <x15:v>11083</x15:v>
          </x15:c>
          <x15:c>
            <x15:v>3038</x15:v>
          </x15:c>
          <x15:c>
            <x15:v>8290</x15:v>
          </x15:c>
          <x15:c t="e">
            <x15:v/>
          </x15:c>
          <x15:c t="e">
            <x15:v/>
          </x15:c>
          <x15:c t="e">
            <x15:v/>
          </x15:c>
        </x15:pivotRow>
        <x15:pivotRow count="6">
          <x15:c>
            <x15:v>12062</x15:v>
          </x15:c>
          <x15:c>
            <x15:v>3768</x15:v>
          </x15:c>
          <x15:c>
            <x15:v>9203</x15:v>
          </x15:c>
          <x15:c t="e">
            <x15:v/>
          </x15:c>
          <x15:c t="e">
            <x15:v/>
          </x15:c>
          <x15:c t="e">
            <x15:v/>
          </x15:c>
        </x15:pivotRow>
        <x15:pivotRow count="6">
          <x15:c>
            <x15:v>10786</x15:v>
          </x15:c>
          <x15:c>
            <x15:v>3419</x15:v>
          </x15:c>
          <x15:c>
            <x15:v>7949</x15:v>
          </x15:c>
          <x15:c t="e">
            <x15:v/>
          </x15:c>
          <x15:c t="e">
            <x15:v/>
          </x15:c>
          <x15:c t="e">
            <x15:v/>
          </x15:c>
        </x15:pivotRow>
        <x15:pivotRow count="6">
          <x15:c>
            <x15:v>9340</x15:v>
          </x15:c>
          <x15:c>
            <x15:v>2897</x15:v>
          </x15:c>
          <x15:c>
            <x15:v>7005</x15:v>
          </x15:c>
          <x15:c t="e">
            <x15:v/>
          </x15:c>
          <x15:c t="e">
            <x15:v/>
          </x15:c>
          <x15:c t="e">
            <x15:v/>
          </x15:c>
        </x15:pivotRow>
        <x15:pivotRow count="6">
          <x15:c>
            <x15:v>11646</x15:v>
          </x15:c>
          <x15:c>
            <x15:v>3185</x15:v>
          </x15:c>
          <x15:c>
            <x15:v>8967</x15:v>
          </x15:c>
          <x15:c t="e">
            <x15:v/>
          </x15:c>
          <x15:c t="e">
            <x15:v/>
          </x15:c>
          <x15:c t="e">
            <x15:v/>
          </x15:c>
        </x15:pivotRow>
        <x15:pivotRow count="6">
          <x15:c>
            <x15:v>10453</x15:v>
          </x15:c>
          <x15:c>
            <x15:v>2957</x15:v>
          </x15:c>
          <x15:c>
            <x15:v>7683</x15:v>
          </x15:c>
          <x15:c t="e">
            <x15:v/>
          </x15:c>
          <x15:c t="e">
            <x15:v/>
          </x15:c>
          <x15:c t="e">
            <x15:v/>
          </x15:c>
        </x15:pivotRow>
        <x15:pivotRow count="6">
          <x15:c>
            <x15:v>9222</x15:v>
          </x15:c>
          <x15:c>
            <x15:v>2097</x15:v>
          </x15:c>
          <x15:c>
            <x15:v>7046</x15:v>
          </x15:c>
          <x15:c t="e">
            <x15:v/>
          </x15:c>
          <x15:c t="e">
            <x15:v/>
          </x15:c>
          <x15:c t="e">
            <x15:v/>
          </x15:c>
        </x15:pivotRow>
        <x15:pivotRow count="6">
          <x15:c t="e">
            <x15:v/>
          </x15:c>
          <x15:c t="e">
            <x15:v/>
          </x15:c>
          <x15:c t="e">
            <x15:v/>
          </x15:c>
          <x15:c t="e">
            <x15:v/>
          </x15:c>
          <x15:c t="e">
            <x15:v/>
          </x15:c>
          <x15:c t="e">
            <x15:v/>
          </x15:c>
        </x15:pivotRow>
        <x15:pivotRow count="6">
          <x15:c>
            <x15:v>9901</x15:v>
          </x15:c>
          <x15:c>
            <x15:v>2287</x15:v>
          </x15:c>
          <x15:c>
            <x15:v>7248</x15:v>
          </x15:c>
          <x15:c t="e">
            <x15:v/>
          </x15:c>
          <x15:c t="e">
            <x15:v/>
          </x15:c>
          <x15:c t="e">
            <x15:v/>
          </x15:c>
        </x15:pivotRow>
        <x15:pivotRow count="6">
          <x15:c>
            <x15:v>10567</x15:v>
          </x15:c>
          <x15:c>
            <x15:v>2627</x15:v>
          </x15:c>
          <x15:c>
            <x15:v>7926</x15:v>
          </x15:c>
          <x15:c t="e">
            <x15:v/>
          </x15:c>
          <x15:c t="e">
            <x15:v/>
          </x15:c>
          <x15:c t="e">
            <x15:v/>
          </x15:c>
        </x15:pivotRow>
        <x15:pivotRow count="6">
          <x15:c>
            <x15:v>9506</x15:v>
          </x15:c>
          <x15:c>
            <x15:v>2270</x15:v>
          </x15:c>
          <x15:c>
            <x15:v>6936</x15:v>
          </x15:c>
          <x15:c t="e">
            <x15:v/>
          </x15:c>
          <x15:c t="e">
            <x15:v/>
          </x15:c>
          <x15:c t="e">
            <x15:v/>
          </x15:c>
        </x15:pivotRow>
        <x15:pivotRow count="6">
          <x15:c>
            <x15:v>11704</x15:v>
          </x15:c>
          <x15:c>
            <x15:v>2930</x15:v>
          </x15:c>
          <x15:c>
            <x15:v>8545</x15:v>
          </x15:c>
          <x15:c t="e">
            <x15:v/>
          </x15:c>
          <x15:c t="e">
            <x15:v/>
          </x15:c>
          <x15:c t="e">
            <x15:v/>
          </x15:c>
        </x15:pivotRow>
        <x15:pivotRow count="6">
          <x15:c>
            <x15:v>10217</x15:v>
          </x15:c>
          <x15:c>
            <x15:v>2747</x15:v>
          </x15:c>
          <x15:c>
            <x15:v>7588</x15:v>
          </x15:c>
          <x15:c t="e">
            <x15:v/>
          </x15:c>
          <x15:c t="e">
            <x15:v/>
          </x15:c>
          <x15:c t="e">
            <x15:v/>
          </x15:c>
        </x15:pivotRow>
        <x15:pivotRow count="6">
          <x15:c>
            <x15:v>9670</x15:v>
          </x15:c>
          <x15:c>
            <x15:v>2531</x15:v>
          </x15:c>
          <x15:c>
            <x15:v>7095</x15:v>
          </x15:c>
          <x15:c t="e">
            <x15:v/>
          </x15:c>
          <x15:c t="e">
            <x15:v/>
          </x15:c>
          <x15:c t="e">
            <x15:v/>
          </x15:c>
        </x15:pivotRow>
        <x15:pivotRow count="6">
          <x15:c>
            <x15:v>9605</x15:v>
          </x15:c>
          <x15:c>
            <x15:v>3027</x15:v>
          </x15:c>
          <x15:c>
            <x15:v>6696</x15:v>
          </x15:c>
          <x15:c t="e">
            <x15:v/>
          </x15:c>
          <x15:c t="e">
            <x15:v/>
          </x15:c>
          <x15:c t="e">
            <x15:v/>
          </x15:c>
        </x15:pivotRow>
        <x15:pivotRow count="6">
          <x15:c>
            <x15:v>7833</x15:v>
          </x15:c>
          <x15:c>
            <x15:v>2358</x15:v>
          </x15:c>
          <x15:c>
            <x15:v>5434</x15:v>
          </x15:c>
          <x15:c t="e">
            <x15:v/>
          </x15:c>
          <x15:c t="e">
            <x15:v/>
          </x15:c>
          <x15:c t="e">
            <x15:v/>
          </x15:c>
        </x15:pivotRow>
        <x15:pivotRow count="6">
          <x15:c>
            <x15:v>8453</x15:v>
          </x15:c>
          <x15:c>
            <x15:v>2382</x15:v>
          </x15:c>
          <x15:c>
            <x15:v>5962</x15:v>
          </x15:c>
          <x15:c t="e">
            <x15:v/>
          </x15:c>
          <x15:c t="e">
            <x15:v/>
          </x15:c>
          <x15:c t="e">
            <x15:v/>
          </x15:c>
        </x15:pivotRow>
        <x15:pivotRow count="6">
          <x15:c>
            <x15:v>8390</x15:v>
          </x15:c>
          <x15:c>
            <x15:v>1851</x15:v>
          </x15:c>
          <x15:c>
            <x15:v>5962</x15:v>
          </x15:c>
          <x15:c t="e">
            <x15:v/>
          </x15:c>
          <x15:c t="e">
            <x15:v/>
          </x15:c>
          <x15:c t="e">
            <x15:v/>
          </x15:c>
        </x15:pivotRow>
        <x15:pivotRow count="6">
          <x15:c>
            <x15:v>6952</x15:v>
          </x15:c>
          <x15:c>
            <x15:v>1147</x15:v>
          </x15:c>
          <x15:c>
            <x15:v>5033</x15:v>
          </x15:c>
          <x15:c t="e">
            <x15:v/>
          </x15:c>
          <x15:c t="e">
            <x15:v/>
          </x15:c>
          <x15:c t="e">
            <x15:v/>
          </x15:c>
        </x15:pivotRow>
        <x15:pivotRow count="6">
          <x15:c>
            <x15:v>7819</x15:v>
          </x15:c>
          <x15:c>
            <x15:v>1061</x15:v>
          </x15:c>
          <x15:c>
            <x15:v>5864</x15:v>
          </x15:c>
          <x15:c t="e">
            <x15:v/>
          </x15:c>
          <x15:c t="e">
            <x15:v/>
          </x15:c>
          <x15:c t="e">
            <x15:v/>
          </x15:c>
        </x15:pivotRow>
        <x15:pivotRow count="6">
          <x15:c t="e">
            <x15:v/>
          </x15:c>
          <x15:c t="e">
            <x15:v/>
          </x15:c>
          <x15:c t="e">
            <x15:v/>
          </x15:c>
          <x15:c t="e">
            <x15:v/>
          </x15:c>
          <x15:c t="e">
            <x15:v/>
          </x15:c>
          <x15:c t="e">
            <x15:v/>
          </x15:c>
        </x15:pivotRow>
        <x15:pivotRow count="6">
          <x15:c>
            <x15:v>5353</x15:v>
          </x15:c>
          <x15:c>
            <x15:v>1048</x15:v>
          </x15:c>
          <x15:c>
            <x15:v>3603</x15:v>
          </x15:c>
          <x15:c t="e">
            <x15:v/>
          </x15:c>
          <x15:c t="e">
            <x15:v/>
          </x15:c>
          <x15:c t="e">
            <x15:v/>
          </x15:c>
        </x15:pivotRow>
        <x15:pivotRow count="6">
          <x15:c>
            <x15:v>6287</x15:v>
          </x15:c>
          <x15:c>
            <x15:v>1178</x15:v>
          </x15:c>
          <x15:c>
            <x15:v>4394</x15:v>
          </x15:c>
          <x15:c t="e">
            <x15:v/>
          </x15:c>
          <x15:c t="e">
            <x15:v/>
          </x15:c>
          <x15:c t="e">
            <x15:v/>
          </x15:c>
        </x15:pivotRow>
        <x15:pivotRow count="6">
          <x15:c>
            <x15:v>7601</x15:v>
          </x15:c>
          <x15:c>
            <x15:v>1632</x15:v>
          </x15:c>
          <x15:c>
            <x15:v>5337</x15:v>
          </x15:c>
          <x15:c t="e">
            <x15:v/>
          </x15:c>
          <x15:c t="e">
            <x15:v/>
          </x15:c>
          <x15:c t="e">
            <x15:v/>
          </x15:c>
        </x15:pivotRow>
        <x15:pivotRow count="6">
          <x15:c>
            <x15:v>7504</x15:v>
          </x15:c>
          <x15:c>
            <x15:v>1955</x15:v>
          </x15:c>
          <x15:c>
            <x15:v>5272</x15:v>
          </x15:c>
          <x15:c t="e">
            <x15:v/>
          </x15:c>
          <x15:c t="e">
            <x15:v/>
          </x15:c>
          <x15:c t="e">
            <x15:v/>
          </x15:c>
        </x15:pivotRow>
        <x15:pivotRow count="6">
          <x15:c>
            <x15:v>7421</x15:v>
          </x15:c>
          <x15:c>
            <x15:v>2008</x15:v>
          </x15:c>
          <x15:c>
            <x15:v>5357</x15:v>
          </x15:c>
          <x15:c t="e">
            <x15:v/>
          </x15:c>
          <x15:c t="e">
            <x15:v/>
          </x15:c>
          <x15:c t="e">
            <x15:v/>
          </x15:c>
        </x15:pivotRow>
        <x15:pivotRow count="6">
          <x15:c>
            <x15:v>7581</x15:v>
          </x15:c>
          <x15:c>
            <x15:v>1874</x15:v>
          </x15:c>
          <x15:c>
            <x15:v>5550</x15:v>
          </x15:c>
          <x15:c t="e">
            <x15:v/>
          </x15:c>
          <x15:c t="e">
            <x15:v/>
          </x15:c>
          <x15:c t="e">
            <x15:v/>
          </x15:c>
        </x15:pivotRow>
        <x15:pivotRow count="6">
          <x15:c>
            <x15:v>9394</x15:v>
          </x15:c>
          <x15:c>
            <x15:v>2838</x15:v>
          </x15:c>
          <x15:c>
            <x15:v>6952</x15:v>
          </x15:c>
          <x15:c t="e">
            <x15:v/>
          </x15:c>
          <x15:c t="e">
            <x15:v/>
          </x15:c>
          <x15:c t="e">
            <x15:v/>
          </x15:c>
        </x15:pivotRow>
        <x15:pivotRow count="6">
          <x15:c>
            <x15:v>7967</x15:v>
          </x15:c>
          <x15:c>
            <x15:v>2250</x15:v>
          </x15:c>
          <x15:c>
            <x15:v>5489</x15:v>
          </x15:c>
          <x15:c t="e">
            <x15:v/>
          </x15:c>
          <x15:c t="e">
            <x15:v/>
          </x15:c>
          <x15:c t="e">
            <x15:v/>
          </x15:c>
        </x15:pivotRow>
        <x15:pivotRow count="6">
          <x15:c>
            <x15:v>9530</x15:v>
          </x15:c>
          <x15:c>
            <x15:v>2586</x15:v>
          </x15:c>
          <x15:c>
            <x15:v>6700</x15:v>
          </x15:c>
          <x15:c t="e">
            <x15:v/>
          </x15:c>
          <x15:c t="e">
            <x15:v/>
          </x15:c>
          <x15:c t="e">
            <x15:v/>
          </x15:c>
        </x15:pivotRow>
        <x15:pivotRow count="6">
          <x15:c>
            <x15:v>10187</x15:v>
          </x15:c>
          <x15:c>
            <x15:v>2617</x15:v>
          </x15:c>
          <x15:c>
            <x15:v>7426</x15:v>
          </x15:c>
          <x15:c t="e">
            <x15:v/>
          </x15:c>
          <x15:c t="e">
            <x15:v/>
          </x15:c>
          <x15:c t="e">
            <x15:v/>
          </x15:c>
        </x15:pivotRow>
        <x15:pivotRow count="6">
          <x15:c>
            <x15:v>9600</x15:v>
          </x15:c>
          <x15:c>
            <x15:v>2442</x15:v>
          </x15:c>
          <x15:c>
            <x15:v>7325</x15:v>
          </x15:c>
          <x15:c t="e">
            <x15:v/>
          </x15:c>
          <x15:c t="e">
            <x15:v/>
          </x15:c>
          <x15:c t="e">
            <x15:v/>
          </x15:c>
        </x15:pivotRow>
        <x15:pivotRow count="6">
          <x15:c>
            <x15:v>10250</x15:v>
          </x15:c>
          <x15:c>
            <x15:v>2395</x15:v>
          </x15:c>
          <x15:c>
            <x15:v>8341</x15:v>
          </x15:c>
          <x15:c t="e">
            <x15:v/>
          </x15:c>
          <x15:c t="e">
            <x15:v/>
          </x15:c>
          <x15:c t="e">
            <x15:v/>
          </x15:c>
        </x15:pivotRow>
        <x15:pivotRow count="6">
          <x15:c t="e">
            <x15:v/>
          </x15:c>
          <x15:c t="e">
            <x15:v/>
          </x15:c>
          <x15:c t="e">
            <x15:v/>
          </x15:c>
          <x15:c t="e">
            <x15:v/>
          </x15:c>
          <x15:c t="e">
            <x15:v/>
          </x15:c>
          <x15:c t="e">
            <x15:v/>
          </x15:c>
        </x15:pivotRow>
        <x15:pivotRow count="6">
          <x15:c>
            <x15:v>9697</x15:v>
          </x15:c>
          <x15:c>
            <x15:v>1715</x15:v>
          </x15:c>
          <x15:c>
            <x15:v>6972</x15:v>
          </x15:c>
          <x15:c t="e">
            <x15:v/>
          </x15:c>
          <x15:c t="e">
            <x15:v/>
          </x15:c>
          <x15:c t="e">
            <x15:v/>
          </x15:c>
        </x15:pivotRow>
        <x15:pivotRow count="6">
          <x15:c>
            <x15:v>9094</x15:v>
          </x15:c>
          <x15:c>
            <x15:v>1984</x15:v>
          </x15:c>
          <x15:c>
            <x15:v>6739</x15:v>
          </x15:c>
          <x15:c t="e">
            <x15:v/>
          </x15:c>
          <x15:c t="e">
            <x15:v/>
          </x15:c>
          <x15:c t="e">
            <x15:v/>
          </x15:c>
        </x15:pivotRow>
        <x15:pivotRow count="6">
          <x15:c>
            <x15:v>11486</x15:v>
          </x15:c>
          <x15:c>
            <x15:v>2531</x15:v>
          </x15:c>
          <x15:c>
            <x15:v>8534</x15:v>
          </x15:c>
          <x15:c t="e">
            <x15:v/>
          </x15:c>
          <x15:c t="e">
            <x15:v/>
          </x15:c>
          <x15:c t="e">
            <x15:v/>
          </x15:c>
        </x15:pivotRow>
        <x15:pivotRow count="6">
          <x15:c>
            <x15:v>10677</x15:v>
          </x15:c>
          <x15:c>
            <x15:v>2548</x15:v>
          </x15:c>
          <x15:c>
            <x15:v>7784</x15:v>
          </x15:c>
          <x15:c t="e">
            <x15:v/>
          </x15:c>
          <x15:c t="e">
            <x15:v/>
          </x15:c>
          <x15:c t="e">
            <x15:v/>
          </x15:c>
        </x15:pivotRow>
        <x15:pivotRow count="6">
          <x15:c>
            <x15:v>9896</x15:v>
          </x15:c>
          <x15:c>
            <x15:v>2495</x15:v>
          </x15:c>
          <x15:c>
            <x15:v>7204</x15:v>
          </x15:c>
          <x15:c t="e">
            <x15:v/>
          </x15:c>
          <x15:c t="e">
            <x15:v/>
          </x15:c>
          <x15:c t="e">
            <x15:v/>
          </x15:c>
        </x15:pivotRow>
        <x15:pivotRow count="6">
          <x15:c>
            <x15:v>11119</x15:v>
          </x15:c>
          <x15:c>
            <x15:v>2674</x15:v>
          </x15:c>
          <x15:c>
            <x15:v>8328</x15:v>
          </x15:c>
          <x15:c t="e">
            <x15:v/>
          </x15:c>
          <x15:c t="e">
            <x15:v/>
          </x15:c>
          <x15:c t="e">
            <x15:v/>
          </x15:c>
        </x15:pivotRow>
        <x15:pivotRow count="6">
          <x15:c>
            <x15:v>11507</x15:v>
          </x15:c>
          <x15:c>
            <x15:v>3183</x15:v>
          </x15:c>
          <x15:c>
            <x15:v>8780</x15:v>
          </x15:c>
          <x15:c t="e">
            <x15:v/>
          </x15:c>
          <x15:c t="e">
            <x15:v/>
          </x15:c>
          <x15:c t="e">
            <x15:v/>
          </x15:c>
        </x15:pivotRow>
        <x15:pivotRow count="6">
          <x15:c>
            <x15:v>10414</x15:v>
          </x15:c>
          <x15:c>
            <x15:v>2671</x15:v>
          </x15:c>
          <x15:c>
            <x15:v>7665</x15:v>
          </x15:c>
          <x15:c t="e">
            <x15:v/>
          </x15:c>
          <x15:c t="e">
            <x15:v/>
          </x15:c>
          <x15:c t="e">
            <x15:v/>
          </x15:c>
        </x15:pivotRow>
        <x15:pivotRow count="6">
          <x15:c>
            <x15:v>11137</x15:v>
          </x15:c>
          <x15:c>
            <x15:v>2723</x15:v>
          </x15:c>
          <x15:c>
            <x15:v>8275</x15:v>
          </x15:c>
          <x15:c t="e">
            <x15:v/>
          </x15:c>
          <x15:c t="e">
            <x15:v/>
          </x15:c>
          <x15:c t="e">
            <x15:v/>
          </x15:c>
        </x15:pivotRow>
        <x15:pivotRow count="6">
          <x15:c>
            <x15:v>10683</x15:v>
          </x15:c>
          <x15:c>
            <x15:v>2472</x15:v>
          </x15:c>
          <x15:c>
            <x15:v>8215</x15:v>
          </x15:c>
          <x15:c t="e">
            <x15:v/>
          </x15:c>
          <x15:c t="e">
            <x15:v/>
          </x15:c>
          <x15:c t="e">
            <x15:v/>
          </x15:c>
        </x15:pivotRow>
        <x15:pivotRow count="6">
          <x15:c>
            <x15:v>11908</x15:v>
          </x15:c>
          <x15:c>
            <x15:v>2263</x15:v>
          </x15:c>
          <x15:c>
            <x15:v>9253</x15:v>
          </x15:c>
          <x15:c t="e">
            <x15:v/>
          </x15:c>
          <x15:c t="e">
            <x15:v/>
          </x15:c>
          <x15:c t="e">
            <x15:v/>
          </x15:c>
        </x15:pivotRow>
        <x15:pivotRow count="6">
          <x15:c>
            <x15:v>10136</x15:v>
          </x15:c>
          <x15:c>
            <x15:v>1755</x15:v>
          </x15:c>
          <x15:c>
            <x15:v>7987</x15:v>
          </x15:c>
          <x15:c t="e">
            <x15:v/>
          </x15:c>
          <x15:c t="e">
            <x15:v/>
          </x15:c>
          <x15:c t="e">
            <x15:v/>
          </x15:c>
        </x15:pivotRow>
        <x15:pivotRow count="6">
          <x15:c t="e">
            <x15:v/>
          </x15:c>
          <x15:c t="e">
            <x15:v/>
          </x15:c>
          <x15:c t="e">
            <x15:v/>
          </x15:c>
          <x15:c t="e">
            <x15:v/>
          </x15:c>
          <x15:c t="e">
            <x15:v/>
          </x15:c>
          <x15:c t="e">
            <x15:v/>
          </x15:c>
        </x15:pivotRow>
        <x15:pivotRow count="6">
          <x15:c>
            <x15:v>10372</x15:v>
          </x15:c>
          <x15:c>
            <x15:v>1765</x15:v>
          </x15:c>
          <x15:c>
            <x15:v>7260</x15:v>
          </x15:c>
          <x15:c>
            <x15:v>439</x15:v>
          </x15:c>
          <x15:c>
            <x15:v>112</x15:v>
          </x15:c>
          <x15:c t="e">
            <x15:v/>
          </x15:c>
        </x15:pivotRow>
        <x15:pivotRow count="6">
          <x15:c>
            <x15:v>10543</x15:v>
          </x15:c>
          <x15:c>
            <x15:v>1949</x15:v>
          </x15:c>
          <x15:c>
            <x15:v>7949</x15:v>
          </x15:c>
          <x15:c>
            <x15:v>257</x15:v>
          </x15:c>
          <x15:c>
            <x15:v>124</x15:v>
          </x15:c>
          <x15:c t="e">
            <x15:v/>
          </x15:c>
        </x15:pivotRow>
        <x15:pivotRow count="6">
          <x15:c>
            <x15:v>12901</x15:v>
          </x15:c>
          <x15:c>
            <x15:v>2237</x15:v>
          </x15:c>
          <x15:c>
            <x15:v>9353</x15:v>
          </x15:c>
          <x15:c>
            <x15:v>466</x15:v>
          </x15:c>
          <x15:c>
            <x15:v>248</x15:v>
          </x15:c>
          <x15:c t="e">
            <x15:v/>
          </x15:c>
        </x15:pivotRow>
        <x15:pivotRow count="6">
          <x15:c>
            <x15:v>11330</x15:v>
          </x15:c>
          <x15:c>
            <x15:v>2170</x15:v>
          </x15:c>
          <x15:c>
            <x15:v>8509</x15:v>
          </x15:c>
          <x15:c>
            <x15:v>388</x15:v>
          </x15:c>
          <x15:c>
            <x15:v>133</x15:v>
          </x15:c>
          <x15:c t="e">
            <x15:v/>
          </x15:c>
        </x15:pivotRow>
        <x15:pivotRow count="6">
          <x15:c>
            <x15:v>13005</x15:v>
          </x15:c>
          <x15:c>
            <x15:v>2428</x15:v>
          </x15:c>
          <x15:c>
            <x15:v>10027</x15:v>
          </x15:c>
          <x15:c>
            <x15:v>357</x15:v>
          </x15:c>
          <x15:c>
            <x15:v>146</x15:v>
          </x15:c>
          <x15:c t="e">
            <x15:v/>
          </x15:c>
        </x15:pivotRow>
        <x15:pivotRow count="6">
          <x15:c>
            <x15:v>10354</x15:v>
          </x15:c>
          <x15:c>
            <x15:v>2220</x15:v>
          </x15:c>
          <x15:c>
            <x15:v>8024</x15:v>
          </x15:c>
          <x15:c>
            <x15:v>215</x15:v>
          </x15:c>
          <x15:c>
            <x15:v>84</x15:v>
          </x15:c>
          <x15:c t="e">
            <x15:v/>
          </x15:c>
        </x15:pivotRow>
        <x15:pivotRow count="6">
          <x15:c>
            <x15:v>11189</x15:v>
          </x15:c>
          <x15:c>
            <x15:v>2719</x15:v>
          </x15:c>
          <x15:c>
            <x15:v>8560</x15:v>
          </x15:c>
          <x15:c>
            <x15:v>293</x15:v>
          </x15:c>
          <x15:c>
            <x15:v>43</x15:v>
          </x15:c>
          <x15:c t="e">
            <x15:v/>
          </x15:c>
        </x15:pivotRow>
        <x15:pivotRow count="6">
          <x15:c>
            <x15:v>11464</x15:v>
          </x15:c>
          <x15:c>
            <x15:v>2547</x15:v>
          </x15:c>
          <x15:c>
            <x15:v>8541</x15:v>
          </x15:c>
          <x15:c>
            <x15:v>303</x15:v>
          </x15:c>
          <x15:c>
            <x15:v>138</x15:v>
          </x15:c>
          <x15:c t="e">
            <x15:v/>
          </x15:c>
        </x15:pivotRow>
        <x15:pivotRow count="6">
          <x15:c>
            <x15:v>11737</x15:v>
          </x15:c>
          <x15:c>
            <x15:v>2661</x15:v>
          </x15:c>
          <x15:c>
            <x15:v>8756</x15:v>
          </x15:c>
          <x15:c>
            <x15:v>353</x15:v>
          </x15:c>
          <x15:c>
            <x15:v>201</x15:v>
          </x15:c>
          <x15:c t="e">
            <x15:v/>
          </x15:c>
        </x15:pivotRow>
        <x15:pivotRow count="6">
          <x15:c>
            <x15:v>11543</x15:v>
          </x15:c>
          <x15:c>
            <x15:v>2358</x15:v>
          </x15:c>
          <x15:c>
            <x15:v>8888</x15:v>
          </x15:c>
          <x15:c>
            <x15:v>334</x15:v>
          </x15:c>
          <x15:c>
            <x15:v>201</x15:v>
          </x15:c>
          <x15:c t="e">
            <x15:v/>
          </x15:c>
        </x15:pivotRow>
        <x15:pivotRow count="6">
          <x15:c>
            <x15:v>12357</x15:v>
          </x15:c>
          <x15:c>
            <x15:v>2316</x15:v>
          </x15:c>
          <x15:c>
            <x15:v>9465</x15:v>
          </x15:c>
          <x15:c>
            <x15:v>339</x15:v>
          </x15:c>
          <x15:c>
            <x15:v>338</x15:v>
          </x15:c>
          <x15:c t="e">
            <x15:v/>
          </x15:c>
        </x15:pivotRow>
        <x15:pivotRow count="6">
          <x15:c>
            <x15:v>11550</x15:v>
          </x15:c>
          <x15:c>
            <x15:v>1699</x15:v>
          </x15:c>
          <x15:c>
            <x15:v>9217</x15:v>
          </x15:c>
          <x15:c>
            <x15:v>159</x15:v>
          </x15:c>
          <x15:c>
            <x15:v>228</x15:v>
          </x15:c>
          <x15:c t="e">
            <x15:v/>
          </x15:c>
        </x15:pivotRow>
        <x15:pivotRow count="6">
          <x15:c t="e">
            <x15:v/>
          </x15:c>
          <x15:c t="e">
            <x15:v/>
          </x15:c>
          <x15:c t="e">
            <x15:v/>
          </x15:c>
          <x15:c t="e">
            <x15:v/>
          </x15:c>
          <x15:c t="e">
            <x15:v/>
          </x15:c>
          <x15:c t="e">
            <x15:v/>
          </x15:c>
        </x15:pivotRow>
        <x15:pivotRow count="6">
          <x15:c>
            <x15:v>10838</x15:v>
          </x15:c>
          <x15:c>
            <x15:v>1975</x15:v>
          </x15:c>
          <x15:c>
            <x15:v>7587</x15:v>
          </x15:c>
          <x15:c>
            <x15:v>324</x15:v>
          </x15:c>
          <x15:c>
            <x15:v>257</x15:v>
          </x15:c>
          <x15:c t="e">
            <x15:v/>
          </x15:c>
        </x15:pivotRow>
        <x15:pivotRow count="6">
          <x15:c>
            <x15:v>10925</x15:v>
          </x15:c>
          <x15:c>
            <x15:v>2111</x15:v>
          </x15:c>
          <x15:c>
            <x15:v>7648</x15:v>
          </x15:c>
          <x15:c>
            <x15:v>275</x15:v>
          </x15:c>
          <x15:c>
            <x15:v>309</x15:v>
          </x15:c>
          <x15:c t="e">
            <x15:v/>
          </x15:c>
        </x15:pivotRow>
        <x15:pivotRow count="6">
          <x15:c>
            <x15:v>13051</x15:v>
          </x15:c>
          <x15:c>
            <x15:v>2642</x15:v>
          </x15:c>
          <x15:c>
            <x15:v>8836</x15:v>
          </x15:c>
          <x15:c>
            <x15:v>443</x15:v>
          </x15:c>
          <x15:c>
            <x15:v>322</x15:v>
          </x15:c>
          <x15:c t="e">
            <x15:v/>
          </x15:c>
        </x15:pivotRow>
        <x15:pivotRow count="6">
          <x15:c>
            <x15:v>10876</x15:v>
          </x15:c>
          <x15:c>
            <x15:v>2274</x15:v>
          </x15:c>
          <x15:c>
            <x15:v>7233</x15:v>
          </x15:c>
          <x15:c>
            <x15:v>345</x15:v>
          </x15:c>
          <x15:c>
            <x15:v>260</x15:v>
          </x15:c>
          <x15:c t="e">
            <x15:v/>
          </x15:c>
        </x15:pivotRow>
        <x15:pivotRow count="6">
          <x15:c>
            <x15:v>12612</x15:v>
          </x15:c>
          <x15:c>
            <x15:v>2588</x15:v>
          </x15:c>
          <x15:c>
            <x15:v>8463</x15:v>
          </x15:c>
          <x15:c>
            <x15:v>403</x15:v>
          </x15:c>
          <x15:c>
            <x15:v>304</x15:v>
          </x15:c>
          <x15:c t="e">
            <x15:v/>
          </x15:c>
        </x15:pivotRow>
        <x15:pivotRow count="6">
          <x15:c>
            <x15:v>11053</x15:v>
          </x15:c>
          <x15:c>
            <x15:v>2505</x15:v>
          </x15:c>
          <x15:c>
            <x15:v>7483</x15:v>
          </x15:c>
          <x15:c>
            <x15:v>432</x15:v>
          </x15:c>
          <x15:c>
            <x15:v>264</x15:v>
          </x15:c>
          <x15:c t="e">
            <x15:v/>
          </x15:c>
        </x15:pivotRow>
        <x15:pivotRow count="6">
          <x15:c>
            <x15:v>11920</x15:v>
          </x15:c>
          <x15:c>
            <x15:v>3075</x15:v>
          </x15:c>
          <x15:c>
            <x15:v>7808</x15:v>
          </x15:c>
          <x15:c>
            <x15:v>442</x15:v>
          </x15:c>
          <x15:c>
            <x15:v>256</x15:v>
          </x15:c>
          <x15:c t="e">
            <x15:v/>
          </x15:c>
        </x15:pivotRow>
        <x15:pivotRow count="6">
          <x15:c>
            <x15:v>11790</x15:v>
          </x15:c>
          <x15:c>
            <x15:v>2953</x15:v>
          </x15:c>
          <x15:c>
            <x15:v>7074</x15:v>
          </x15:c>
          <x15:c>
            <x15:v>700</x15:v>
          </x15:c>
          <x15:c>
            <x15:v>428</x15:v>
          </x15:c>
          <x15:c t="e">
            <x15:v/>
          </x15:c>
        </x15:pivotRow>
        <x15:pivotRow count="6">
          <x15:c>
            <x15:v>11134</x15:v>
          </x15:c>
          <x15:c>
            <x15:v>2774</x15:v>
          </x15:c>
          <x15:c>
            <x15:v>6625</x15:v>
          </x15:c>
          <x15:c>
            <x15:v>688</x15:v>
          </x15:c>
          <x15:c>
            <x15:v>583</x15:v>
          </x15:c>
          <x15:c>
            <x15:v>33</x15:v>
          </x15:c>
        </x15:pivotRow>
        <x15:pivotRow count="6">
          <x15:c>
            <x15:v>12413</x15:v>
          </x15:c>
          <x15:c>
            <x15:v>3126</x15:v>
          </x15:c>
          <x15:c>
            <x15:v>7150</x15:v>
          </x15:c>
          <x15:c>
            <x15:v>990</x15:v>
          </x15:c>
          <x15:c>
            <x15:v>421</x15:v>
          </x15:c>
          <x15:c>
            <x15:v>49</x15:v>
          </x15:c>
        </x15:pivotRow>
        <x15:pivotRow count="6">
          <x15:c>
            <x15:v>11986</x15:v>
          </x15:c>
          <x15:c>
            <x15:v>2677</x15:v>
          </x15:c>
          <x15:c>
            <x15:v>6784</x15:v>
          </x15:c>
          <x15:c>
            <x15:v>788</x15:v>
          </x15:c>
          <x15:c>
            <x15:v>314</x15:v>
          </x15:c>
          <x15:c>
            <x15:v>58</x15:v>
          </x15:c>
        </x15:pivotRow>
        <x15:pivotRow count="6">
          <x15:c>
            <x15:v>9369</x15:v>
          </x15:c>
          <x15:c>
            <x15:v>1856</x15:v>
          </x15:c>
          <x15:c>
            <x15:v>6043</x15:v>
          </x15:c>
          <x15:c>
            <x15:v>312</x15:v>
          </x15:c>
          <x15:c>
            <x15:v>232</x15:v>
          </x15:c>
          <x15:c>
            <x15:v>71</x15:v>
          </x15:c>
        </x15:pivotRow>
        <x15:pivotRow count="6">
          <x15:c t="e">
            <x15:v/>
          </x15:c>
          <x15:c t="e">
            <x15:v/>
          </x15:c>
          <x15:c t="e">
            <x15:v/>
          </x15:c>
          <x15:c t="e">
            <x15:v/>
          </x15:c>
          <x15:c t="e">
            <x15:v/>
          </x15:c>
          <x15:c t="e">
            <x15:v/>
          </x15:c>
        </x15:pivotRow>
        <x15:pivotRow count="6">
          <x15:c>
            <x15:v>11639</x15:v>
          </x15:c>
          <x15:c>
            <x15:v>2525</x15:v>
          </x15:c>
          <x15:c>
            <x15:v>6436</x15:v>
          </x15:c>
          <x15:c>
            <x15:v>633</x15:v>
          </x15:c>
          <x15:c>
            <x15:v>337</x15:v>
          </x15:c>
          <x15:c>
            <x15:v>95</x15:v>
          </x15:c>
        </x15:pivotRow>
        <x15:pivotRow count="6">
          <x15:c>
            <x15:v>11322</x15:v>
          </x15:c>
          <x15:c>
            <x15:v>2408</x15:v>
          </x15:c>
          <x15:c>
            <x15:v>6137</x15:v>
          </x15:c>
          <x15:c>
            <x15:v>588</x15:v>
          </x15:c>
          <x15:c>
            <x15:v>334</x15:v>
          </x15:c>
          <x15:c>
            <x15:v>83</x15:v>
          </x15:c>
        </x15:pivotRow>
        <x15:pivotRow count="6">
          <x15:c>
            <x15:v>10735</x15:v>
          </x15:c>
          <x15:c>
            <x15:v>2547</x15:v>
          </x15:c>
          <x15:c>
            <x15:v>5872</x15:v>
          </x15:c>
          <x15:c>
            <x15:v>665</x15:v>
          </x15:c>
          <x15:c>
            <x15:v>343</x15:v>
          </x15:c>
          <x15:c>
            <x15:v>96</x15:v>
          </x15:c>
        </x15:pivotRow>
        <x15:pivotRow count="6">
          <x15:c>
            <x15:v>13988</x15:v>
          </x15:c>
          <x15:c>
            <x15:v>2868</x15:v>
          </x15:c>
          <x15:c>
            <x15:v>7302</x15:v>
          </x15:c>
          <x15:c>
            <x15:v>739</x15:v>
          </x15:c>
          <x15:c>
            <x15:v>494</x15:v>
          </x15:c>
          <x15:c>
            <x15:v>122</x15:v>
          </x15:c>
        </x15:pivotRow>
        <x15:pivotRow count="6">
          <x15:c>
            <x15:v>12012</x15:v>
          </x15:c>
          <x15:c>
            <x15:v>2862</x15:v>
          </x15:c>
          <x15:c>
            <x15:v>6583</x15:v>
          </x15:c>
          <x15:c>
            <x15:v>762</x15:v>
          </x15:c>
          <x15:c>
            <x15:v>348</x15:v>
          </x15:c>
          <x15:c>
            <x15:v>127</x15:v>
          </x15:c>
        </x15:pivotRow>
        <x15:pivotRow count="6">
          <x15:c>
            <x15:v>10948</x15:v>
          </x15:c>
          <x15:c>
            <x15:v>2636</x15:v>
          </x15:c>
          <x15:c>
            <x15:v>5978</x15:v>
          </x15:c>
          <x15:c>
            <x15:v>656</x15:v>
          </x15:c>
          <x15:c>
            <x15:v>372</x15:v>
          </x15:c>
          <x15:c>
            <x15:v>156</x15:v>
          </x15:c>
        </x15:pivotRow>
        <x15:pivotRow count="6">
          <x15:c>
            <x15:v>11312</x15:v>
          </x15:c>
          <x15:c>
            <x15:v>3089</x15:v>
          </x15:c>
          <x15:c>
            <x15:v>6029</x15:v>
          </x15:c>
          <x15:c>
            <x15:v>806</x15:v>
          </x15:c>
          <x15:c>
            <x15:v>278</x15:v>
          </x15:c>
          <x15:c>
            <x15:v>146</x15:v>
          </x15:c>
        </x15:pivotRow>
        <x15:pivotRow count="6">
          <x15:c>
            <x15:v>11660</x15:v>
          </x15:c>
          <x15:c>
            <x15:v>2849</x15:v>
          </x15:c>
          <x15:c>
            <x15:v>5888</x15:v>
          </x15:c>
          <x15:c>
            <x15:v>925</x15:v>
          </x15:c>
          <x15:c>
            <x15:v>700</x15:v>
          </x15:c>
          <x15:c>
            <x15:v>243</x15:v>
          </x15:c>
        </x15:pivotRow>
        <x15:pivotRow count="6">
          <x15:c>
            <x15:v>12168</x15:v>
          </x15:c>
          <x15:c>
            <x15:v>2596</x15:v>
          </x15:c>
          <x15:c>
            <x15:v>6194</x15:v>
          </x15:c>
          <x15:c>
            <x15:v>894</x15:v>
          </x15:c>
          <x15:c>
            <x15:v>1044</x15:v>
          </x15:c>
          <x15:c>
            <x15:v>288</x15:v>
          </x15:c>
        </x15:pivotRow>
        <x15:pivotRow count="6">
          <x15:c>
            <x15:v>12893</x15:v>
          </x15:c>
          <x15:c>
            <x15:v>2581</x15:v>
          </x15:c>
          <x15:c>
            <x15:v>6369</x15:v>
          </x15:c>
          <x15:c>
            <x15:v>1147</x15:v>
          </x15:c>
          <x15:c>
            <x15:v>925</x15:v>
          </x15:c>
          <x15:c>
            <x15:v>310</x15:v>
          </x15:c>
        </x15:pivotRow>
        <x15:pivotRow count="6">
          <x15:c>
            <x15:v>12079</x15:v>
          </x15:c>
          <x15:c>
            <x15:v>1990</x15:v>
          </x15:c>
          <x15:c>
            <x15:v>5870</x15:v>
          </x15:c>
          <x15:c>
            <x15:v>849</x15:v>
          </x15:c>
          <x15:c>
            <x15:v>1434</x15:v>
          </x15:c>
          <x15:c>
            <x15:v>249</x15:v>
          </x15:c>
        </x15:pivotRow>
        <x15:pivotRow count="6">
          <x15:c>
            <x15:v>11395</x15:v>
          </x15:c>
          <x15:c>
            <x15:v>1361</x15:v>
          </x15:c>
          <x15:c>
            <x15:v>6461</x15:v>
          </x15:c>
          <x15:c>
            <x15:v>513</x15:v>
          </x15:c>
          <x15:c>
            <x15:v>1273</x15:v>
          </x15:c>
          <x15:c>
            <x15:v>181</x15:v>
          </x15:c>
        </x15:pivotRow>
        <x15:pivotRow count="6">
          <x15:c t="e">
            <x15:v/>
          </x15:c>
          <x15:c t="e">
            <x15:v/>
          </x15:c>
          <x15:c t="e">
            <x15:v/>
          </x15:c>
          <x15:c t="e">
            <x15:v/>
          </x15:c>
          <x15:c t="e">
            <x15:v/>
          </x15:c>
          <x15:c t="e">
            <x15:v/>
          </x15:c>
        </x15:pivotRow>
        <x15:pivotRow count="6">
          <x15:c>
            <x15:v>11385</x15:v>
          </x15:c>
          <x15:c>
            <x15:v>1833</x15:v>
          </x15:c>
          <x15:c>
            <x15:v>5806</x15:v>
          </x15:c>
          <x15:c>
            <x15:v>967</x15:v>
          </x15:c>
          <x15:c>
            <x15:v>1099</x15:v>
          </x15:c>
          <x15:c>
            <x15:v>203</x15:v>
          </x15:c>
        </x15:pivotRow>
        <x15:pivotRow count="6">
          <x15:c>
            <x15:v>11246</x15:v>
          </x15:c>
          <x15:c>
            <x15:v>1728</x15:v>
          </x15:c>
          <x15:c>
            <x15:v>5533</x15:v>
          </x15:c>
          <x15:c>
            <x15:v>899</x15:v>
          </x15:c>
          <x15:c>
            <x15:v>1385</x15:v>
          </x15:c>
          <x15:c>
            <x15:v>212</x15:v>
          </x15:c>
        </x15:pivotRow>
        <x15:pivotRow count="6">
          <x15:c>
            <x15:v>13861</x15:v>
          </x15:c>
          <x15:c>
            <x15:v>1906</x15:v>
          </x15:c>
          <x15:c>
            <x15:v>6043</x15:v>
          </x15:c>
          <x15:c>
            <x15:v>1029</x15:v>
          </x15:c>
          <x15:c>
            <x15:v>2813</x15:v>
          </x15:c>
          <x15:c>
            <x15:v>197</x15:v>
          </x15:c>
        </x15:pivotRow>
        <x15:pivotRow count="6">
          <x15:c>
            <x15:v>12115</x15:v>
          </x15:c>
          <x15:c>
            <x15:v>1997</x15:v>
          </x15:c>
          <x15:c>
            <x15:v>6021</x15:v>
          </x15:c>
          <x15:c>
            <x15:v>919</x15:v>
          </x15:c>
          <x15:c>
            <x15:v>1260</x15:v>
          </x15:c>
          <x15:c>
            <x15:v>229</x15:v>
          </x15:c>
        </x15:pivotRow>
        <x15:pivotRow count="6">
          <x15:c>
            <x15:v>12337</x15:v>
          </x15:c>
          <x15:c>
            <x15:v>2106</x15:v>
          </x15:c>
          <x15:c>
            <x15:v>6082</x15:v>
          </x15:c>
          <x15:c>
            <x15:v>946</x15:v>
          </x15:c>
          <x15:c>
            <x15:v>1346</x15:v>
          </x15:c>
          <x15:c>
            <x15:v>208</x15:v>
          </x15:c>
        </x15:pivotRow>
        <x15:pivotRow count="6">
          <x15:c>
            <x15:v>11441</x15:v>
          </x15:c>
          <x15:c>
            <x15:v>2051</x15:v>
          </x15:c>
          <x15:c>
            <x15:v>5560</x15:v>
          </x15:c>
          <x15:c>
            <x15:v>846</x15:v>
          </x15:c>
          <x15:c>
            <x15:v>1446</x15:v>
          </x15:c>
          <x15:c>
            <x15:v>197</x15:v>
          </x15:c>
        </x15:pivotRow>
        <x15:pivotRow count="6">
          <x15:c>
            <x15:v>11690</x15:v>
          </x15:c>
          <x15:c>
            <x15:v>2625</x15:v>
          </x15:c>
          <x15:c>
            <x15:v>5670</x15:v>
          </x15:c>
          <x15:c>
            <x15:v>927</x15:v>
          </x15:c>
          <x15:c>
            <x15:v>1365</x15:v>
          </x15:c>
          <x15:c>
            <x15:v>231</x15:v>
          </x15:c>
        </x15:pivotRow>
        <x15:pivotRow count="6">
          <x15:c>
            <x15:v>11444</x15:v>
          </x15:c>
          <x15:c>
            <x15:v>2197</x15:v>
          </x15:c>
          <x15:c>
            <x15:v>5402</x15:v>
          </x15:c>
          <x15:c>
            <x15:v>824</x15:v>
          </x15:c>
          <x15:c>
            <x15:v>1736</x15:v>
          </x15:c>
          <x15:c>
            <x15:v>292</x15:v>
          </x15:c>
        </x15:pivotRow>
        <x15:pivotRow count="6">
          <x15:c>
            <x15:v>11585</x15:v>
          </x15:c>
          <x15:c>
            <x15:v>2473</x15:v>
          </x15:c>
          <x15:c>
            <x15:v>5375</x15:v>
          </x15:c>
          <x15:c>
            <x15:v>1180</x15:v>
          </x15:c>
          <x15:c>
            <x15:v>1300</x15:v>
          </x15:c>
          <x15:c>
            <x15:v>348</x15:v>
          </x15:c>
        </x15:pivotRow>
        <x15:pivotRow count="6">
          <x15:c>
            <x15:v>12963</x15:v>
          </x15:c>
          <x15:c>
            <x15:v>2485</x15:v>
          </x15:c>
          <x15:c>
            <x15:v>6248</x15:v>
          </x15:c>
          <x15:c>
            <x15:v>1159</x15:v>
          </x15:c>
          <x15:c>
            <x15:v>1398</x15:v>
          </x15:c>
          <x15:c>
            <x15:v>413</x15:v>
          </x15:c>
        </x15:pivotRow>
        <x15:pivotRow count="6">
          <x15:c>
            <x15:v>11486</x15:v>
          </x15:c>
          <x15:c>
            <x15:v>1852</x15:v>
          </x15:c>
          <x15:c>
            <x15:v>5571</x15:v>
          </x15:c>
          <x15:c>
            <x15:v>1049</x15:v>
          </x15:c>
          <x15:c>
            <x15:v>1418</x15:v>
          </x15:c>
          <x15:c>
            <x15:v>296</x15:v>
          </x15:c>
        </x15:pivotRow>
        <x15:pivotRow count="6">
          <x15:c>
            <x15:v>12649</x15:v>
          </x15:c>
          <x15:c>
            <x15:v>1504</x15:v>
          </x15:c>
          <x15:c>
            <x15:v>6982</x15:v>
          </x15:c>
          <x15:c>
            <x15:v>846</x15:v>
          </x15:c>
          <x15:c>
            <x15:v>1528</x15:v>
          </x15:c>
          <x15:c>
            <x15:v>237</x15:v>
          </x15:c>
        </x15:pivotRow>
        <x15:pivotRow count="6">
          <x15:c t="e">
            <x15:v/>
          </x15:c>
          <x15:c t="e">
            <x15:v/>
          </x15:c>
          <x15:c t="e">
            <x15:v/>
          </x15:c>
          <x15:c t="e">
            <x15:v/>
          </x15:c>
          <x15:c t="e">
            <x15:v/>
          </x15:c>
          <x15:c t="e">
            <x15:v/>
          </x15:c>
        </x15:pivotRow>
        <x15:pivotRow count="6">
          <x15:c>
            <x15:v>10523</x15:v>
          </x15:c>
          <x15:c>
            <x15:v>1625</x15:v>
          </x15:c>
          <x15:c>
            <x15:v>4599</x15:v>
          </x15:c>
          <x15:c>
            <x15:v>1112</x15:v>
          </x15:c>
          <x15:c>
            <x15:v>1895</x15:v>
          </x15:c>
          <x15:c>
            <x15:v>266</x15:v>
          </x15:c>
        </x15:pivotRow>
        <x15:pivotRow count="6">
          <x15:c>
            <x15:v>10685</x15:v>
          </x15:c>
          <x15:c>
            <x15:v>1639</x15:v>
          </x15:c>
          <x15:c>
            <x15:v>4637</x15:v>
          </x15:c>
          <x15:c>
            <x15:v>982</x15:v>
          </x15:c>
          <x15:c>
            <x15:v>1919</x15:v>
          </x15:c>
          <x15:c>
            <x15:v>277</x15:v>
          </x15:c>
        </x15:pivotRow>
        <x15:pivotRow count="6">
          <x15:c>
            <x15:v>14159</x15:v>
          </x15:c>
          <x15:c>
            <x15:v>2056</x15:v>
          </x15:c>
          <x15:c>
            <x15:v>5862</x15:v>
          </x15:c>
          <x15:c>
            <x15:v>1348</x15:v>
          </x15:c>
          <x15:c>
            <x15:v>3391</x15:v>
          </x15:c>
          <x15:c>
            <x15:v>320</x15:v>
          </x15:c>
        </x15:pivotRow>
        <x15:pivotRow count="6">
          <x15:c>
            <x15:v>12782</x15:v>
          </x15:c>
          <x15:c>
            <x15:v>1812</x15:v>
          </x15:c>
          <x15:c>
            <x15:v>5624</x15:v>
          </x15:c>
          <x15:c>
            <x15:v>1554</x15:v>
          </x15:c>
          <x15:c>
            <x15:v>1975</x15:v>
          </x15:c>
          <x15:c>
            <x15:v>282</x15:v>
          </x15:c>
        </x15:pivotRow>
        <x15:pivotRow count="6">
          <x15:c>
            <x15:v>12036</x15:v>
          </x15:c>
          <x15:c>
            <x15:v>1855</x15:v>
          </x15:c>
          <x15:c>
            <x15:v>4959</x15:v>
          </x15:c>
          <x15:c>
            <x15:v>1682</x15:v>
          </x15:c>
          <x15:c>
            <x15:v>1868</x15:v>
          </x15:c>
          <x15:c>
            <x15:v>260</x15:v>
          </x15:c>
        </x15:pivotRow>
        <x15:pivotRow count="6">
          <x15:c>
            <x15:v>14207</x15:v>
          </x15:c>
          <x15:c>
            <x15:v>2007</x15:v>
          </x15:c>
          <x15:c>
            <x15:v>5683</x15:v>
          </x15:c>
          <x15:c>
            <x15:v>1934</x15:v>
          </x15:c>
          <x15:c>
            <x15:v>2617</x15:v>
          </x15:c>
          <x15:c>
            <x15:v>286</x15:v>
          </x15:c>
        </x15:pivotRow>
        <x15:pivotRow count="6">
          <x15:c>
            <x15:v>12394</x15:v>
          </x15:c>
          <x15:c>
            <x15:v>2286</x15:v>
          </x15:c>
          <x15:c>
            <x15:v>4933</x15:v>
          </x15:c>
          <x15:c>
            <x15:v>1583</x15:v>
          </x15:c>
          <x15:c>
            <x15:v>1764</x15:v>
          </x15:c>
          <x15:c>
            <x15:v>369</x15:v>
          </x15:c>
        </x15:pivotRow>
        <x15:pivotRow count="6">
          <x15:c>
            <x15:v>12604</x15:v>
          </x15:c>
          <x15:c>
            <x15:v>1998</x15:v>
          </x15:c>
          <x15:c>
            <x15:v>4815</x15:v>
          </x15:c>
          <x15:c>
            <x15:v>1353</x15:v>
          </x15:c>
          <x15:c>
            <x15:v>2166</x15:v>
          </x15:c>
          <x15:c>
            <x15:v>572</x15:v>
          </x15:c>
        </x15:pivotRow>
        <x15:pivotRow count="6">
          <x15:c>
            <x15:v>12421</x15:v>
          </x15:c>
          <x15:c>
            <x15:v>1899</x15:v>
          </x15:c>
          <x15:c>
            <x15:v>4881</x15:v>
          </x15:c>
          <x15:c>
            <x15:v>1556</x15:v>
          </x15:c>
          <x15:c>
            <x15:v>2130</x15:v>
          </x15:c>
          <x15:c>
            <x15:v>570</x15:v>
          </x15:c>
        </x15:pivotRow>
        <x15:pivotRow count="6">
          <x15:c>
            <x15:v>13197</x15:v>
          </x15:c>
          <x15:c>
            <x15:v>1808</x15:v>
          </x15:c>
          <x15:c>
            <x15:v>5239</x15:v>
          </x15:c>
          <x15:c>
            <x15:v>1979</x15:v>
          </x15:c>
          <x15:c>
            <x15:v>2045</x15:v>
          </x15:c>
          <x15:c>
            <x15:v>746</x15:v>
          </x15:c>
        </x15:pivotRow>
        <x15:pivotRow count="6">
          <x15:c>
            <x15:v>12600</x15:v>
          </x15:c>
          <x15:c>
            <x15:v>1538</x15:v>
          </x15:c>
          <x15:c>
            <x15:v>5002</x15:v>
          </x15:c>
          <x15:c>
            <x15:v>1957</x15:v>
          </x15:c>
          <x15:c>
            <x15:v>2040</x15:v>
          </x15:c>
          <x15:c>
            <x15:v>661</x15:v>
          </x15:c>
        </x15:pivotRow>
        <x15:pivotRow count="6">
          <x15:c>
            <x15:v>13078</x15:v>
          </x15:c>
          <x15:c>
            <x15:v>1233</x15:v>
          </x15:c>
          <x15:c>
            <x15:v>5427</x15:v>
          </x15:c>
          <x15:c>
            <x15:v>1433</x15:v>
          </x15:c>
          <x15:c>
            <x15:v>1978</x15:v>
          </x15:c>
          <x15:c>
            <x15:v>513</x15:v>
          </x15:c>
        </x15:pivotRow>
        <x15:pivotRow count="6">
          <x15:c t="e">
            <x15:v/>
          </x15:c>
          <x15:c t="e">
            <x15:v/>
          </x15:c>
          <x15:c t="e">
            <x15:v/>
          </x15:c>
          <x15:c t="e">
            <x15:v/>
          </x15:c>
          <x15:c t="e">
            <x15:v/>
          </x15:c>
          <x15:c t="e">
            <x15:v/>
          </x15:c>
        </x15:pivotRow>
        <x15:pivotRow count="6">
          <x15:c>
            <x15:v>10991</x15:v>
          </x15:c>
          <x15:c>
            <x15:v>1219</x15:v>
          </x15:c>
          <x15:c>
            <x15:v>4177</x15:v>
          </x15:c>
          <x15:c>
            <x15:v>1992</x15:v>
          </x15:c>
          <x15:c>
            <x15:v>1906</x15:v>
          </x15:c>
          <x15:c>
            <x15:v>404</x15:v>
          </x15:c>
        </x15:pivotRow>
        <x15:pivotRow count="6">
          <x15:c>
            <x15:v>12222</x15:v>
          </x15:c>
          <x15:c>
            <x15:v>1233</x15:v>
          </x15:c>
          <x15:c>
            <x15:v>4180</x15:v>
          </x15:c>
          <x15:c>
            <x15:v>2794</x15:v>
          </x15:c>
          <x15:c>
            <x15:v>1927</x15:v>
          </x15:c>
          <x15:c>
            <x15:v>371</x15:v>
          </x15:c>
        </x15:pivotRow>
        <x15:pivotRow count="6">
          <x15:c>
            <x15:v>13875</x15:v>
          </x15:c>
          <x15:c>
            <x15:v>1253</x15:v>
          </x15:c>
          <x15:c>
            <x15:v>4745</x15:v>
          </x15:c>
          <x15:c>
            <x15:v>3396</x15:v>
          </x15:c>
          <x15:c>
            <x15:v>2597</x15:v>
          </x15:c>
          <x15:c>
            <x15:v>465</x15:v>
          </x15:c>
        </x15:pivotRow>
        <x15:pivotRow count="6">
          <x15:c>
            <x15:v>14116</x15:v>
          </x15:c>
          <x15:c>
            <x15:v>1451</x15:v>
          </x15:c>
          <x15:c>
            <x15:v>4277</x15:v>
          </x15:c>
          <x15:c>
            <x15:v>3550</x15:v>
          </x15:c>
          <x15:c>
            <x15:v>1993</x15:v>
          </x15:c>
          <x15:c>
            <x15:v>433</x15:v>
          </x15:c>
        </x15:pivotRow>
        <x15:pivotRow count="6">
          <x15:c>
            <x15:v>12864</x15:v>
          </x15:c>
          <x15:c>
            <x15:v>1432</x15:v>
          </x15:c>
          <x15:c>
            <x15:v>3872</x15:v>
          </x15:c>
          <x15:c>
            <x15:v>3449</x15:v>
          </x15:c>
          <x15:c>
            <x15:v>1423</x15:v>
          </x15:c>
          <x15:c>
            <x15:v>466</x15:v>
          </x15:c>
        </x15:pivotRow>
        <x15:pivotRow count="6">
          <x15:c>
            <x15:v>13681</x15:v>
          </x15:c>
          <x15:c>
            <x15:v>1512</x15:v>
          </x15:c>
          <x15:c>
            <x15:v>4255</x15:v>
          </x15:c>
          <x15:c>
            <x15:v>3174</x15:v>
          </x15:c>
          <x15:c>
            <x15:v>1906</x15:v>
          </x15:c>
          <x15:c>
            <x15:v>440</x15:v>
          </x15:c>
        </x15:pivotRow>
        <x15:pivotRow count="6">
          <x15:c>
            <x15:v>11040</x15:v>
          </x15:c>
          <x15:c>
            <x15:v>1401</x15:v>
          </x15:c>
          <x15:c>
            <x15:v>3422</x15:v>
          </x15:c>
          <x15:c>
            <x15:v>2917</x15:v>
          </x15:c>
          <x15:c>
            <x15:v>1103</x15:v>
          </x15:c>
          <x15:c>
            <x15:v>342</x15:v>
          </x15:c>
        </x15:pivotRow>
        <x15:pivotRow count="6">
          <x15:c>
            <x15:v>13232</x15:v>
          </x15:c>
          <x15:c>
            <x15:v>1485</x15:v>
          </x15:c>
          <x15:c>
            <x15:v>3837</x15:v>
          </x15:c>
          <x15:c>
            <x15:v>3676</x15:v>
          </x15:c>
          <x15:c>
            <x15:v>2014</x15:v>
          </x15:c>
          <x15:c>
            <x15:v>494</x15:v>
          </x15:c>
        </x15:pivotRow>
        <x15:pivotRow count="6">
          <x15:c>
            <x15:v>13854</x15:v>
          </x15:c>
          <x15:c>
            <x15:v>1526</x15:v>
          </x15:c>
          <x15:c>
            <x15:v>3838</x15:v>
          </x15:c>
          <x15:c>
            <x15:v>3991</x15:v>
          </x15:c>
          <x15:c>
            <x15:v>2629</x15:v>
          </x15:c>
          <x15:c>
            <x15:v>517</x15:v>
          </x15:c>
        </x15:pivotRow>
        <x15:pivotRow count="6">
          <x15:c>
            <x15:v>11932</x15:v>
          </x15:c>
          <x15:c>
            <x15:v>1365</x15:v>
          </x15:c>
          <x15:c>
            <x15:v>3544</x15:v>
          </x15:c>
          <x15:c>
            <x15:v>3209</x15:v>
          </x15:c>
          <x15:c>
            <x15:v>1861</x15:v>
          </x15:c>
          <x15:c>
            <x15:v>486</x15:v>
          </x15:c>
        </x15:pivotRow>
        <x15:pivotRow count="6">
          <x15:c>
            <x15:v>13194</x15:v>
          </x15:c>
          <x15:c>
            <x15:v>1305</x15:v>
          </x15:c>
          <x15:c>
            <x15:v>3892</x15:v>
          </x15:c>
          <x15:c>
            <x15:v>3181</x15:v>
          </x15:c>
          <x15:c>
            <x15:v>2567</x15:v>
          </x15:c>
          <x15:c>
            <x15:v>502</x15:v>
          </x15:c>
        </x15:pivotRow>
        <x15:pivotRow count="6">
          <x15:c>
            <x15:v>13602</x15:v>
          </x15:c>
          <x15:c>
            <x15:v>1137</x15:v>
          </x15:c>
          <x15:c>
            <x15:v>4829</x15:v>
          </x15:c>
          <x15:c>
            <x15:v>2597</x15:v>
          </x15:c>
          <x15:c>
            <x15:v>2319</x15:v>
          </x15:c>
          <x15:c>
            <x15:v>361</x15:v>
          </x15:c>
        </x15:pivotRow>
        <x15:pivotRow count="6">
          <x15:c t="e">
            <x15:v/>
          </x15:c>
          <x15:c t="e">
            <x15:v/>
          </x15:c>
          <x15:c t="e">
            <x15:v/>
          </x15:c>
          <x15:c t="e">
            <x15:v/>
          </x15:c>
          <x15:c t="e">
            <x15:v/>
          </x15:c>
          <x15:c t="e">
            <x15:v/>
          </x15:c>
        </x15:pivotRow>
        <x15:pivotRow count="6">
          <x15:c>
            <x15:v>13055</x15:v>
          </x15:c>
          <x15:c>
            <x15:v>1549</x15:v>
          </x15:c>
          <x15:c>
            <x15:v>3433</x15:v>
          </x15:c>
          <x15:c>
            <x15:v>4419</x15:v>
          </x15:c>
          <x15:c>
            <x15:v>2295</x15:v>
          </x15:c>
          <x15:c>
            <x15:v>494</x15:v>
          </x15:c>
        </x15:pivotRow>
        <x15:pivotRow count="6">
          <x15:c>
            <x15:v>1347250</x15:v>
          </x15:c>
          <x15:c>
            <x15:v>266729</x15:v>
          </x15:c>
          <x15:c>
            <x15:v>796465</x15:v>
          </x15:c>
          <x15:c>
            <x15:v>91631</x15:v>
          </x15:c>
          <x15:c>
            <x15:v>84250</x15:v>
          </x15:c>
          <x15:c>
            <x15:v>16267</x15:v>
          </x15:c>
        </x15:pivotRow>
      </x15:pivotTableData>
    </ext>
    <ext xmlns:x15="http://schemas.microsoft.com/office/spreadsheetml/2010/11/main" uri="{E67621CE-5B39-4880-91FE-76760E9C1902}">
      <x15:pivotTableUISettings>
        <x15:activeTabTopLevelEntity name="[norway_new_car_sales_by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9ABB81-9FC5-452B-8D01-C0303F9B7B62}" name="PivotChartTable1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L3" firstHeaderRow="1" firstDataRow="2" firstDataCol="1"/>
  <pivotFields count="4">
    <pivotField axis="axisCol" allDrilled="1" subtotalTop="0" showAll="0" measureFilter="1"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0"/>
  </colFields>
  <colItems count="11">
    <i>
      <x/>
    </i>
    <i>
      <x v="1"/>
    </i>
    <i>
      <x v="2"/>
    </i>
    <i>
      <x v="3"/>
    </i>
    <i>
      <x v="4"/>
    </i>
    <i>
      <x v="5"/>
    </i>
    <i>
      <x v="6"/>
    </i>
    <i>
      <x v="7"/>
    </i>
    <i>
      <x v="8"/>
    </i>
    <i>
      <x v="9"/>
    </i>
    <i t="grand">
      <x/>
    </i>
  </colItems>
  <dataFields count="1">
    <dataField name="Sum of Pct" fld="1" baseField="0" baseItem="0"/>
  </dataFields>
  <chartFormats count="15">
    <chartFormat chart="0" format="166" series="1">
      <pivotArea type="data" outline="0" fieldPosition="0">
        <references count="2">
          <reference field="4294967294" count="1" selected="0">
            <x v="0"/>
          </reference>
          <reference field="0" count="1" selected="0">
            <x v="1"/>
          </reference>
        </references>
      </pivotArea>
    </chartFormat>
    <chartFormat chart="0" format="167" series="1">
      <pivotArea type="data" outline="0" fieldPosition="0">
        <references count="2">
          <reference field="4294967294" count="1" selected="0">
            <x v="0"/>
          </reference>
          <reference field="0" count="1" selected="0">
            <x v="2"/>
          </reference>
        </references>
      </pivotArea>
    </chartFormat>
    <chartFormat chart="0" format="168" series="1">
      <pivotArea type="data" outline="0" fieldPosition="0">
        <references count="2">
          <reference field="4294967294" count="1" selected="0">
            <x v="0"/>
          </reference>
          <reference field="0" count="1" selected="0">
            <x v="10"/>
          </reference>
        </references>
      </pivotArea>
    </chartFormat>
    <chartFormat chart="0" format="169" series="1">
      <pivotArea type="data" outline="0" fieldPosition="0">
        <references count="2">
          <reference field="4294967294" count="1" selected="0">
            <x v="0"/>
          </reference>
          <reference field="0" count="1" selected="0">
            <x v="5"/>
          </reference>
        </references>
      </pivotArea>
    </chartFormat>
    <chartFormat chart="0" format="170" series="1">
      <pivotArea type="data" outline="0" fieldPosition="0">
        <references count="2">
          <reference field="4294967294" count="1" selected="0">
            <x v="0"/>
          </reference>
          <reference field="0" count="1" selected="0">
            <x v="12"/>
          </reference>
        </references>
      </pivotArea>
    </chartFormat>
    <chartFormat chart="0" format="171" series="1">
      <pivotArea type="data" outline="0" fieldPosition="0">
        <references count="2">
          <reference field="4294967294" count="1" selected="0">
            <x v="0"/>
          </reference>
          <reference field="0" count="1" selected="0">
            <x v="11"/>
          </reference>
        </references>
      </pivotArea>
    </chartFormat>
    <chartFormat chart="0" format="172" series="1">
      <pivotArea type="data" outline="0" fieldPosition="0">
        <references count="2">
          <reference field="4294967294" count="1" selected="0">
            <x v="0"/>
          </reference>
          <reference field="0" count="1" selected="0">
            <x v="7"/>
          </reference>
        </references>
      </pivotArea>
    </chartFormat>
    <chartFormat chart="0" format="173" series="1">
      <pivotArea type="data" outline="0" fieldPosition="0">
        <references count="2">
          <reference field="4294967294" count="1" selected="0">
            <x v="0"/>
          </reference>
          <reference field="0" count="1" selected="0">
            <x v="8"/>
          </reference>
        </references>
      </pivotArea>
    </chartFormat>
    <chartFormat chart="0" format="174" series="1">
      <pivotArea type="data" outline="0" fieldPosition="0">
        <references count="2">
          <reference field="4294967294" count="1" selected="0">
            <x v="0"/>
          </reference>
          <reference field="0" count="1" selected="0">
            <x v="9"/>
          </reference>
        </references>
      </pivotArea>
    </chartFormat>
    <chartFormat chart="0" format="175" series="1">
      <pivotArea type="data" outline="0" fieldPosition="0">
        <references count="2">
          <reference field="4294967294" count="1" selected="0">
            <x v="0"/>
          </reference>
          <reference field="0" count="1" selected="0">
            <x v="0"/>
          </reference>
        </references>
      </pivotArea>
    </chartFormat>
    <chartFormat chart="0" format="286" series="1">
      <pivotArea type="data" outline="0" fieldPosition="0">
        <references count="2">
          <reference field="4294967294" count="1" selected="0">
            <x v="0"/>
          </reference>
          <reference field="0" count="1" selected="0">
            <x v="14"/>
          </reference>
        </references>
      </pivotArea>
    </chartFormat>
    <chartFormat chart="0" format="287" series="1">
      <pivotArea type="data" outline="0" fieldPosition="0">
        <references count="2">
          <reference field="4294967294" count="1" selected="0">
            <x v="0"/>
          </reference>
          <reference field="0" count="1" selected="0">
            <x v="13"/>
          </reference>
        </references>
      </pivotArea>
    </chartFormat>
    <chartFormat chart="0" format="288" series="1">
      <pivotArea type="data" outline="0" fieldPosition="0">
        <references count="2">
          <reference field="4294967294" count="1" selected="0">
            <x v="0"/>
          </reference>
          <reference field="0" count="1" selected="0">
            <x v="4"/>
          </reference>
        </references>
      </pivotArea>
    </chartFormat>
    <chartFormat chart="0" format="289" series="1">
      <pivotArea type="data" outline="0" fieldPosition="0">
        <references count="2">
          <reference field="4294967294" count="1" selected="0">
            <x v="0"/>
          </reference>
          <reference field="0" count="1" selected="0">
            <x v="3"/>
          </reference>
        </references>
      </pivotArea>
    </chartFormat>
    <chartFormat chart="0" format="290" series="1">
      <pivotArea type="data" outline="0" fieldPosition="0">
        <references count="2">
          <reference field="4294967294" count="1" selected="0">
            <x v="0"/>
          </reference>
          <reference field="0" count="1" selected="0">
            <x v="6"/>
          </reference>
        </references>
      </pivotArea>
    </chartFormat>
  </chartFormats>
  <pivotHierarchies count="57">
    <pivotHierarchy dragToData="1"/>
    <pivotHierarchy multipleItemSelectionAllowed="1" dragToData="1">
      <members count="1" level="1">
        <member name="[norway_new_car_sales_by_make].[Year].&amp;[2014]"/>
      </members>
    </pivotHierarchy>
    <pivotHierarchy multipleItemSelectionAllowed="1" dragToData="1">
      <members count="1" level="1">
        <member name="[norway_new_car_sales_by_make].[Month].&amp;[M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ount" id="1" iMeasureHier="38">
      <autoFilter ref="A1">
        <filterColumn colId="0">
          <top10 val="10" filterVal="10"/>
        </filterColumn>
      </autoFilter>
    </filter>
  </filters>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11" cacheId="638393429">
        <x15:pivotRow count="11">
          <x15:c>
            <x15:v>4.0999999999999996</x15:v>
          </x15:c>
          <x15:c>
            <x15:v>7.3</x15:v>
          </x15:c>
          <x15:c>
            <x15:v>5.0999999999999996</x15:v>
          </x15:c>
          <x15:c>
            <x15:v>4</x15:v>
          </x15:c>
          <x15:c>
            <x15:v>4</x15:v>
          </x15:c>
          <x15:c>
            <x15:v>6.7</x15:v>
          </x15:c>
          <x15:c>
            <x15:v>10.8</x15:v>
          </x15:c>
          <x15:c>
            <x15:v>10.4</x15:v>
          </x15:c>
          <x15:c>
            <x15:v>12.4</x15:v>
          </x15:c>
          <x15:c>
            <x15:v>6.6</x15:v>
          </x15:c>
          <x15:c>
            <x15:v>71.400000000000006</x15:v>
          </x15:c>
        </x15:pivotRow>
      </x15:pivotTableData>
    </ext>
    <ext xmlns:x15="http://schemas.microsoft.com/office/spreadsheetml/2010/11/main" uri="{E67621CE-5B39-4880-91FE-76760E9C1902}">
      <x15:pivotTableUISettings>
        <x15:activeTabTopLevelEntity name="[norway_new_car_sales_by_mak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E11D4E-1A4C-4CE7-812F-F5B159784721}" name="PivotChartTable1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134"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2">
    <field x="0"/>
    <field x="2"/>
  </rowFields>
  <rowItems count="1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t="grand">
      <x/>
    </i>
  </rowItems>
  <colFields count="1">
    <field x="-2"/>
  </colFields>
  <colItems count="3">
    <i>
      <x/>
    </i>
    <i i="1">
      <x v="1"/>
    </i>
    <i i="2">
      <x v="2"/>
    </i>
  </colItems>
  <dataFields count="3">
    <dataField name="Avg CO2" fld="1" baseField="2" baseItem="5"/>
    <dataField name="Bensin(Gasoline) Co2" fld="3" baseField="2" baseItem="5"/>
    <dataField name="Diesel Co2" fld="4" baseField="2" baseItem="5"/>
  </dataFields>
  <chartFormats count="3">
    <chartFormat chart="0" format="56" series="1">
      <pivotArea type="data" outline="0" fieldPosition="0">
        <references count="1">
          <reference field="4294967294" count="1" selected="0">
            <x v="0"/>
          </reference>
        </references>
      </pivotArea>
    </chartFormat>
    <chartFormat chart="0" format="57" series="1">
      <pivotArea type="data" outline="0" fieldPosition="0">
        <references count="1">
          <reference field="4294967294" count="1" selected="0">
            <x v="1"/>
          </reference>
        </references>
      </pivotArea>
    </chartFormat>
    <chartFormat chart="0" format="58" series="1">
      <pivotArea type="data" outline="0" fieldPosition="0">
        <references count="1">
          <reference field="4294967294" count="1" selected="0">
            <x v="2"/>
          </reference>
        </references>
      </pivotArea>
    </chartFormat>
  </chart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CO2"/>
    <pivotHierarchy dragToData="1" caption="Bensin(Gasoline) Co2"/>
    <pivotHierarchy dragToData="1" caption="Diesel Co2"/>
  </pivotHierarchies>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3" columnCount="3" cacheId="1929968740">
        <x15:pivotRow count="3">
          <x15:c t="e">
            <x15:v/>
          </x15:c>
          <x15:c t="e">
            <x15:v/>
          </x15:c>
          <x15:c t="e">
            <x15:v/>
          </x15:c>
        </x15:pivotRow>
        <x15:pivotRow count="3">
          <x15:c>
            <x15:v>152</x15:v>
          </x15:c>
          <x15:c>
            <x15:v>155</x15:v>
          </x15:c>
          <x15:c>
            <x15:v>152</x15:v>
          </x15:c>
        </x15:pivotRow>
        <x15:pivotRow count="3">
          <x15:c>
            <x15:v>156</x15:v>
          </x15:c>
          <x15:c>
            <x15:v>159</x15:v>
          </x15:c>
          <x15:c>
            <x15:v>155</x15:v>
          </x15:c>
        </x15:pivotRow>
        <x15:pivotRow count="3">
          <x15:c>
            <x15:v>159</x15:v>
          </x15:c>
          <x15:c>
            <x15:v>161</x15:v>
          </x15:c>
          <x15:c>
            <x15:v>158</x15:v>
          </x15:c>
        </x15:pivotRow>
        <x15:pivotRow count="3">
          <x15:c>
            <x15:v>160</x15:v>
          </x15:c>
          <x15:c>
            <x15:v>165</x15:v>
          </x15:c>
          <x15:c>
            <x15:v>158</x15:v>
          </x15:c>
        </x15:pivotRow>
        <x15:pivotRow count="3">
          <x15:c>
            <x15:v>160</x15:v>
          </x15:c>
          <x15:c>
            <x15:v>163</x15:v>
          </x15:c>
          <x15:c>
            <x15:v>159</x15:v>
          </x15:c>
        </x15:pivotRow>
        <x15:pivotRow count="3">
          <x15:c>
            <x15:v>161</x15:v>
          </x15:c>
          <x15:c>
            <x15:v>163</x15:v>
          </x15:c>
          <x15:c>
            <x15:v>160</x15:v>
          </x15:c>
        </x15:pivotRow>
        <x15:pivotRow count="3">
          <x15:c>
            <x15:v>159</x15:v>
          </x15:c>
          <x15:c>
            <x15:v>161</x15:v>
          </x15:c>
          <x15:c>
            <x15:v>158</x15:v>
          </x15:c>
        </x15:pivotRow>
        <x15:pivotRow count="3">
          <x15:c>
            <x15:v>160</x15:v>
          </x15:c>
          <x15:c>
            <x15:v>160</x15:v>
          </x15:c>
          <x15:c>
            <x15:v>160</x15:v>
          </x15:c>
        </x15:pivotRow>
        <x15:pivotRow count="3">
          <x15:c>
            <x15:v>160</x15:v>
          </x15:c>
          <x15:c>
            <x15:v>160</x15:v>
          </x15:c>
          <x15:c>
            <x15:v>160</x15:v>
          </x15:c>
        </x15:pivotRow>
        <x15:pivotRow count="3">
          <x15:c>
            <x15:v>159</x15:v>
          </x15:c>
          <x15:c>
            <x15:v>160</x15:v>
          </x15:c>
          <x15:c>
            <x15:v>159</x15:v>
          </x15:c>
        </x15:pivotRow>
        <x15:pivotRow count="3">
          <x15:c>
            <x15:v>160</x15:v>
          </x15:c>
          <x15:c>
            <x15:v>161</x15:v>
          </x15:c>
          <x15:c>
            <x15:v>159</x15:v>
          </x15:c>
        </x15:pivotRow>
        <x15:pivotRow count="3">
          <x15:c>
            <x15:v>162</x15:v>
          </x15:c>
          <x15:c>
            <x15:v>162</x15:v>
          </x15:c>
          <x15:c>
            <x15:v>164</x15:v>
          </x15:c>
        </x15:pivotRow>
        <x15:pivotRow count="3">
          <x15:c t="e">
            <x15:v/>
          </x15:c>
          <x15:c t="e">
            <x15:v/>
          </x15:c>
          <x15:c t="e">
            <x15:v/>
          </x15:c>
        </x15:pivotRow>
        <x15:pivotRow count="3">
          <x15:c>
            <x15:v>158</x15:v>
          </x15:c>
          <x15:c>
            <x15:v>155</x15:v>
          </x15:c>
          <x15:c>
            <x15:v>159</x15:v>
          </x15:c>
        </x15:pivotRow>
        <x15:pivotRow count="3">
          <x15:c>
            <x15:v>160</x15:v>
          </x15:c>
          <x15:c>
            <x15:v>159</x15:v>
          </x15:c>
          <x15:c>
            <x15:v>160</x15:v>
          </x15:c>
        </x15:pivotRow>
        <x15:pivotRow count="3">
          <x15:c>
            <x15:v>159</x15:v>
          </x15:c>
          <x15:c>
            <x15:v>160</x15:v>
          </x15:c>
          <x15:c>
            <x15:v>159</x15:v>
          </x15:c>
        </x15:pivotRow>
        <x15:pivotRow count="3">
          <x15:c>
            <x15:v>159</x15:v>
          </x15:c>
          <x15:c>
            <x15:v>160</x15:v>
          </x15:c>
          <x15:c>
            <x15:v>158</x15:v>
          </x15:c>
        </x15:pivotRow>
        <x15:pivotRow count="3">
          <x15:c>
            <x15:v>157</x15:v>
          </x15:c>
          <x15:c>
            <x15:v>159</x15:v>
          </x15:c>
          <x15:c>
            <x15:v>156</x15:v>
          </x15:c>
        </x15:pivotRow>
        <x15:pivotRow count="3">
          <x15:c>
            <x15:v>158</x15:v>
          </x15:c>
          <x15:c>
            <x15:v>160</x15:v>
          </x15:c>
          <x15:c>
            <x15:v>158</x15:v>
          </x15:c>
        </x15:pivotRow>
        <x15:pivotRow count="3">
          <x15:c>
            <x15:v>157</x15:v>
          </x15:c>
          <x15:c>
            <x15:v>159</x15:v>
          </x15:c>
          <x15:c>
            <x15:v>157</x15:v>
          </x15:c>
        </x15:pivotRow>
        <x15:pivotRow count="3">
          <x15:c>
            <x15:v>157</x15:v>
          </x15:c>
          <x15:c>
            <x15:v>159</x15:v>
          </x15:c>
          <x15:c>
            <x15:v>157</x15:v>
          </x15:c>
        </x15:pivotRow>
        <x15:pivotRow count="3">
          <x15:c>
            <x15:v>157</x15:v>
          </x15:c>
          <x15:c>
            <x15:v>158</x15:v>
          </x15:c>
          <x15:c>
            <x15:v>156</x15:v>
          </x15:c>
        </x15:pivotRow>
        <x15:pivotRow count="3">
          <x15:c>
            <x15:v>158</x15:v>
          </x15:c>
          <x15:c>
            <x15:v>158</x15:v>
          </x15:c>
          <x15:c>
            <x15:v>159</x15:v>
          </x15:c>
        </x15:pivotRow>
        <x15:pivotRow count="3">
          <x15:c>
            <x15:v>160</x15:v>
          </x15:c>
          <x15:c>
            <x15:v>159</x15:v>
          </x15:c>
          <x15:c>
            <x15:v>160</x15:v>
          </x15:c>
        </x15:pivotRow>
        <x15:pivotRow count="3">
          <x15:c>
            <x15:v>156</x15:v>
          </x15:c>
          <x15:c>
            <x15:v>165</x15:v>
          </x15:c>
          <x15:c>
            <x15:v>166</x15:v>
          </x15:c>
        </x15:pivotRow>
        <x15:pivotRow count="3">
          <x15:c t="e">
            <x15:v/>
          </x15:c>
          <x15:c t="e">
            <x15:v/>
          </x15:c>
          <x15:c t="e">
            <x15:v/>
          </x15:c>
        </x15:pivotRow>
        <x15:pivotRow count="3">
          <x15:c>
            <x15:v>152</x15:v>
          </x15:c>
          <x15:c>
            <x15:v>149</x15:v>
          </x15:c>
          <x15:c>
            <x15:v>153</x15:v>
          </x15:c>
        </x15:pivotRow>
        <x15:pivotRow count="3">
          <x15:c>
            <x15:v>154</x15:v>
          </x15:c>
          <x15:c>
            <x15:v>151</x15:v>
          </x15:c>
          <x15:c>
            <x15:v>156</x15:v>
          </x15:c>
        </x15:pivotRow>
        <x15:pivotRow count="3">
          <x15:c>
            <x15:v>154</x15:v>
          </x15:c>
          <x15:c>
            <x15:v>152</x15:v>
          </x15:c>
          <x15:c>
            <x15:v>156</x15:v>
          </x15:c>
        </x15:pivotRow>
        <x15:pivotRow count="3">
          <x15:c>
            <x15:v>153</x15:v>
          </x15:c>
          <x15:c>
            <x15:v>151</x15:v>
          </x15:c>
          <x15:c>
            <x15:v>155</x15:v>
          </x15:c>
        </x15:pivotRow>
        <x15:pivotRow count="3">
          <x15:c>
            <x15:v>151</x15:v>
          </x15:c>
          <x15:c>
            <x15:v>150</x15:v>
          </x15:c>
          <x15:c>
            <x15:v>151</x15:v>
          </x15:c>
        </x15:pivotRow>
        <x15:pivotRow count="3">
          <x15:c>
            <x15:v>153</x15:v>
          </x15:c>
          <x15:c>
            <x15:v>153</x15:v>
          </x15:c>
          <x15:c>
            <x15:v>153</x15:v>
          </x15:c>
        </x15:pivotRow>
        <x15:pivotRow count="3">
          <x15:c>
            <x15:v>150</x15:v>
          </x15:c>
          <x15:c>
            <x15:v>151</x15:v>
          </x15:c>
          <x15:c>
            <x15:v>150</x15:v>
          </x15:c>
        </x15:pivotRow>
        <x15:pivotRow count="3">
          <x15:c>
            <x15:v>147</x15:v>
          </x15:c>
          <x15:c>
            <x15:v>144</x15:v>
          </x15:c>
          <x15:c>
            <x15:v>149</x15:v>
          </x15:c>
        </x15:pivotRow>
        <x15:pivotRow count="3">
          <x15:c>
            <x15:v>145</x15:v>
          </x15:c>
          <x15:c>
            <x15:v>137</x15:v>
          </x15:c>
          <x15:c>
            <x15:v>149</x15:v>
          </x15:c>
        </x15:pivotRow>
        <x15:pivotRow count="3">
          <x15:c>
            <x15:v>146</x15:v>
          </x15:c>
          <x15:c>
            <x15:v>141</x15:v>
          </x15:c>
          <x15:c>
            <x15:v>148</x15:v>
          </x15:c>
        </x15:pivotRow>
        <x15:pivotRow count="3">
          <x15:c>
            <x15:v>148</x15:v>
          </x15:c>
          <x15:c>
            <x15:v>144</x15:v>
          </x15:c>
          <x15:c>
            <x15:v>150</x15:v>
          </x15:c>
        </x15:pivotRow>
        <x15:pivotRow count="3">
          <x15:c>
            <x15:v>158</x15:v>
          </x15:c>
          <x15:c>
            <x15:v>153</x15:v>
          </x15:c>
          <x15:c>
            <x15:v>159</x15:v>
          </x15:c>
        </x15:pivotRow>
        <x15:pivotRow count="3">
          <x15:c t="e">
            <x15:v/>
          </x15:c>
          <x15:c t="e">
            <x15:v/>
          </x15:c>
          <x15:c t="e">
            <x15:v/>
          </x15:c>
        </x15:pivotRow>
        <x15:pivotRow count="3">
          <x15:c>
            <x15:v>137</x15:v>
          </x15:c>
          <x15:c>
            <x15:v>134</x15:v>
          </x15:c>
          <x15:c>
            <x15:v>138</x15:v>
          </x15:c>
        </x15:pivotRow>
        <x15:pivotRow count="3">
          <x15:c>
            <x15:v>144</x15:v>
          </x15:c>
          <x15:c>
            <x15:v>141</x15:v>
          </x15:c>
          <x15:c>
            <x15:v>145</x15:v>
          </x15:c>
        </x15:pivotRow>
        <x15:pivotRow count="3">
          <x15:c>
            <x15:v>144</x15:v>
          </x15:c>
          <x15:c>
            <x15:v>142</x15:v>
          </x15:c>
          <x15:c>
            <x15:v>145</x15:v>
          </x15:c>
        </x15:pivotRow>
        <x15:pivotRow count="3">
          <x15:c>
            <x15:v>142</x15:v>
          </x15:c>
          <x15:c>
            <x15:v>141</x15:v>
          </x15:c>
          <x15:c>
            <x15:v>144</x15:v>
          </x15:c>
        </x15:pivotRow>
        <x15:pivotRow count="3">
          <x15:c>
            <x15:v>141</x15:v>
          </x15:c>
          <x15:c>
            <x15:v>140</x15:v>
          </x15:c>
          <x15:c>
            <x15:v>143</x15:v>
          </x15:c>
        </x15:pivotRow>
        <x15:pivotRow count="3">
          <x15:c>
            <x15:v>142</x15:v>
          </x15:c>
          <x15:c>
            <x15:v>142</x15:v>
          </x15:c>
          <x15:c>
            <x15:v>142</x15:v>
          </x15:c>
        </x15:pivotRow>
        <x15:pivotRow count="3">
          <x15:c>
            <x15:v>140</x15:v>
          </x15:c>
          <x15:c>
            <x15:v>140</x15:v>
          </x15:c>
          <x15:c>
            <x15:v>141</x15:v>
          </x15:c>
        </x15:pivotRow>
        <x15:pivotRow count="3">
          <x15:c>
            <x15:v>138</x15:v>
          </x15:c>
          <x15:c>
            <x15:v>137</x15:v>
          </x15:c>
          <x15:c>
            <x15:v>140</x15:v>
          </x15:c>
        </x15:pivotRow>
        <x15:pivotRow count="3">
          <x15:c>
            <x15:v>138</x15:v>
          </x15:c>
          <x15:c>
            <x15:v>134</x15:v>
          </x15:c>
          <x15:c>
            <x15:v>141</x15:v>
          </x15:c>
        </x15:pivotRow>
        <x15:pivotRow count="3">
          <x15:c>
            <x15:v>138</x15:v>
          </x15:c>
          <x15:c>
            <x15:v>134</x15:v>
          </x15:c>
          <x15:c>
            <x15:v>140</x15:v>
          </x15:c>
        </x15:pivotRow>
        <x15:pivotRow count="3">
          <x15:c>
            <x15:v>140</x15:v>
          </x15:c>
          <x15:c>
            <x15:v>138</x15:v>
          </x15:c>
          <x15:c>
            <x15:v>141</x15:v>
          </x15:c>
        </x15:pivotRow>
        <x15:pivotRow count="3">
          <x15:c>
            <x15:v>144</x15:v>
          </x15:c>
          <x15:c>
            <x15:v>141</x15:v>
          </x15:c>
          <x15:c>
            <x15:v>146</x15:v>
          </x15:c>
        </x15:pivotRow>
        <x15:pivotRow count="3">
          <x15:c t="e">
            <x15:v/>
          </x15:c>
          <x15:c t="e">
            <x15:v/>
          </x15:c>
          <x15:c t="e">
            <x15:v/>
          </x15:c>
        </x15:pivotRow>
        <x15:pivotRow count="3">
          <x15:c>
            <x15:v>135</x15:v>
          </x15:c>
          <x15:c>
            <x15:v>132</x15:v>
          </x15:c>
          <x15:c>
            <x15:v>138</x15:v>
          </x15:c>
        </x15:pivotRow>
        <x15:pivotRow count="3">
          <x15:c>
            <x15:v>137</x15:v>
          </x15:c>
          <x15:c>
            <x15:v>132</x15:v>
          </x15:c>
          <x15:c>
            <x15:v>140</x15:v>
          </x15:c>
        </x15:pivotRow>
        <x15:pivotRow count="3">
          <x15:c>
            <x15:v>136</x15:v>
          </x15:c>
          <x15:c>
            <x15:v>132</x15:v>
          </x15:c>
          <x15:c>
            <x15:v>141</x15:v>
          </x15:c>
        </x15:pivotRow>
        <x15:pivotRow count="3">
          <x15:c>
            <x15:v>136</x15:v>
          </x15:c>
          <x15:c>
            <x15:v>132</x15:v>
          </x15:c>
          <x15:c>
            <x15:v>139</x15:v>
          </x15:c>
        </x15:pivotRow>
        <x15:pivotRow count="3">
          <x15:c>
            <x15:v>134</x15:v>
          </x15:c>
          <x15:c>
            <x15:v>132</x15:v>
          </x15:c>
          <x15:c>
            <x15:v>136</x15:v>
          </x15:c>
        </x15:pivotRow>
        <x15:pivotRow count="3">
          <x15:c>
            <x15:v>135</x15:v>
          </x15:c>
          <x15:c>
            <x15:v>134</x15:v>
          </x15:c>
          <x15:c>
            <x15:v>137</x15:v>
          </x15:c>
        </x15:pivotRow>
        <x15:pivotRow count="3">
          <x15:c>
            <x15:v>134</x15:v>
          </x15:c>
          <x15:c>
            <x15:v>132</x15:v>
          </x15:c>
          <x15:c>
            <x15:v>135</x15:v>
          </x15:c>
        </x15:pivotRow>
        <x15:pivotRow count="3">
          <x15:c>
            <x15:v>132</x15:v>
          </x15:c>
          <x15:c>
            <x15:v>131</x15:v>
          </x15:c>
          <x15:c>
            <x15:v>134</x15:v>
          </x15:c>
        </x15:pivotRow>
        <x15:pivotRow count="3">
          <x15:c>
            <x15:v>132</x15:v>
          </x15:c>
          <x15:c>
            <x15:v>129</x15:v>
          </x15:c>
          <x15:c>
            <x15:v>136</x15:v>
          </x15:c>
        </x15:pivotRow>
        <x15:pivotRow count="3">
          <x15:c>
            <x15:v>132</x15:v>
          </x15:c>
          <x15:c>
            <x15:v>130</x15:v>
          </x15:c>
          <x15:c>
            <x15:v>135</x15:v>
          </x15:c>
        </x15:pivotRow>
        <x15:pivotRow count="3">
          <x15:c>
            <x15:v>131</x15:v>
          </x15:c>
          <x15:c>
            <x15:v>128</x15:v>
          </x15:c>
          <x15:c>
            <x15:v>136</x15:v>
          </x15:c>
        </x15:pivotRow>
        <x15:pivotRow count="3">
          <x15:c>
            <x15:v>134</x15:v>
          </x15:c>
          <x15:c>
            <x15:v>131</x15:v>
          </x15:c>
          <x15:c>
            <x15:v>135</x15:v>
          </x15:c>
        </x15:pivotRow>
        <x15:pivotRow count="3">
          <x15:c t="e">
            <x15:v/>
          </x15:c>
          <x15:c t="e">
            <x15:v/>
          </x15:c>
          <x15:c t="e">
            <x15:v/>
          </x15:c>
        </x15:pivotRow>
        <x15:pivotRow count="3">
          <x15:c>
            <x15:v>135</x15:v>
          </x15:c>
          <x15:c>
            <x15:v>131</x15:v>
          </x15:c>
          <x15:c>
            <x15:v>141</x15:v>
          </x15:c>
        </x15:pivotRow>
        <x15:pivotRow count="3">
          <x15:c>
            <x15:v>130</x15:v>
          </x15:c>
          <x15:c>
            <x15:v>131</x15:v>
          </x15:c>
          <x15:c>
            <x15:v>136</x15:v>
          </x15:c>
        </x15:pivotRow>
        <x15:pivotRow count="3">
          <x15:c>
            <x15:v>131</x15:v>
          </x15:c>
          <x15:c>
            <x15:v>132</x15:v>
          </x15:c>
          <x15:c>
            <x15:v>136</x15:v>
          </x15:c>
        </x15:pivotRow>
        <x15:pivotRow count="3">
          <x15:c>
            <x15:v>130</x15:v>
          </x15:c>
          <x15:c>
            <x15:v>131</x15:v>
          </x15:c>
          <x15:c>
            <x15:v>135</x15:v>
          </x15:c>
        </x15:pivotRow>
        <x15:pivotRow count="3">
          <x15:c>
            <x15:v>129</x15:v>
          </x15:c>
          <x15:c>
            <x15:v>131</x15:v>
          </x15:c>
          <x15:c>
            <x15:v>132</x15:v>
          </x15:c>
        </x15:pivotRow>
        <x15:pivotRow count="3">
          <x15:c>
            <x15:v>131</x15:v>
          </x15:c>
          <x15:c>
            <x15:v>132</x15:v>
          </x15:c>
          <x15:c>
            <x15:v>135</x15:v>
          </x15:c>
        </x15:pivotRow>
        <x15:pivotRow count="3">
          <x15:c>
            <x15:v>132</x15:v>
          </x15:c>
          <x15:c>
            <x15:v>131</x15:v>
          </x15:c>
          <x15:c>
            <x15:v>136</x15:v>
          </x15:c>
        </x15:pivotRow>
        <x15:pivotRow count="3">
          <x15:c>
            <x15:v>127</x15:v>
          </x15:c>
          <x15:c>
            <x15:v>127</x15:v>
          </x15:c>
          <x15:c>
            <x15:v>135</x15:v>
          </x15:c>
        </x15:pivotRow>
        <x15:pivotRow count="3">
          <x15:c>
            <x15:v>125</x15:v>
          </x15:c>
          <x15:c>
            <x15:v>127</x15:v>
          </x15:c>
          <x15:c>
            <x15:v>136</x15:v>
          </x15:c>
        </x15:pivotRow>
        <x15:pivotRow count="3">
          <x15:c>
            <x15:v>127</x15:v>
          </x15:c>
          <x15:c>
            <x15:v>123</x15:v>
          </x15:c>
          <x15:c>
            <x15:v>138</x15:v>
          </x15:c>
        </x15:pivotRow>
        <x15:pivotRow count="3">
          <x15:c>
            <x15:v>129</x15:v>
          </x15:c>
          <x15:c>
            <x15:v>126</x15:v>
          </x15:c>
          <x15:c>
            <x15:v>138</x15:v>
          </x15:c>
        </x15:pivotRow>
        <x15:pivotRow count="3">
          <x15:c>
            <x15:v>133</x15:v>
          </x15:c>
          <x15:c>
            <x15:v>128</x15:v>
          </x15:c>
          <x15:c>
            <x15:v>142</x15:v>
          </x15:c>
        </x15:pivotRow>
        <x15:pivotRow count="3">
          <x15:c t="e">
            <x15:v/>
          </x15:c>
          <x15:c t="e">
            <x15:v/>
          </x15:c>
          <x15:c t="e">
            <x15:v/>
          </x15:c>
        </x15:pivotRow>
        <x15:pivotRow count="3">
          <x15:c>
            <x15:v>128</x15:v>
          </x15:c>
          <x15:c>
            <x15:v>126</x15:v>
          </x15:c>
          <x15:c>
            <x15:v>136</x15:v>
          </x15:c>
        </x15:pivotRow>
        <x15:pivotRow count="3">
          <x15:c>
            <x15:v>128</x15:v>
          </x15:c>
          <x15:c>
            <x15:v>124</x15:v>
          </x15:c>
          <x15:c>
            <x15:v>138</x15:v>
          </x15:c>
        </x15:pivotRow>
        <x15:pivotRow count="3">
          <x15:c>
            <x15:v>128</x15:v>
          </x15:c>
          <x15:c>
            <x15:v>126</x15:v>
          </x15:c>
          <x15:c>
            <x15:v>137</x15:v>
          </x15:c>
        </x15:pivotRow>
        <x15:pivotRow count="3">
          <x15:c>
            <x15:v>127</x15:v>
          </x15:c>
          <x15:c>
            <x15:v>126</x15:v>
          </x15:c>
          <x15:c>
            <x15:v>137</x15:v>
          </x15:c>
        </x15:pivotRow>
        <x15:pivotRow count="3">
          <x15:c>
            <x15:v>127</x15:v>
          </x15:c>
          <x15:c>
            <x15:v>125</x15:v>
          </x15:c>
          <x15:c>
            <x15:v>134</x15:v>
          </x15:c>
        </x15:pivotRow>
        <x15:pivotRow count="3">
          <x15:c>
            <x15:v>127</x15:v>
          </x15:c>
          <x15:c>
            <x15:v>125</x15:v>
          </x15:c>
          <x15:c>
            <x15:v>136</x15:v>
          </x15:c>
        </x15:pivotRow>
        <x15:pivotRow count="3">
          <x15:c>
            <x15:v>127</x15:v>
          </x15:c>
          <x15:c>
            <x15:v>124</x15:v>
          </x15:c>
          <x15:c>
            <x15:v>135</x15:v>
          </x15:c>
        </x15:pivotRow>
        <x15:pivotRow count="3">
          <x15:c>
            <x15:v>120</x15:v>
          </x15:c>
          <x15:c>
            <x15:v>122</x15:v>
          </x15:c>
          <x15:c>
            <x15:v>134</x15:v>
          </x15:c>
        </x15:pivotRow>
        <x15:pivotRow count="3">
          <x15:c>
            <x15:v>118</x15:v>
          </x15:c>
          <x15:c>
            <x15:v>123</x15:v>
          </x15:c>
          <x15:c>
            <x15:v>134</x15:v>
          </x15:c>
        </x15:pivotRow>
        <x15:pivotRow count="3">
          <x15:c>
            <x15:v>118</x15:v>
          </x15:c>
          <x15:c>
            <x15:v>121</x15:v>
          </x15:c>
          <x15:c>
            <x15:v>134</x15:v>
          </x15:c>
        </x15:pivotRow>
        <x15:pivotRow count="3">
          <x15:c>
            <x15:v>113</x15:v>
          </x15:c>
          <x15:c>
            <x15:v>121</x15:v>
          </x15:c>
          <x15:c>
            <x15:v>134</x15:v>
          </x15:c>
        </x15:pivotRow>
        <x15:pivotRow count="3">
          <x15:c>
            <x15:v>115</x15:v>
          </x15:c>
          <x15:c>
            <x15:v>123</x15:v>
          </x15:c>
          <x15:c>
            <x15:v>134</x15:v>
          </x15:c>
        </x15:pivotRow>
        <x15:pivotRow count="3">
          <x15:c t="e">
            <x15:v/>
          </x15:c>
          <x15:c t="e">
            <x15:v/>
          </x15:c>
          <x15:c t="e">
            <x15:v/>
          </x15:c>
        </x15:pivotRow>
        <x15:pivotRow count="3">
          <x15:c>
            <x15:v>117</x15:v>
          </x15:c>
          <x15:c>
            <x15:v>123</x15:v>
          </x15:c>
          <x15:c>
            <x15:v>136</x15:v>
          </x15:c>
        </x15:pivotRow>
        <x15:pivotRow count="3">
          <x15:c>
            <x15:v>112</x15:v>
          </x15:c>
          <x15:c>
            <x15:v>122</x15:v>
          </x15:c>
          <x15:c>
            <x15:v>134</x15:v>
          </x15:c>
        </x15:pivotRow>
        <x15:pivotRow count="3">
          <x15:c>
            <x15:v>101</x15:v>
          </x15:c>
          <x15:c>
            <x15:v>122</x15:v>
          </x15:c>
          <x15:c>
            <x15:v>135</x15:v>
          </x15:c>
        </x15:pivotRow>
        <x15:pivotRow count="3">
          <x15:c>
            <x15:v>114</x15:v>
          </x15:c>
          <x15:c>
            <x15:v>121</x15:v>
          </x15:c>
          <x15:c>
            <x15:v>134</x15:v>
          </x15:c>
        </x15:pivotRow>
        <x15:pivotRow count="3">
          <x15:c>
            <x15:v>113</x15:v>
          </x15:c>
          <x15:c>
            <x15:v>120</x15:v>
          </x15:c>
          <x15:c>
            <x15:v>134</x15:v>
          </x15:c>
        </x15:pivotRow>
        <x15:pivotRow count="3">
          <x15:c>
            <x15:v>110</x15:v>
          </x15:c>
          <x15:c>
            <x15:v>119</x15:v>
          </x15:c>
          <x15:c>
            <x15:v>133</x15:v>
          </x15:c>
        </x15:pivotRow>
        <x15:pivotRow count="3">
          <x15:c>
            <x15:v>111</x15:v>
          </x15:c>
          <x15:c>
            <x15:v>119</x15:v>
          </x15:c>
          <x15:c>
            <x15:v>133</x15:v>
          </x15:c>
        </x15:pivotRow>
        <x15:pivotRow count="3">
          <x15:c>
            <x15:v>107</x15:v>
          </x15:c>
          <x15:c>
            <x15:v>119</x15:v>
          </x15:c>
          <x15:c>
            <x15:v>133</x15:v>
          </x15:c>
        </x15:pivotRow>
        <x15:pivotRow count="3">
          <x15:c>
            <x15:v>110</x15:v>
          </x15:c>
          <x15:c>
            <x15:v>118</x15:v>
          </x15:c>
          <x15:c>
            <x15:v>132</x15:v>
          </x15:c>
        </x15:pivotRow>
        <x15:pivotRow count="3">
          <x15:c>
            <x15:v>110</x15:v>
          </x15:c>
          <x15:c>
            <x15:v>117</x15:v>
          </x15:c>
          <x15:c>
            <x15:v>132</x15:v>
          </x15:c>
        </x15:pivotRow>
        <x15:pivotRow count="3">
          <x15:c>
            <x15:v>109</x15:v>
          </x15:c>
          <x15:c>
            <x15:v>117</x15:v>
          </x15:c>
          <x15:c>
            <x15:v>133</x15:v>
          </x15:c>
        </x15:pivotRow>
        <x15:pivotRow count="3">
          <x15:c>
            <x15:v>111</x15:v>
          </x15:c>
          <x15:c>
            <x15:v>117</x15:v>
          </x15:c>
          <x15:c>
            <x15:v>132</x15:v>
          </x15:c>
        </x15:pivotRow>
        <x15:pivotRow count="3">
          <x15:c t="e">
            <x15:v/>
          </x15:c>
          <x15:c t="e">
            <x15:v/>
          </x15:c>
          <x15:c t="e">
            <x15:v/>
          </x15:c>
        </x15:pivotRow>
        <x15:pivotRow count="3">
          <x15:c>
            <x15:v>101</x15:v>
          </x15:c>
          <x15:c>
            <x15:v>118</x15:v>
          </x15:c>
          <x15:c>
            <x15:v>133</x15:v>
          </x15:c>
        </x15:pivotRow>
        <x15:pivotRow count="3">
          <x15:c>
            <x15:v>102</x15:v>
          </x15:c>
          <x15:c>
            <x15:v>119</x15:v>
          </x15:c>
          <x15:c>
            <x15:v>134</x15:v>
          </x15:c>
        </x15:pivotRow>
        <x15:pivotRow count="3">
          <x15:c>
            <x15:v>93</x15:v>
          </x15:c>
          <x15:c>
            <x15:v>117</x15:v>
          </x15:c>
          <x15:c>
            <x15:v>132</x15:v>
          </x15:c>
        </x15:pivotRow>
        <x15:pivotRow count="3">
          <x15:c>
            <x15:v>102</x15:v>
          </x15:c>
          <x15:c>
            <x15:v>115</x15:v>
          </x15:c>
          <x15:c>
            <x15:v>132</x15:v>
          </x15:c>
        </x15:pivotRow>
        <x15:pivotRow count="3">
          <x15:c>
            <x15:v>99</x15:v>
          </x15:c>
          <x15:c>
            <x15:v>117</x15:v>
          </x15:c>
          <x15:c>
            <x15:v>131</x15:v>
          </x15:c>
        </x15:pivotRow>
        <x15:pivotRow count="3">
          <x15:c>
            <x15:v>96</x15:v>
          </x15:c>
          <x15:c>
            <x15:v>119</x15:v>
          </x15:c>
          <x15:c>
            <x15:v>131</x15:v>
          </x15:c>
        </x15:pivotRow>
        <x15:pivotRow count="3">
          <x15:c>
            <x15:v>102</x15:v>
          </x15:c>
          <x15:c>
            <x15:v>120</x15:v>
          </x15:c>
          <x15:c>
            <x15:v>131</x15:v>
          </x15:c>
        </x15:pivotRow>
        <x15:pivotRow count="3">
          <x15:c>
            <x15:v>100</x15:v>
          </x15:c>
          <x15:c>
            <x15:v>120</x15:v>
          </x15:c>
          <x15:c>
            <x15:v>131</x15:v>
          </x15:c>
        </x15:pivotRow>
        <x15:pivotRow count="3">
          <x15:c>
            <x15:v>100</x15:v>
          </x15:c>
          <x15:c>
            <x15:v>119</x15:v>
          </x15:c>
          <x15:c>
            <x15:v>131</x15:v>
          </x15:c>
        </x15:pivotRow>
        <x15:pivotRow count="3">
          <x15:c>
            <x15:v>99</x15:v>
          </x15:c>
          <x15:c>
            <x15:v>118</x15:v>
          </x15:c>
          <x15:c>
            <x15:v>131</x15:v>
          </x15:c>
        </x15:pivotRow>
        <x15:pivotRow count="3">
          <x15:c>
            <x15:v>99</x15:v>
          </x15:c>
          <x15:c>
            <x15:v>121</x15:v>
          </x15:c>
          <x15:c>
            <x15:v>131</x15:v>
          </x15:c>
        </x15:pivotRow>
        <x15:pivotRow count="3">
          <x15:c>
            <x15:v>104</x15:v>
          </x15:c>
          <x15:c>
            <x15:v>117</x15:v>
          </x15:c>
          <x15:c>
            <x15:v>132</x15:v>
          </x15:c>
        </x15:pivotRow>
        <x15:pivotRow count="3">
          <x15:c t="e">
            <x15:v/>
          </x15:c>
          <x15:c t="e">
            <x15:v/>
          </x15:c>
          <x15:c t="e">
            <x15:v/>
          </x15:c>
        </x15:pivotRow>
        <x15:pivotRow count="3">
          <x15:c>
            <x15:v>96</x15:v>
          </x15:c>
          <x15:c>
            <x15:v>117</x15:v>
          </x15:c>
          <x15:c>
            <x15:v>130</x15:v>
          </x15:c>
        </x15:pivotRow>
        <x15:pivotRow count="3">
          <x15:c>
            <x15:v>95</x15:v>
          </x15:c>
          <x15:c>
            <x15:v>119</x15:v>
          </x15:c>
          <x15:c>
            <x15:v>130</x15:v>
          </x15:c>
        </x15:pivotRow>
        <x15:pivotRow count="3">
          <x15:c>
            <x15:v>88</x15:v>
          </x15:c>
          <x15:c>
            <x15:v>117</x15:v>
          </x15:c>
          <x15:c>
            <x15:v>131</x15:v>
          </x15:c>
        </x15:pivotRow>
        <x15:pivotRow count="3">
          <x15:c>
            <x15:v>93</x15:v>
          </x15:c>
          <x15:c>
            <x15:v>117</x15:v>
          </x15:c>
          <x15:c>
            <x15:v>129</x15:v>
          </x15:c>
        </x15:pivotRow>
        <x15:pivotRow count="3">
          <x15:c>
            <x15:v>96</x15:v>
          </x15:c>
          <x15:c>
            <x15:v>116</x15:v>
          </x15:c>
          <x15:c>
            <x15:v>129</x15:v>
          </x15:c>
        </x15:pivotRow>
        <x15:pivotRow count="3">
          <x15:c>
            <x15:v>96</x15:v>
          </x15:c>
          <x15:c>
            <x15:v>118</x15:v>
          </x15:c>
          <x15:c>
            <x15:v>131</x15:v>
          </x15:c>
        </x15:pivotRow>
        <x15:pivotRow count="3">
          <x15:c>
            <x15:v>98</x15:v>
          </x15:c>
          <x15:c>
            <x15:v>119</x15:v>
          </x15:c>
          <x15:c>
            <x15:v>132</x15:v>
          </x15:c>
        </x15:pivotRow>
        <x15:pivotRow count="3">
          <x15:c>
            <x15:v>93</x15:v>
          </x15:c>
          <x15:c>
            <x15:v>117</x15:v>
          </x15:c>
          <x15:c>
            <x15:v>132</x15:v>
          </x15:c>
        </x15:pivotRow>
        <x15:pivotRow count="3">
          <x15:c>
            <x15:v>88</x15:v>
          </x15:c>
          <x15:c>
            <x15:v>98</x15:v>
          </x15:c>
          <x15:c>
            <x15:v>128</x15:v>
          </x15:c>
        </x15:pivotRow>
        <x15:pivotRow count="3">
          <x15:c>
            <x15:v>91</x15:v>
          </x15:c>
          <x15:c>
            <x15:v>98</x15:v>
          </x15:c>
          <x15:c>
            <x15:v>127</x15:v>
          </x15:c>
        </x15:pivotRow>
        <x15:pivotRow count="3">
          <x15:c>
            <x15:v>88</x15:v>
          </x15:c>
          <x15:c>
            <x15:v>100</x15:v>
          </x15:c>
          <x15:c>
            <x15:v>128</x15:v>
          </x15:c>
        </x15:pivotRow>
        <x15:pivotRow count="3">
          <x15:c>
            <x15:v>98</x15:v>
          </x15:c>
          <x15:c>
            <x15:v>106</x15:v>
          </x15:c>
          <x15:c>
            <x15:v>136</x15:v>
          </x15:c>
        </x15:pivotRow>
        <x15:pivotRow count="3">
          <x15:c t="e">
            <x15:v/>
          </x15:c>
          <x15:c t="e">
            <x15:v/>
          </x15:c>
          <x15:c t="e">
            <x15:v/>
          </x15:c>
        </x15:pivotRow>
        <x15:pivotRow count="3">
          <x15:c>
            <x15:v>84</x15:v>
          </x15:c>
          <x15:c>
            <x15:v>94</x15:v>
          </x15:c>
          <x15:c>
            <x15:v>118</x15:v>
          </x15:c>
        </x15:pivotRow>
        <x15:pivotRow count="3">
          <x15:c>
            <x15:v>15672</x15:v>
          </x15:c>
          <x15:c>
            <x15:v>16182</x15:v>
          </x15:c>
          <x15:c>
            <x15:v>17109</x15:v>
          </x15:c>
        </x15:pivotRow>
      </x15:pivotTableData>
    </ext>
    <ext xmlns:x15="http://schemas.microsoft.com/office/spreadsheetml/2010/11/main" uri="{E67621CE-5B39-4880-91FE-76760E9C1902}">
      <x15:pivotTableUISettings>
        <x15:activeTabTopLevelEntity name="[norway_new_car_sales_by_month]"/>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553C37-895A-4FCE-B24B-D2EEF8E2A611}" name="PivotTable57" cacheId="1" applyNumberFormats="0" applyBorderFormats="0" applyFontFormats="0" applyPatternFormats="0" applyAlignmentFormats="0" applyWidthHeightFormats="1" dataCaption="Values" tag="f631b7b1-752a-4d9e-8ae8-584b2f72cadb" updatedVersion="6" minRefreshableVersion="3" useAutoFormatting="1" subtotalHiddenItems="1" rowGrandTotals="0" colGrandTotals="0" itemPrintTitles="1" createdVersion="6" indent="0" outline="1" outlineData="1" multipleFieldFilters="0">
  <location ref="H158:J163" firstHeaderRow="0" firstDataRow="1" firstDataCol="1"/>
  <pivotFields count="3">
    <pivotField dataField="1" subtotalTop="0" showAll="0" defaultSubtotal="0"/>
    <pivotField axis="axisRow" allDrilled="1" subtotalTop="0" showAll="0" dataSourceSort="1" defaultSubtotal="0" defaultAttributeDrillState="1">
      <items count="5">
        <item x="0" e="0"/>
        <item x="1"/>
        <item x="2"/>
        <item x="3"/>
        <item x="4"/>
      </items>
    </pivotField>
    <pivotField dataField="1" subtotalTop="0" showAll="0" defaultSubtotal="0"/>
  </pivotFields>
  <rowFields count="1">
    <field x="1"/>
  </rowFields>
  <rowItems count="5">
    <i>
      <x/>
    </i>
    <i>
      <x v="1"/>
    </i>
    <i>
      <x v="2"/>
    </i>
    <i>
      <x v="3"/>
    </i>
    <i>
      <x v="4"/>
    </i>
  </rowItems>
  <colFields count="1">
    <field x="-2"/>
  </colFields>
  <colItems count="2">
    <i>
      <x/>
    </i>
    <i i="1">
      <x v="1"/>
    </i>
  </colItems>
  <dataFields count="2">
    <dataField name="Sum of Import" fld="0" baseField="0" baseItem="0"/>
    <dataField name="Sum of Import_Electric" fld="2"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aptionGreaterThan" evalOrder="-1" id="1" stringValue1="2012">
      <autoFilter ref="A1">
        <filterColumn colId="0">
          <customFilters>
            <customFilter operator="greaterThan" val="2012"/>
          </customFilters>
        </filterColumn>
      </autoFilter>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orway_new_car_sales_by_month]"/>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8F6A4803-43DD-4585-A83A-FE7B34775148}" autoFormatId="16" applyNumberFormats="0" applyBorderFormats="1" applyFontFormats="1" applyPatternFormats="1" applyAlignmentFormats="1" applyWidthHeightFormats="0">
  <queryTableRefresh nextId="28" unboundColumnsLeft="2">
    <queryTableFields count="20">
      <queryTableField id="27" dataBound="0" tableColumnId="25"/>
      <queryTableField id="20" dataBound="0" tableColumnId="19"/>
      <queryTableField id="1" name="Year" tableColumnId="1"/>
      <queryTableField id="19" dataBound="0" tableColumnId="18"/>
      <queryTableField id="2" name="Month" tableColumnId="2"/>
      <queryTableField id="3" name="Quantity" tableColumnId="3"/>
      <queryTableField id="4" name="Quantity_YoY" tableColumnId="4"/>
      <queryTableField id="5" name="Import" tableColumnId="5"/>
      <queryTableField id="6" name="Import_YoY" tableColumnId="6"/>
      <queryTableField id="7" name="Used" tableColumnId="7"/>
      <queryTableField id="8" name="Used_YoY" tableColumnId="8"/>
      <queryTableField id="9" name="Avg_CO2" tableColumnId="9"/>
      <queryTableField id="10" name="Bensin_Co2" tableColumnId="10"/>
      <queryTableField id="11" name="Diesel_Co2" tableColumnId="11"/>
      <queryTableField id="12" name="Quantity_Diesel" tableColumnId="12"/>
      <queryTableField id="13" name="Diesel_Share" tableColumnId="13"/>
      <queryTableField id="14" name="Diesel_Share_LY" tableColumnId="14"/>
      <queryTableField id="15" name="Quantity_Hybrid" tableColumnId="15"/>
      <queryTableField id="16" name="Quantity_Electric" tableColumnId="16"/>
      <queryTableField id="17" name="Import_Electric"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5423AE8-5379-4DED-BD00-778181ABADA8}" sourceName="[norway_new_car_sales_by_make].[Year]">
  <data>
    <olap pivotCacheId="1407948255">
      <levels count="2">
        <level uniqueName="[norway_new_car_sales_by_make].[Year].[(All)]" sourceCaption="(All)" count="0"/>
        <level uniqueName="[norway_new_car_sales_by_make].[Year].[Year]" sourceCaption="Year" count="11">
          <ranges>
            <range startItem="0">
              <i n="[norway_new_car_sales_by_make].[Year].&amp;[2007]" c="2007"/>
              <i n="[norway_new_car_sales_by_make].[Year].&amp;[2008]" c="2008"/>
              <i n="[norway_new_car_sales_by_make].[Year].&amp;[2009]" c="2009"/>
              <i n="[norway_new_car_sales_by_make].[Year].&amp;[2010]" c="2010"/>
              <i n="[norway_new_car_sales_by_make].[Year].&amp;[2011]" c="2011"/>
              <i n="[norway_new_car_sales_by_make].[Year].&amp;[2012]" c="2012"/>
              <i n="[norway_new_car_sales_by_make].[Year].&amp;[2013]" c="2013"/>
              <i n="[norway_new_car_sales_by_make].[Year].&amp;[2014]" c="2014"/>
              <i n="[norway_new_car_sales_by_make].[Year].&amp;[2015]" c="2015"/>
              <i n="[norway_new_car_sales_by_make].[Year].&amp;[2016]" c="2016"/>
              <i n="[norway_new_car_sales_by_make].[Year].&amp;[2017]" c="2017"/>
            </range>
          </ranges>
        </level>
      </levels>
      <selections count="1">
        <selection n="[norway_new_car_sales_by_make].[Year].[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FCF2C0F-7DC4-41D5-B3BD-8B9B0B3C6199}" sourceName="[norway_new_car_sales_by_make].[Month]">
  <data>
    <olap pivotCacheId="1407948255">
      <levels count="2">
        <level uniqueName="[norway_new_car_sales_by_make].[Month].[(All)]" sourceCaption="(All)" count="0"/>
        <level uniqueName="[norway_new_car_sales_by_make].[Month].[Month]" sourceCaption="Month" count="12">
          <ranges>
            <range startItem="0">
              <i n="[norway_new_car_sales_by_make].[Month].&amp;[Jan]" c="Jan"/>
              <i n="[norway_new_car_sales_by_make].[Month].&amp;[Feb]" c="Feb"/>
              <i n="[norway_new_car_sales_by_make].[Month].&amp;[Mar]" c="Mar"/>
              <i n="[norway_new_car_sales_by_make].[Month].&amp;[Apr]" c="Apr"/>
              <i n="[norway_new_car_sales_by_make].[Month].&amp;[May]" c="May"/>
              <i n="[norway_new_car_sales_by_make].[Month].&amp;[Jun]" c="Jun"/>
              <i n="[norway_new_car_sales_by_make].[Month].&amp;[Jul]" c="Jul"/>
              <i n="[norway_new_car_sales_by_make].[Month].&amp;[Aug]" c="Aug"/>
              <i n="[norway_new_car_sales_by_make].[Month].&amp;[Sep]" c="Sep"/>
              <i n="[norway_new_car_sales_by_make].[Month].&amp;[Oct]" c="Oct"/>
              <i n="[norway_new_car_sales_by_make].[Month].&amp;[Nov]" c="Nov"/>
              <i n="[norway_new_car_sales_by_make].[Month].&amp;[Dec]" c="Dec"/>
            </range>
          </ranges>
        </level>
      </levels>
      <selections count="1">
        <selection n="[norway_new_car_sales_by_make].[Month].[All]"/>
      </selections>
    </olap>
  </data>
  <extLst>
    <x:ext xmlns:x15="http://schemas.microsoft.com/office/spreadsheetml/2010/11/main" uri="{03082B11-2C62-411c-B77F-237D8FCFBE4C}">
      <x15:slicerCachePivotTables>
        <pivotTable tabId="4294967295" name="PivotChartTable1"/>
      </x15:slicerCachePivotTables>
    </x:ext>
    <x:ext xmlns:x15="http://schemas.microsoft.com/office/spreadsheetml/2010/11/main" uri="{470722E0-AACD-4C17-9CDC-17EF765DBC7E}">
      <x15:slicerCacheHideItemsWithNoData count="1">
        <x15:slicerCacheOlapLevelName uniqueName="[norway_new_car_sales_by_make].[Month].[Month]"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BE85F29D-E05F-489F-8500-E73A9FFF27CD}" sourceName="[norway_new_car_sales_by_model].[Make]">
  <data>
    <olap pivotCacheId="746109237">
      <levels count="2">
        <level uniqueName="[norway_new_car_sales_by_model].[Make].[(All)]" sourceCaption="(All)" count="0"/>
        <level uniqueName="[norway_new_car_sales_by_model].[Make].[Make]" sourceCaption="Make" count="22">
          <ranges>
            <range startItem="0">
              <i n="[norway_new_car_sales_by_model].[Make].&amp;[Audi]" c="Audi"/>
              <i n="[norway_new_car_sales_by_model].[Make].&amp;[BMW]" c="BMW"/>
              <i n="[norway_new_car_sales_by_model].[Make].&amp;[Citroen]" c="Citroen"/>
              <i n="[norway_new_car_sales_by_model].[Make].&amp;[Ford]" c="Ford"/>
              <i n="[norway_new_car_sales_by_model].[Make].&amp;[Honda]" c="Honda"/>
              <i n="[norway_new_car_sales_by_model].[Make].&amp;[Hyundai]" c="Hyundai"/>
              <i n="[norway_new_car_sales_by_model].[Make].&amp;[Kia]" c="Kia"/>
              <i n="[norway_new_car_sales_by_model].[Make].&amp;[Mazda]" c="Mazda"/>
              <i n="[norway_new_car_sales_by_model].[Make].&amp;[Mercedes-Benz]" c="Mercedes-Benz"/>
              <i n="[norway_new_car_sales_by_model].[Make].&amp;[Mitsubishi]" c="Mitsubishi"/>
              <i n="[norway_new_car_sales_by_model].[Make].&amp;[Nissan]" c="Nissan"/>
              <i n="[norway_new_car_sales_by_model].[Make].&amp;[Opel]" c="Opel"/>
              <i n="[norway_new_car_sales_by_model].[Make].&amp;[Peugeot]" c="Peugeot"/>
              <i n="[norway_new_car_sales_by_model].[Make].&amp;[Renault]" c="Renault"/>
              <i n="[norway_new_car_sales_by_model].[Make].&amp;[Saab]" c="Saab"/>
              <i n="[norway_new_car_sales_by_model].[Make].&amp;[Skoda]" c="Skoda"/>
              <i n="[norway_new_car_sales_by_model].[Make].&amp;[Subaru]" c="Subaru"/>
              <i n="[norway_new_car_sales_by_model].[Make].&amp;[Suzuki]" c="Suzuki"/>
              <i n="[norway_new_car_sales_by_model].[Make].&amp;[Tesla]" c="Tesla"/>
              <i n="[norway_new_car_sales_by_model].[Make].&amp;[Toyota]" c="Toyota"/>
              <i n="[norway_new_car_sales_by_model].[Make].&amp;[Volkswagen]" c="Volkswagen"/>
              <i n="[norway_new_car_sales_by_model].[Make].&amp;[Volvo]" c="Volvo"/>
            </range>
          </ranges>
        </level>
      </levels>
      <selections count="1">
        <selection n="[norway_new_car_sales_by_model].[Make].&amp;[Ford]"/>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43E10CEF-92FD-43B8-A632-DE0C2D4D48A1}" sourceName="[norway_new_car_sales_by_model].[Month]">
  <data>
    <olap pivotCacheId="746109237">
      <levels count="2">
        <level uniqueName="[norway_new_car_sales_by_model].[Month].[(All)]" sourceCaption="(All)" count="0"/>
        <level uniqueName="[norway_new_car_sales_by_model].[Month].[Month]" sourceCaption="Month" count="12">
          <ranges>
            <range startItem="0">
              <i n="[norway_new_car_sales_by_model].[Month].&amp;[Jan]" c="Jan"/>
              <i n="[norway_new_car_sales_by_model].[Month].&amp;[Feb]" c="Feb"/>
              <i n="[norway_new_car_sales_by_model].[Month].&amp;[Mar]" c="Mar"/>
              <i n="[norway_new_car_sales_by_model].[Month].&amp;[Apr]" c="Apr"/>
              <i n="[norway_new_car_sales_by_model].[Month].&amp;[May]" c="May"/>
              <i n="[norway_new_car_sales_by_model].[Month].&amp;[Jun]" c="Jun"/>
              <i n="[norway_new_car_sales_by_model].[Month].&amp;[Jul]" c="Jul"/>
              <i n="[norway_new_car_sales_by_model].[Month].&amp;[Aug]" c="Aug"/>
              <i n="[norway_new_car_sales_by_model].[Month].&amp;[Sep]" c="Sep"/>
              <i n="[norway_new_car_sales_by_model].[Month].&amp;[Oct]" c="Oct"/>
              <i n="[norway_new_car_sales_by_model].[Month].&amp;[Nov]" c="Nov"/>
              <i n="[norway_new_car_sales_by_model].[Month].&amp;[Dec]" c="Dec"/>
            </range>
          </ranges>
        </level>
      </levels>
      <selections count="1">
        <selection n="[norway_new_car_sales_by_model].[Month].[All]"/>
      </selections>
    </olap>
  </data>
  <extLst>
    <x:ext xmlns:x15="http://schemas.microsoft.com/office/spreadsheetml/2010/11/main" uri="{03082B11-2C62-411c-B77F-237D8FCFBE4C}">
      <x15:slicerCachePivotTables>
        <pivotTable tabId="4294967295" name="PivotChartTable6"/>
        <pivotTable tabId="4294967295" name="PivotChartTable5"/>
      </x15:slicerCachePivotTables>
    </x:ext>
    <x:ext xmlns:x15="http://schemas.microsoft.com/office/spreadsheetml/2010/11/main" uri="{470722E0-AACD-4C17-9CDC-17EF765DBC7E}">
      <x15:slicerCacheHideItemsWithNoData count="1">
        <x15:slicerCacheOlapLevelName uniqueName="[norway_new_car_sales_by_model].[Month].[Month]"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2B08C7E-FAD8-4B1C-94FF-39A8A7CEC84D}" sourceName="[norway_new_car_sales_by_model].[Year]">
  <data>
    <olap pivotCacheId="746109237">
      <levels count="2">
        <level uniqueName="[norway_new_car_sales_by_model].[Year].[(All)]" sourceCaption="(All)" count="0"/>
        <level uniqueName="[norway_new_car_sales_by_model].[Year].[Year]" sourceCaption="Year" count="11">
          <ranges>
            <range startItem="0">
              <i n="[norway_new_car_sales_by_model].[Year].&amp;[2007]" c="2007"/>
              <i n="[norway_new_car_sales_by_model].[Year].&amp;[2008]" c="2008"/>
              <i n="[norway_new_car_sales_by_model].[Year].&amp;[2009]" c="2009"/>
              <i n="[norway_new_car_sales_by_model].[Year].&amp;[2010]" c="2010"/>
              <i n="[norway_new_car_sales_by_model].[Year].&amp;[2011]" c="2011"/>
              <i n="[norway_new_car_sales_by_model].[Year].&amp;[2012]" c="2012"/>
              <i n="[norway_new_car_sales_by_model].[Year].&amp;[2013]" c="2013"/>
              <i n="[norway_new_car_sales_by_model].[Year].&amp;[2014]" c="2014"/>
              <i n="[norway_new_car_sales_by_model].[Year].&amp;[2015]" c="2015"/>
              <i n="[norway_new_car_sales_by_model].[Year].&amp;[2016]" c="2016"/>
              <i n="[norway_new_car_sales_by_model].[Year].&amp;[2017]" c="2017" nd="1"/>
            </range>
          </ranges>
        </level>
      </levels>
      <selections count="1">
        <selection n="[norway_new_car_sales_by_model].[Year].[All]"/>
      </selections>
    </olap>
  </data>
  <extLst>
    <x:ext xmlns:x15="http://schemas.microsoft.com/office/spreadsheetml/2010/11/main" uri="{03082B11-2C62-411c-B77F-237D8FCFBE4C}">
      <x15:slicerCachePivotTables>
        <pivotTable tabId="4294967295" name="PivotChartTable6"/>
        <pivotTable tabId="4294967295" name="PivotChartTable5"/>
      </x15:slicerCachePivotTables>
    </x:ext>
    <x:ext xmlns:x15="http://schemas.microsoft.com/office/spreadsheetml/2010/11/main" uri="{470722E0-AACD-4C17-9CDC-17EF765DBC7E}">
      <x15:slicerCacheHideItemsWithNoData count="1">
        <x15:slicerCacheOlapLevelName uniqueName="[norway_new_car_sales_by_model].[Year].[Year]" count="1"/>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DE31AAAE-7C3F-405A-A242-B946578F17B0}" sourceName="[norway_new_car_sales_by_make].[Month]">
  <data>
    <olap pivotCacheId="1003002944">
      <levels count="2">
        <level uniqueName="[norway_new_car_sales_by_make].[Month].[(All)]" sourceCaption="(All)" count="0"/>
        <level uniqueName="[norway_new_car_sales_by_make].[Month].[Month]" sourceCaption="Month" count="12">
          <ranges>
            <range startItem="0">
              <i n="[norway_new_car_sales_by_make].[Month].&amp;[Jan]" c="Jan"/>
              <i n="[norway_new_car_sales_by_make].[Month].&amp;[Feb]" c="Feb"/>
              <i n="[norway_new_car_sales_by_make].[Month].&amp;[Mar]" c="Mar"/>
              <i n="[norway_new_car_sales_by_make].[Month].&amp;[Apr]" c="Apr"/>
              <i n="[norway_new_car_sales_by_make].[Month].&amp;[May]" c="May"/>
              <i n="[norway_new_car_sales_by_make].[Month].&amp;[Jun]" c="Jun"/>
              <i n="[norway_new_car_sales_by_make].[Month].&amp;[Jul]" c="Jul"/>
              <i n="[norway_new_car_sales_by_make].[Month].&amp;[Aug]" c="Aug"/>
              <i n="[norway_new_car_sales_by_make].[Month].&amp;[Sep]" c="Sep"/>
              <i n="[norway_new_car_sales_by_make].[Month].&amp;[Oct]" c="Oct"/>
              <i n="[norway_new_car_sales_by_make].[Month].&amp;[Nov]" c="Nov"/>
              <i n="[norway_new_car_sales_by_make].[Month].&amp;[Dec]" c="Dec"/>
            </range>
          </ranges>
        </level>
      </levels>
      <selections count="1">
        <selection n="[norway_new_car_sales_by_make].[Month].&amp;[Mar]"/>
      </selections>
    </olap>
  </data>
  <extLst>
    <x:ext xmlns:x15="http://schemas.microsoft.com/office/spreadsheetml/2010/11/main" uri="{03082B11-2C62-411c-B77F-237D8FCFBE4C}">
      <x15:slicerCachePivotTables>
        <pivotTable tabId="4294967295" name="PivotChartTable15"/>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C888EBF-91FA-456E-A45A-9661A9561579}" sourceName="[norway_new_car_sales_by_make].[Year]">
  <data>
    <olap pivotCacheId="1003002944">
      <levels count="2">
        <level uniqueName="[norway_new_car_sales_by_make].[Year].[(All)]" sourceCaption="(All)" count="0"/>
        <level uniqueName="[norway_new_car_sales_by_make].[Year].[Year]" sourceCaption="Year" count="11">
          <ranges>
            <range startItem="0">
              <i n="[norway_new_car_sales_by_make].[Year].&amp;[2007]" c="2007"/>
              <i n="[norway_new_car_sales_by_make].[Year].&amp;[2008]" c="2008"/>
              <i n="[norway_new_car_sales_by_make].[Year].&amp;[2009]" c="2009"/>
              <i n="[norway_new_car_sales_by_make].[Year].&amp;[2010]" c="2010"/>
              <i n="[norway_new_car_sales_by_make].[Year].&amp;[2011]" c="2011"/>
              <i n="[norway_new_car_sales_by_make].[Year].&amp;[2012]" c="2012"/>
              <i n="[norway_new_car_sales_by_make].[Year].&amp;[2013]" c="2013"/>
              <i n="[norway_new_car_sales_by_make].[Year].&amp;[2014]" c="2014"/>
              <i n="[norway_new_car_sales_by_make].[Year].&amp;[2015]" c="2015"/>
              <i n="[norway_new_car_sales_by_make].[Year].&amp;[2016]" c="2016"/>
              <i n="[norway_new_car_sales_by_make].[Year].&amp;[2017]" c="2017" nd="1"/>
            </range>
          </ranges>
        </level>
      </levels>
      <selections count="1">
        <selection n="[norway_new_car_sales_by_make].[Year].&amp;[2014]"/>
      </selections>
    </olap>
  </data>
  <extLst>
    <x:ext xmlns:x15="http://schemas.microsoft.com/office/spreadsheetml/2010/11/main" uri="{03082B11-2C62-411c-B77F-237D8FCFBE4C}">
      <x15:slicerCachePivotTables>
        <pivotTable tabId="4294967295" name="PivotChartTable1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85D6771-BA4F-4863-9426-6CC88FD4866F}" cache="Slicer_Year" caption="Year" level="1" rowHeight="241300"/>
  <slicer name="Month" xr10:uid="{363E6BC7-9865-4AFA-851C-D11E9C7F1B6C}" cache="Slicer_Month" caption="Month" level="1" rowHeight="241300"/>
  <slicer name="Make Models" xr10:uid="{B96F5DCD-5225-4FFD-AA63-4D1FB480B2C8}" cache="Slicer_Make" caption="Make" level="1" rowHeight="241300"/>
  <slicer name="Month Models" xr10:uid="{7AB12C20-FD71-4B94-9B23-44E37141BC66}" cache="Slicer_Month1" caption="Month" level="1" rowHeight="241300"/>
  <slicer name="Year Models" xr10:uid="{1FF29464-010F-47C4-928D-41845427A5C6}" cache="Slicer_Year1" caption="Year" level="1" rowHeight="241300"/>
  <slicer name="Month 1" xr10:uid="{20C8D912-20EF-46F7-B836-CCCC2194E6A7}" cache="Slicer_Month2" caption="Month" level="1" rowHeight="241300"/>
  <slicer name="Year 1" xr10:uid="{AAE05711-E00E-4762-92DD-43349222F196}" cache="Slicer_Year2" caption="Year" startItem="4"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57FBF6-5EBE-47B8-997B-5C026E7C1ADB}" name="norway_new_car_sales_by_month" displayName="norway_new_car_sales_by_month" ref="A1:T122" tableType="queryTable" totalsRowShown="0">
  <autoFilter ref="A1:T122" xr:uid="{E8913596-CF70-4E32-99B6-9816FE0FB18B}"/>
  <sortState ref="B2:T122">
    <sortCondition ref="C1:C122"/>
  </sortState>
  <tableColumns count="20">
    <tableColumn id="25" xr3:uid="{AEBBF34A-9604-4CF2-BC68-C410F3D7EC1C}" uniqueName="25" name="MonthYear" queryTableFieldId="27" dataDxfId="10">
      <calculatedColumnFormula>norway_new_car_sales_by_month[Month]&amp;norway_new_car_sales_by_month[Year]</calculatedColumnFormula>
    </tableColumn>
    <tableColumn id="19" xr3:uid="{D726576E-E290-4072-9C6F-00393427DFDB}" uniqueName="19" name="Quarter" queryTableFieldId="20" dataDxfId="9">
      <calculatedColumnFormula>_xlfn.IFS(norway_new_car_sales_by_month[MonthNumber]&lt;4,1,AND(norway_new_car_sales_by_month[MonthNumber]&gt;=4,norway_new_car_sales_by_month[MonthNumber]&lt;7),2,AND(norway_new_car_sales_by_month[MonthNumber]&gt;=7,norway_new_car_sales_by_month[MonthNumber]&lt;10),3,norway_new_car_sales_by_month[MonthNumber]&gt;=10,4)</calculatedColumnFormula>
    </tableColumn>
    <tableColumn id="1" xr3:uid="{212199B2-088F-43E7-AB70-00065069DC88}" uniqueName="1" name="Year" queryTableFieldId="1"/>
    <tableColumn id="18" xr3:uid="{96C99321-1B46-4E4D-AE83-8CC23CBE7935}" uniqueName="18" name="MonthNumber" queryTableFieldId="19" dataDxfId="8">
      <calculatedColumnFormula>_xlfn.IFS(E2="Jan",1,E2="Feb",2,E2="Mar",3,E2="Apr",4,E2="May",5,E2="Jun",6,E2="Jul",7,E2="Aug",8,E2="Sep",9,E2="Oct",10,E2="Nov",11,E2="Dec",12)</calculatedColumnFormula>
    </tableColumn>
    <tableColumn id="2" xr3:uid="{FD9A385C-3B5D-451B-B800-CA8EE7A2A8CC}" uniqueName="2" name="Month" queryTableFieldId="2" dataDxfId="7" dataCellStyle="Comma"/>
    <tableColumn id="3" xr3:uid="{DD832A3B-D9B6-4673-9B6A-BD984CAB3690}" uniqueName="3" name="Quantity" queryTableFieldId="3"/>
    <tableColumn id="4" xr3:uid="{AB7E9398-CB95-40CC-B07E-73D568228FD3}" uniqueName="4" name="Quantity_YoY" queryTableFieldId="4"/>
    <tableColumn id="5" xr3:uid="{89D72370-4BA0-43F9-90D6-A74416BCCC2D}" uniqueName="5" name="Import" queryTableFieldId="5"/>
    <tableColumn id="6" xr3:uid="{7C41D56B-6EA2-4AF5-BFF5-D70085FDE72B}" uniqueName="6" name="Import_YoY" queryTableFieldId="6"/>
    <tableColumn id="7" xr3:uid="{05C7FEA9-DBAA-4B14-A8F9-4FCA3B9A5DE9}" uniqueName="7" name="Used" queryTableFieldId="7" dataDxfId="6"/>
    <tableColumn id="8" xr3:uid="{F3CE96DD-E736-43D4-865C-488E45BB37C3}" uniqueName="8" name="Used_YoY" queryTableFieldId="8" dataDxfId="5"/>
    <tableColumn id="9" xr3:uid="{53137032-3922-4BE8-AEA5-44789C382FEA}" uniqueName="9" name="Avg_CO2" queryTableFieldId="9"/>
    <tableColumn id="10" xr3:uid="{9C07E2C0-9C9D-40DE-B865-FA17D76EF2C6}" uniqueName="10" name="Bensin_Co2" queryTableFieldId="10"/>
    <tableColumn id="11" xr3:uid="{9294E46E-0061-43C7-BB60-C4CBB71E4191}" uniqueName="11" name="Diesel_Co2" queryTableFieldId="11"/>
    <tableColumn id="12" xr3:uid="{53305757-1FB6-4146-9307-DD7C9F44789F}" uniqueName="12" name="Quantity_Diesel" queryTableFieldId="12" dataDxfId="4"/>
    <tableColumn id="13" xr3:uid="{E2A7F2F7-9D7B-4606-8C72-4C3838E15391}" uniqueName="13" name="Diesel_Share" queryTableFieldId="13"/>
    <tableColumn id="14" xr3:uid="{23FD3CD4-02A1-43B9-8619-882470DD7116}" uniqueName="14" name="Diesel_Share_LY" queryTableFieldId="14"/>
    <tableColumn id="15" xr3:uid="{3D9761BE-037A-4344-8D5D-3F1BBFA54CE8}" uniqueName="15" name="Quantity_Hybrid" queryTableFieldId="15" dataDxfId="3"/>
    <tableColumn id="16" xr3:uid="{4214B976-E32E-428B-BFA1-1F36B86FF901}" uniqueName="16" name="Quantity_Electric" queryTableFieldId="16" dataDxfId="2"/>
    <tableColumn id="17" xr3:uid="{1CED88D4-DCAF-4D5C-8AFF-0293B353E761}" uniqueName="17" name="Import_Electric" queryTableFieldId="17"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CA963-367E-432C-977D-E4BC7189EB94}">
  <dimension ref="A1:T205"/>
  <sheetViews>
    <sheetView topLeftCell="B1" workbookViewId="0">
      <selection activeCell="M58" sqref="M58"/>
    </sheetView>
  </sheetViews>
  <sheetFormatPr defaultRowHeight="14.25" x14ac:dyDescent="0.45"/>
  <cols>
    <col min="1" max="1" width="13.59765625" customWidth="1"/>
    <col min="2" max="2" width="10.1328125" bestFit="1" customWidth="1"/>
    <col min="3" max="3" width="7.265625" style="8" bestFit="1" customWidth="1"/>
    <col min="4" max="4" width="16.73046875" bestFit="1" customWidth="1"/>
    <col min="5" max="5" width="9.265625" bestFit="1" customWidth="1"/>
    <col min="6" max="6" width="11" bestFit="1" customWidth="1"/>
    <col min="7" max="7" width="15.59765625" bestFit="1" customWidth="1"/>
    <col min="8" max="8" width="11.3984375" customWidth="1"/>
    <col min="9" max="9" width="13.73046875" bestFit="1" customWidth="1"/>
    <col min="10" max="10" width="7.86328125" bestFit="1" customWidth="1"/>
    <col min="11" max="11" width="12.265625" bestFit="1" customWidth="1"/>
    <col min="12" max="12" width="11.1328125" bestFit="1" customWidth="1"/>
    <col min="13" max="13" width="13.59765625" bestFit="1" customWidth="1"/>
    <col min="14" max="14" width="13.1328125" bestFit="1" customWidth="1"/>
    <col min="15" max="15" width="17.73046875" bestFit="1" customWidth="1"/>
    <col min="16" max="16" width="14.86328125" bestFit="1" customWidth="1"/>
    <col min="17" max="17" width="18" bestFit="1" customWidth="1"/>
    <col min="18" max="18" width="18" style="14" bestFit="1" customWidth="1"/>
    <col min="19" max="19" width="18.59765625" bestFit="1" customWidth="1"/>
    <col min="20" max="20" width="16.86328125" bestFit="1" customWidth="1"/>
    <col min="25" max="25" width="12.265625" customWidth="1"/>
  </cols>
  <sheetData>
    <row r="1" spans="1:20" x14ac:dyDescent="0.45">
      <c r="A1" t="s">
        <v>240</v>
      </c>
      <c r="B1" t="s">
        <v>226</v>
      </c>
      <c r="C1" t="s">
        <v>0</v>
      </c>
      <c r="D1" t="s">
        <v>79</v>
      </c>
      <c r="E1" s="8" t="s">
        <v>1</v>
      </c>
      <c r="F1" t="s">
        <v>2</v>
      </c>
      <c r="G1" t="s">
        <v>3</v>
      </c>
      <c r="H1" t="s">
        <v>4</v>
      </c>
      <c r="I1" t="s">
        <v>5</v>
      </c>
      <c r="J1" t="s">
        <v>6</v>
      </c>
      <c r="K1" t="s">
        <v>7</v>
      </c>
      <c r="L1" t="s">
        <v>8</v>
      </c>
      <c r="M1" t="s">
        <v>9</v>
      </c>
      <c r="N1" t="s">
        <v>10</v>
      </c>
      <c r="O1" t="s">
        <v>11</v>
      </c>
      <c r="P1" t="s">
        <v>12</v>
      </c>
      <c r="Q1" t="s">
        <v>13</v>
      </c>
      <c r="R1" s="14" t="s">
        <v>14</v>
      </c>
      <c r="S1" t="s">
        <v>15</v>
      </c>
      <c r="T1" t="s">
        <v>16</v>
      </c>
    </row>
    <row r="2" spans="1:20" x14ac:dyDescent="0.45">
      <c r="A2" s="1" t="str">
        <f>norway_new_car_sales_by_month[Month]&amp;norway_new_car_sales_by_month[Year]</f>
        <v>Jan2007</v>
      </c>
      <c r="B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2">
        <v>2007</v>
      </c>
      <c r="D2" s="1">
        <f t="shared" ref="D2:D33" si="0">_xlfn.IFS(E2="Jan",1,E2="Feb",2,E2="Mar",3,E2="Apr",4,E2="May",5,E2="Jun",6,E2="Jul",7,E2="Aug",8,E2="Sep",9,E2="Oct",10,E2="Nov",11,E2="Dec",12)</f>
        <v>1</v>
      </c>
      <c r="E2" s="8" t="s">
        <v>17</v>
      </c>
      <c r="F2">
        <v>12685</v>
      </c>
      <c r="G2">
        <v>5227</v>
      </c>
      <c r="H2">
        <v>2276</v>
      </c>
      <c r="I2">
        <v>257</v>
      </c>
      <c r="J2" s="1"/>
      <c r="K2" s="1" t="s">
        <v>18</v>
      </c>
      <c r="L2">
        <v>152</v>
      </c>
      <c r="M2">
        <v>155</v>
      </c>
      <c r="N2">
        <v>152</v>
      </c>
      <c r="O2" s="1">
        <v>10072</v>
      </c>
      <c r="P2">
        <v>79.400000000000006</v>
      </c>
      <c r="Q2">
        <v>52.5</v>
      </c>
      <c r="R2" s="1"/>
      <c r="S2" s="1"/>
    </row>
    <row r="3" spans="1:20" x14ac:dyDescent="0.45">
      <c r="A3" s="1" t="str">
        <f>norway_new_car_sales_by_month[Month]&amp;norway_new_car_sales_by_month[Year]</f>
        <v>Feb2007</v>
      </c>
      <c r="B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3">
        <v>2007</v>
      </c>
      <c r="D3" s="1">
        <f t="shared" si="0"/>
        <v>2</v>
      </c>
      <c r="E3" s="8" t="s">
        <v>19</v>
      </c>
      <c r="F3">
        <v>9793</v>
      </c>
      <c r="G3">
        <v>2448</v>
      </c>
      <c r="H3">
        <v>1992</v>
      </c>
      <c r="I3">
        <v>-89</v>
      </c>
      <c r="J3" s="1"/>
      <c r="K3" s="1" t="s">
        <v>18</v>
      </c>
      <c r="L3">
        <v>156</v>
      </c>
      <c r="M3">
        <v>159</v>
      </c>
      <c r="N3">
        <v>155</v>
      </c>
      <c r="O3" s="1">
        <v>7222</v>
      </c>
      <c r="P3">
        <v>73.7</v>
      </c>
      <c r="Q3">
        <v>47.4</v>
      </c>
      <c r="R3" s="1"/>
      <c r="S3" s="1"/>
    </row>
    <row r="4" spans="1:20" x14ac:dyDescent="0.45">
      <c r="A4" s="1" t="str">
        <f>norway_new_car_sales_by_month[Month]&amp;norway_new_car_sales_by_month[Year]</f>
        <v>Mar2007</v>
      </c>
      <c r="B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4">
        <v>2007</v>
      </c>
      <c r="D4" s="1">
        <f t="shared" si="0"/>
        <v>3</v>
      </c>
      <c r="E4" s="8" t="s">
        <v>20</v>
      </c>
      <c r="F4">
        <v>11264</v>
      </c>
      <c r="G4">
        <v>1445</v>
      </c>
      <c r="H4">
        <v>2626</v>
      </c>
      <c r="I4">
        <v>45</v>
      </c>
      <c r="J4" s="1"/>
      <c r="K4" s="1" t="s">
        <v>18</v>
      </c>
      <c r="L4">
        <v>159</v>
      </c>
      <c r="M4">
        <v>161</v>
      </c>
      <c r="N4">
        <v>158</v>
      </c>
      <c r="O4" s="1">
        <v>7965</v>
      </c>
      <c r="P4">
        <v>70.7</v>
      </c>
      <c r="Q4">
        <v>48.1</v>
      </c>
      <c r="R4" s="1"/>
      <c r="S4" s="1"/>
    </row>
    <row r="5" spans="1:20" x14ac:dyDescent="0.45">
      <c r="A5" s="1" t="str">
        <f>norway_new_car_sales_by_month[Month]&amp;norway_new_car_sales_by_month[Year]</f>
        <v>Apr2007</v>
      </c>
      <c r="B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5">
        <v>2007</v>
      </c>
      <c r="D5" s="1">
        <f t="shared" si="0"/>
        <v>4</v>
      </c>
      <c r="E5" s="8" t="s">
        <v>21</v>
      </c>
      <c r="F5">
        <v>8854</v>
      </c>
      <c r="G5">
        <v>504</v>
      </c>
      <c r="H5">
        <v>2220</v>
      </c>
      <c r="I5">
        <v>-130</v>
      </c>
      <c r="J5" s="1"/>
      <c r="K5" s="1" t="s">
        <v>18</v>
      </c>
      <c r="L5">
        <v>160</v>
      </c>
      <c r="M5">
        <v>165</v>
      </c>
      <c r="N5">
        <v>158</v>
      </c>
      <c r="O5" s="1">
        <v>6116</v>
      </c>
      <c r="P5">
        <v>69.099999999999994</v>
      </c>
      <c r="Q5">
        <v>48.4</v>
      </c>
      <c r="R5" s="1"/>
      <c r="S5" s="1"/>
    </row>
    <row r="6" spans="1:20" x14ac:dyDescent="0.45">
      <c r="A6" s="1" t="str">
        <f>norway_new_car_sales_by_month[Month]&amp;norway_new_car_sales_by_month[Year]</f>
        <v>May2007</v>
      </c>
      <c r="B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6">
        <v>2007</v>
      </c>
      <c r="D6" s="1">
        <f t="shared" si="0"/>
        <v>5</v>
      </c>
      <c r="E6" s="8" t="s">
        <v>22</v>
      </c>
      <c r="F6">
        <v>12007</v>
      </c>
      <c r="G6">
        <v>1592</v>
      </c>
      <c r="H6">
        <v>2881</v>
      </c>
      <c r="I6">
        <v>7</v>
      </c>
      <c r="J6" s="1"/>
      <c r="K6" s="1" t="s">
        <v>18</v>
      </c>
      <c r="L6">
        <v>160</v>
      </c>
      <c r="M6">
        <v>163</v>
      </c>
      <c r="N6">
        <v>159</v>
      </c>
      <c r="O6" s="1">
        <v>8519</v>
      </c>
      <c r="P6">
        <v>71</v>
      </c>
      <c r="Q6">
        <v>49.1</v>
      </c>
      <c r="R6" s="1"/>
      <c r="S6" s="1"/>
      <c r="T6" s="1"/>
    </row>
    <row r="7" spans="1:20" x14ac:dyDescent="0.45">
      <c r="A7" s="1" t="str">
        <f>norway_new_car_sales_by_month[Month]&amp;norway_new_car_sales_by_month[Year]</f>
        <v>Jun2007</v>
      </c>
      <c r="B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7">
        <v>2007</v>
      </c>
      <c r="D7" s="1">
        <f t="shared" si="0"/>
        <v>6</v>
      </c>
      <c r="E7" s="8" t="s">
        <v>23</v>
      </c>
      <c r="F7">
        <v>11083</v>
      </c>
      <c r="G7">
        <v>1545</v>
      </c>
      <c r="H7">
        <v>3038</v>
      </c>
      <c r="I7">
        <v>23</v>
      </c>
      <c r="J7" s="1"/>
      <c r="K7" s="1" t="s">
        <v>18</v>
      </c>
      <c r="L7">
        <v>161</v>
      </c>
      <c r="M7">
        <v>163</v>
      </c>
      <c r="N7">
        <v>160</v>
      </c>
      <c r="O7" s="1">
        <v>8290</v>
      </c>
      <c r="P7">
        <v>74.8</v>
      </c>
      <c r="Q7">
        <v>49.5</v>
      </c>
      <c r="R7" s="1"/>
      <c r="S7" s="1"/>
      <c r="T7" s="1"/>
    </row>
    <row r="8" spans="1:20" x14ac:dyDescent="0.45">
      <c r="A8" s="1" t="str">
        <f>norway_new_car_sales_by_month[Month]&amp;norway_new_car_sales_by_month[Year]</f>
        <v>Jul2007</v>
      </c>
      <c r="B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8">
        <v>2007</v>
      </c>
      <c r="D8" s="1">
        <f t="shared" si="0"/>
        <v>7</v>
      </c>
      <c r="E8" s="8" t="s">
        <v>24</v>
      </c>
      <c r="F8">
        <v>12062</v>
      </c>
      <c r="G8">
        <v>1908</v>
      </c>
      <c r="H8">
        <v>3768</v>
      </c>
      <c r="I8">
        <v>137</v>
      </c>
      <c r="J8" s="1"/>
      <c r="K8" s="1" t="s">
        <v>18</v>
      </c>
      <c r="L8">
        <v>159</v>
      </c>
      <c r="M8">
        <v>161</v>
      </c>
      <c r="N8">
        <v>158</v>
      </c>
      <c r="O8" s="1">
        <v>9203</v>
      </c>
      <c r="P8">
        <v>76.3</v>
      </c>
      <c r="Q8">
        <v>50.1</v>
      </c>
      <c r="R8" s="1"/>
      <c r="S8" s="1"/>
      <c r="T8" s="1"/>
    </row>
    <row r="9" spans="1:20" x14ac:dyDescent="0.45">
      <c r="A9" s="1" t="str">
        <f>norway_new_car_sales_by_month[Month]&amp;norway_new_car_sales_by_month[Year]</f>
        <v>Aug2007</v>
      </c>
      <c r="B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9">
        <v>2007</v>
      </c>
      <c r="D9" s="1">
        <f t="shared" si="0"/>
        <v>8</v>
      </c>
      <c r="E9" s="8" t="s">
        <v>25</v>
      </c>
      <c r="F9">
        <v>10786</v>
      </c>
      <c r="G9">
        <v>1993</v>
      </c>
      <c r="H9">
        <v>3419</v>
      </c>
      <c r="I9">
        <v>260</v>
      </c>
      <c r="J9" s="1"/>
      <c r="K9" s="1" t="s">
        <v>18</v>
      </c>
      <c r="L9">
        <v>160</v>
      </c>
      <c r="M9">
        <v>160</v>
      </c>
      <c r="N9">
        <v>160</v>
      </c>
      <c r="O9" s="1">
        <v>7949</v>
      </c>
      <c r="P9">
        <v>73.7</v>
      </c>
      <c r="Q9">
        <v>50.3</v>
      </c>
      <c r="R9" s="1"/>
      <c r="S9" s="1"/>
      <c r="T9" s="1"/>
    </row>
    <row r="10" spans="1:20" x14ac:dyDescent="0.45">
      <c r="A10" s="1" t="str">
        <f>norway_new_car_sales_by_month[Month]&amp;norway_new_car_sales_by_month[Year]</f>
        <v>Sep2007</v>
      </c>
      <c r="B1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0">
        <v>2007</v>
      </c>
      <c r="D10" s="1">
        <f t="shared" si="0"/>
        <v>9</v>
      </c>
      <c r="E10" s="8" t="s">
        <v>26</v>
      </c>
      <c r="F10">
        <v>9340</v>
      </c>
      <c r="G10">
        <v>498</v>
      </c>
      <c r="H10">
        <v>2897</v>
      </c>
      <c r="I10">
        <v>-28</v>
      </c>
      <c r="J10" s="1"/>
      <c r="K10" s="1" t="s">
        <v>18</v>
      </c>
      <c r="L10">
        <v>160</v>
      </c>
      <c r="M10">
        <v>160</v>
      </c>
      <c r="N10">
        <v>160</v>
      </c>
      <c r="O10" s="1">
        <v>7005</v>
      </c>
      <c r="P10">
        <v>75</v>
      </c>
      <c r="Q10">
        <v>50.5</v>
      </c>
      <c r="R10" s="1"/>
      <c r="S10" s="1"/>
      <c r="T10" s="1"/>
    </row>
    <row r="11" spans="1:20" x14ac:dyDescent="0.45">
      <c r="A11" s="1" t="str">
        <f>norway_new_car_sales_by_month[Month]&amp;norway_new_car_sales_by_month[Year]</f>
        <v>Oct2007</v>
      </c>
      <c r="B1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1">
        <v>2007</v>
      </c>
      <c r="D11" s="1">
        <f t="shared" si="0"/>
        <v>10</v>
      </c>
      <c r="E11" s="8" t="s">
        <v>27</v>
      </c>
      <c r="F11">
        <v>11646</v>
      </c>
      <c r="G11">
        <v>2973</v>
      </c>
      <c r="H11">
        <v>3185</v>
      </c>
      <c r="I11">
        <v>597</v>
      </c>
      <c r="J11" s="1"/>
      <c r="K11" s="1" t="s">
        <v>18</v>
      </c>
      <c r="L11">
        <v>159</v>
      </c>
      <c r="M11">
        <v>160</v>
      </c>
      <c r="N11">
        <v>159</v>
      </c>
      <c r="O11" s="1">
        <v>8967</v>
      </c>
      <c r="P11">
        <v>77</v>
      </c>
      <c r="Q11">
        <v>48.3</v>
      </c>
      <c r="R11" s="1"/>
      <c r="S11" s="1"/>
      <c r="T11" s="1"/>
    </row>
    <row r="12" spans="1:20" x14ac:dyDescent="0.45">
      <c r="A12" s="1" t="str">
        <f>norway_new_car_sales_by_month[Month]&amp;norway_new_car_sales_by_month[Year]</f>
        <v>Nov2007</v>
      </c>
      <c r="B1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2">
        <v>2007</v>
      </c>
      <c r="D12" s="1">
        <f t="shared" si="0"/>
        <v>11</v>
      </c>
      <c r="E12" s="8" t="s">
        <v>28</v>
      </c>
      <c r="F12">
        <v>10453</v>
      </c>
      <c r="G12">
        <v>1709</v>
      </c>
      <c r="H12">
        <v>2957</v>
      </c>
      <c r="I12">
        <v>544</v>
      </c>
      <c r="J12" s="1"/>
      <c r="K12" s="1" t="s">
        <v>18</v>
      </c>
      <c r="L12">
        <v>160</v>
      </c>
      <c r="M12">
        <v>161</v>
      </c>
      <c r="N12">
        <v>159</v>
      </c>
      <c r="O12" s="1">
        <v>7683</v>
      </c>
      <c r="P12">
        <v>73.5</v>
      </c>
      <c r="Q12">
        <v>46.6</v>
      </c>
      <c r="R12" s="1"/>
      <c r="S12" s="1"/>
      <c r="T12" s="1"/>
    </row>
    <row r="13" spans="1:20" x14ac:dyDescent="0.45">
      <c r="A13" s="1" t="str">
        <f>norway_new_car_sales_by_month[Month]&amp;norway_new_car_sales_by_month[Year]</f>
        <v>Dec2007</v>
      </c>
      <c r="B1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3">
        <v>2007</v>
      </c>
      <c r="D13" s="1">
        <f t="shared" si="0"/>
        <v>12</v>
      </c>
      <c r="E13" s="8" t="s">
        <v>29</v>
      </c>
      <c r="F13">
        <v>9222</v>
      </c>
      <c r="G13">
        <v>-1811</v>
      </c>
      <c r="H13">
        <v>2097</v>
      </c>
      <c r="I13">
        <v>-1257</v>
      </c>
      <c r="J13" s="1"/>
      <c r="K13" s="1" t="s">
        <v>18</v>
      </c>
      <c r="L13">
        <v>162</v>
      </c>
      <c r="M13">
        <v>162</v>
      </c>
      <c r="N13">
        <v>164</v>
      </c>
      <c r="O13" s="1">
        <v>7046</v>
      </c>
      <c r="P13">
        <v>76.400000000000006</v>
      </c>
      <c r="Q13">
        <v>41.1</v>
      </c>
      <c r="R13" s="1"/>
      <c r="S13" s="1"/>
      <c r="T13" s="1"/>
    </row>
    <row r="14" spans="1:20" x14ac:dyDescent="0.45">
      <c r="A14" s="1" t="str">
        <f>norway_new_car_sales_by_month[Month]&amp;norway_new_car_sales_by_month[Year]</f>
        <v>Jan2008</v>
      </c>
      <c r="B1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4">
        <v>2008</v>
      </c>
      <c r="D14" s="1">
        <f t="shared" si="0"/>
        <v>1</v>
      </c>
      <c r="E14" s="8" t="s">
        <v>17</v>
      </c>
      <c r="F14">
        <v>9901</v>
      </c>
      <c r="G14">
        <v>-2784</v>
      </c>
      <c r="H14">
        <v>2287</v>
      </c>
      <c r="I14">
        <v>11</v>
      </c>
      <c r="J14" s="1"/>
      <c r="K14" s="1" t="s">
        <v>18</v>
      </c>
      <c r="L14">
        <v>158</v>
      </c>
      <c r="M14">
        <v>155</v>
      </c>
      <c r="N14">
        <v>159</v>
      </c>
      <c r="O14" s="1">
        <v>7248</v>
      </c>
      <c r="P14">
        <v>73.2</v>
      </c>
      <c r="Q14">
        <v>79.400000000000006</v>
      </c>
      <c r="R14" s="1"/>
      <c r="S14" s="1"/>
      <c r="T14" s="1"/>
    </row>
    <row r="15" spans="1:20" x14ac:dyDescent="0.45">
      <c r="A15" s="1" t="str">
        <f>norway_new_car_sales_by_month[Month]&amp;norway_new_car_sales_by_month[Year]</f>
        <v>Feb2008</v>
      </c>
      <c r="B1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5">
        <v>2008</v>
      </c>
      <c r="D15" s="1">
        <f t="shared" si="0"/>
        <v>2</v>
      </c>
      <c r="E15" s="8" t="s">
        <v>19</v>
      </c>
      <c r="F15">
        <v>10567</v>
      </c>
      <c r="G15">
        <v>774</v>
      </c>
      <c r="H15">
        <v>2627</v>
      </c>
      <c r="I15">
        <v>635</v>
      </c>
      <c r="J15" s="1"/>
      <c r="K15" s="1" t="s">
        <v>18</v>
      </c>
      <c r="L15">
        <v>160</v>
      </c>
      <c r="M15">
        <v>159</v>
      </c>
      <c r="N15">
        <v>160</v>
      </c>
      <c r="O15" s="1">
        <v>7926</v>
      </c>
      <c r="P15">
        <v>75</v>
      </c>
      <c r="Q15">
        <v>74.099999999999994</v>
      </c>
      <c r="R15" s="1"/>
      <c r="S15" s="1"/>
      <c r="T15" s="1"/>
    </row>
    <row r="16" spans="1:20" x14ac:dyDescent="0.45">
      <c r="A16" s="1" t="str">
        <f>norway_new_car_sales_by_month[Month]&amp;norway_new_car_sales_by_month[Year]</f>
        <v>Mar2008</v>
      </c>
      <c r="B1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6">
        <v>2008</v>
      </c>
      <c r="D16" s="1">
        <f t="shared" si="0"/>
        <v>3</v>
      </c>
      <c r="E16" s="8" t="s">
        <v>20</v>
      </c>
      <c r="F16">
        <v>9506</v>
      </c>
      <c r="G16">
        <v>-1758</v>
      </c>
      <c r="H16">
        <v>2270</v>
      </c>
      <c r="I16">
        <v>-356</v>
      </c>
      <c r="J16" s="1"/>
      <c r="K16" s="1" t="s">
        <v>18</v>
      </c>
      <c r="L16">
        <v>159</v>
      </c>
      <c r="M16">
        <v>160</v>
      </c>
      <c r="N16">
        <v>159</v>
      </c>
      <c r="O16" s="1">
        <v>6936</v>
      </c>
      <c r="P16">
        <v>73</v>
      </c>
      <c r="Q16">
        <v>70.7</v>
      </c>
      <c r="R16" s="1"/>
      <c r="S16" s="1"/>
      <c r="T16" s="1"/>
    </row>
    <row r="17" spans="1:20" x14ac:dyDescent="0.45">
      <c r="A17" s="1" t="str">
        <f>norway_new_car_sales_by_month[Month]&amp;norway_new_car_sales_by_month[Year]</f>
        <v>Apr2008</v>
      </c>
      <c r="B1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7">
        <v>2008</v>
      </c>
      <c r="D17" s="1">
        <f t="shared" si="0"/>
        <v>4</v>
      </c>
      <c r="E17" s="8" t="s">
        <v>21</v>
      </c>
      <c r="F17">
        <v>11704</v>
      </c>
      <c r="G17">
        <v>2850</v>
      </c>
      <c r="H17">
        <v>2930</v>
      </c>
      <c r="I17">
        <v>710</v>
      </c>
      <c r="J17" s="1"/>
      <c r="K17" s="1" t="s">
        <v>18</v>
      </c>
      <c r="L17">
        <v>159</v>
      </c>
      <c r="M17">
        <v>160</v>
      </c>
      <c r="N17">
        <v>158</v>
      </c>
      <c r="O17" s="1">
        <v>8545</v>
      </c>
      <c r="P17">
        <v>73</v>
      </c>
      <c r="Q17">
        <v>69.099999999999994</v>
      </c>
      <c r="R17" s="1"/>
      <c r="S17" s="1"/>
      <c r="T17" s="1"/>
    </row>
    <row r="18" spans="1:20" x14ac:dyDescent="0.45">
      <c r="A18" s="1" t="str">
        <f>norway_new_car_sales_by_month[Month]&amp;norway_new_car_sales_by_month[Year]</f>
        <v>May2008</v>
      </c>
      <c r="B1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8">
        <v>2008</v>
      </c>
      <c r="D18" s="1">
        <f t="shared" si="0"/>
        <v>5</v>
      </c>
      <c r="E18" s="8" t="s">
        <v>22</v>
      </c>
      <c r="F18">
        <v>10217</v>
      </c>
      <c r="G18">
        <v>-1790</v>
      </c>
      <c r="H18">
        <v>2747</v>
      </c>
      <c r="I18">
        <v>-134</v>
      </c>
      <c r="J18" s="1"/>
      <c r="K18" s="1" t="s">
        <v>18</v>
      </c>
      <c r="L18">
        <v>157</v>
      </c>
      <c r="M18">
        <v>159</v>
      </c>
      <c r="N18">
        <v>156</v>
      </c>
      <c r="O18" s="1">
        <v>7588</v>
      </c>
      <c r="P18">
        <v>74.3</v>
      </c>
      <c r="Q18">
        <v>71</v>
      </c>
      <c r="R18" s="1"/>
      <c r="S18" s="1"/>
      <c r="T18" s="1"/>
    </row>
    <row r="19" spans="1:20" x14ac:dyDescent="0.45">
      <c r="A19" s="1" t="str">
        <f>norway_new_car_sales_by_month[Month]&amp;norway_new_car_sales_by_month[Year]</f>
        <v>Jun2008</v>
      </c>
      <c r="B1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9">
        <v>2008</v>
      </c>
      <c r="D19" s="1">
        <f t="shared" si="0"/>
        <v>6</v>
      </c>
      <c r="E19" s="8" t="s">
        <v>23</v>
      </c>
      <c r="F19">
        <v>9670</v>
      </c>
      <c r="G19">
        <v>-1413</v>
      </c>
      <c r="H19">
        <v>2531</v>
      </c>
      <c r="I19">
        <v>-507</v>
      </c>
      <c r="J19" s="1"/>
      <c r="K19" s="1" t="s">
        <v>18</v>
      </c>
      <c r="L19">
        <v>158</v>
      </c>
      <c r="M19">
        <v>160</v>
      </c>
      <c r="N19">
        <v>158</v>
      </c>
      <c r="O19" s="1">
        <v>7095</v>
      </c>
      <c r="P19">
        <v>73.400000000000006</v>
      </c>
      <c r="Q19">
        <v>74.8</v>
      </c>
      <c r="R19" s="1"/>
      <c r="S19" s="1"/>
      <c r="T19" s="1"/>
    </row>
    <row r="20" spans="1:20" x14ac:dyDescent="0.45">
      <c r="A20" s="1" t="str">
        <f>norway_new_car_sales_by_month[Month]&amp;norway_new_car_sales_by_month[Year]</f>
        <v>Jul2008</v>
      </c>
      <c r="B2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20">
        <v>2008</v>
      </c>
      <c r="D20" s="1">
        <f t="shared" si="0"/>
        <v>7</v>
      </c>
      <c r="E20" s="8" t="s">
        <v>24</v>
      </c>
      <c r="F20">
        <v>9605</v>
      </c>
      <c r="G20">
        <v>-2457</v>
      </c>
      <c r="H20">
        <v>3027</v>
      </c>
      <c r="I20">
        <v>-741</v>
      </c>
      <c r="J20" s="1"/>
      <c r="K20" s="1" t="s">
        <v>18</v>
      </c>
      <c r="L20">
        <v>157</v>
      </c>
      <c r="M20">
        <v>159</v>
      </c>
      <c r="N20">
        <v>157</v>
      </c>
      <c r="O20" s="1">
        <v>6696</v>
      </c>
      <c r="P20">
        <v>69.7</v>
      </c>
      <c r="Q20">
        <v>76.3</v>
      </c>
      <c r="R20" s="1"/>
      <c r="S20" s="1"/>
      <c r="T20" s="1"/>
    </row>
    <row r="21" spans="1:20" x14ac:dyDescent="0.45">
      <c r="A21" s="1" t="str">
        <f>norway_new_car_sales_by_month[Month]&amp;norway_new_car_sales_by_month[Year]</f>
        <v>Aug2008</v>
      </c>
      <c r="B2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21">
        <v>2008</v>
      </c>
      <c r="D21" s="1">
        <f t="shared" si="0"/>
        <v>8</v>
      </c>
      <c r="E21" s="8" t="s">
        <v>25</v>
      </c>
      <c r="F21">
        <v>7833</v>
      </c>
      <c r="G21">
        <v>-2953</v>
      </c>
      <c r="H21">
        <v>2358</v>
      </c>
      <c r="I21">
        <v>-1061</v>
      </c>
      <c r="J21" s="1"/>
      <c r="K21" s="1" t="s">
        <v>18</v>
      </c>
      <c r="L21">
        <v>157</v>
      </c>
      <c r="M21">
        <v>159</v>
      </c>
      <c r="N21">
        <v>157</v>
      </c>
      <c r="O21" s="1">
        <v>5434</v>
      </c>
      <c r="P21">
        <v>69.400000000000006</v>
      </c>
      <c r="Q21">
        <v>73.7</v>
      </c>
      <c r="R21" s="1"/>
      <c r="S21" s="1"/>
      <c r="T21" s="1"/>
    </row>
    <row r="22" spans="1:20" x14ac:dyDescent="0.45">
      <c r="A22" s="1" t="str">
        <f>norway_new_car_sales_by_month[Month]&amp;norway_new_car_sales_by_month[Year]</f>
        <v>Sep2008</v>
      </c>
      <c r="B2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22">
        <v>2008</v>
      </c>
      <c r="D22" s="1">
        <f t="shared" si="0"/>
        <v>9</v>
      </c>
      <c r="E22" s="8" t="s">
        <v>26</v>
      </c>
      <c r="F22">
        <v>8453</v>
      </c>
      <c r="G22">
        <v>-887</v>
      </c>
      <c r="H22">
        <v>2382</v>
      </c>
      <c r="I22">
        <v>-515</v>
      </c>
      <c r="J22" s="1"/>
      <c r="K22" s="1" t="s">
        <v>18</v>
      </c>
      <c r="L22">
        <v>157</v>
      </c>
      <c r="M22">
        <v>158</v>
      </c>
      <c r="N22">
        <v>156</v>
      </c>
      <c r="O22" s="1">
        <v>5962</v>
      </c>
      <c r="P22">
        <v>70.5</v>
      </c>
      <c r="Q22">
        <v>75</v>
      </c>
      <c r="R22" s="1"/>
      <c r="S22" s="1"/>
      <c r="T22" s="1"/>
    </row>
    <row r="23" spans="1:20" x14ac:dyDescent="0.45">
      <c r="A23" s="1" t="str">
        <f>norway_new_car_sales_by_month[Month]&amp;norway_new_car_sales_by_month[Year]</f>
        <v>Oct2008</v>
      </c>
      <c r="B2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23">
        <v>2008</v>
      </c>
      <c r="D23" s="1">
        <f t="shared" si="0"/>
        <v>10</v>
      </c>
      <c r="E23" s="8" t="s">
        <v>27</v>
      </c>
      <c r="F23">
        <v>8390</v>
      </c>
      <c r="G23">
        <v>-3256</v>
      </c>
      <c r="H23">
        <v>1851</v>
      </c>
      <c r="I23">
        <v>-1334</v>
      </c>
      <c r="J23" s="1"/>
      <c r="K23" s="1" t="s">
        <v>18</v>
      </c>
      <c r="L23">
        <v>158</v>
      </c>
      <c r="M23">
        <v>158</v>
      </c>
      <c r="N23">
        <v>159</v>
      </c>
      <c r="O23" s="1">
        <v>5962</v>
      </c>
      <c r="P23">
        <v>68.7</v>
      </c>
      <c r="Q23">
        <v>77</v>
      </c>
      <c r="R23" s="1"/>
      <c r="S23" s="1"/>
      <c r="T23" s="1"/>
    </row>
    <row r="24" spans="1:20" x14ac:dyDescent="0.45">
      <c r="A24" s="1" t="str">
        <f>norway_new_car_sales_by_month[Month]&amp;norway_new_car_sales_by_month[Year]</f>
        <v>Nov2008</v>
      </c>
      <c r="B2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24">
        <v>2008</v>
      </c>
      <c r="D24" s="1">
        <f t="shared" si="0"/>
        <v>11</v>
      </c>
      <c r="E24" s="8" t="s">
        <v>28</v>
      </c>
      <c r="F24">
        <v>6952</v>
      </c>
      <c r="G24">
        <v>-3501</v>
      </c>
      <c r="H24">
        <v>1147</v>
      </c>
      <c r="I24">
        <v>-1810</v>
      </c>
      <c r="J24" s="1"/>
      <c r="K24" s="1" t="s">
        <v>18</v>
      </c>
      <c r="L24">
        <v>160</v>
      </c>
      <c r="M24">
        <v>159</v>
      </c>
      <c r="N24">
        <v>160</v>
      </c>
      <c r="O24" s="1">
        <v>5033</v>
      </c>
      <c r="P24">
        <v>72.400000000000006</v>
      </c>
      <c r="Q24">
        <v>73.5</v>
      </c>
      <c r="R24" s="1"/>
      <c r="S24" s="1"/>
      <c r="T24" s="1"/>
    </row>
    <row r="25" spans="1:20" x14ac:dyDescent="0.45">
      <c r="A25" s="1" t="str">
        <f>norway_new_car_sales_by_month[Month]&amp;norway_new_car_sales_by_month[Year]</f>
        <v>Dec2008</v>
      </c>
      <c r="B2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25">
        <v>2008</v>
      </c>
      <c r="D25" s="1">
        <f t="shared" si="0"/>
        <v>12</v>
      </c>
      <c r="E25" s="8" t="s">
        <v>29</v>
      </c>
      <c r="F25">
        <v>7819</v>
      </c>
      <c r="G25">
        <v>-1403</v>
      </c>
      <c r="H25">
        <v>1061</v>
      </c>
      <c r="I25">
        <v>-1036</v>
      </c>
      <c r="J25" s="1"/>
      <c r="K25" s="1" t="s">
        <v>18</v>
      </c>
      <c r="L25">
        <v>156</v>
      </c>
      <c r="M25">
        <v>165</v>
      </c>
      <c r="N25">
        <v>166</v>
      </c>
      <c r="O25" s="1">
        <v>5864</v>
      </c>
      <c r="P25">
        <v>75</v>
      </c>
      <c r="Q25">
        <v>76.400000000000006</v>
      </c>
      <c r="R25" s="1"/>
      <c r="S25" s="1"/>
      <c r="T25" s="1"/>
    </row>
    <row r="26" spans="1:20" x14ac:dyDescent="0.45">
      <c r="A26" s="1" t="str">
        <f>norway_new_car_sales_by_month[Month]&amp;norway_new_car_sales_by_month[Year]</f>
        <v>Jan2009</v>
      </c>
      <c r="B2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26">
        <v>2009</v>
      </c>
      <c r="D26" s="1">
        <f t="shared" si="0"/>
        <v>1</v>
      </c>
      <c r="E26" s="8" t="s">
        <v>17</v>
      </c>
      <c r="F26">
        <v>5353</v>
      </c>
      <c r="G26">
        <v>-4548</v>
      </c>
      <c r="H26">
        <v>1048</v>
      </c>
      <c r="I26">
        <v>-1239</v>
      </c>
      <c r="J26" s="1"/>
      <c r="K26" s="1" t="s">
        <v>18</v>
      </c>
      <c r="L26">
        <v>152</v>
      </c>
      <c r="M26">
        <v>149</v>
      </c>
      <c r="N26">
        <v>153</v>
      </c>
      <c r="O26" s="1">
        <v>3603</v>
      </c>
      <c r="P26">
        <v>67.3</v>
      </c>
      <c r="Q26">
        <v>73.2</v>
      </c>
      <c r="R26" s="1"/>
      <c r="S26" s="1"/>
      <c r="T26" s="1"/>
    </row>
    <row r="27" spans="1:20" x14ac:dyDescent="0.45">
      <c r="A27" s="1" t="str">
        <f>norway_new_car_sales_by_month[Month]&amp;norway_new_car_sales_by_month[Year]</f>
        <v>Feb2009</v>
      </c>
      <c r="B2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27">
        <v>2009</v>
      </c>
      <c r="D27" s="1">
        <f t="shared" si="0"/>
        <v>2</v>
      </c>
      <c r="E27" s="8" t="s">
        <v>19</v>
      </c>
      <c r="F27">
        <v>6287</v>
      </c>
      <c r="G27">
        <v>-4280</v>
      </c>
      <c r="H27">
        <v>1178</v>
      </c>
      <c r="I27">
        <v>-1449</v>
      </c>
      <c r="J27" s="1"/>
      <c r="K27" s="1" t="s">
        <v>18</v>
      </c>
      <c r="L27">
        <v>154</v>
      </c>
      <c r="M27">
        <v>151</v>
      </c>
      <c r="N27">
        <v>156</v>
      </c>
      <c r="O27" s="1">
        <v>4394</v>
      </c>
      <c r="P27">
        <v>69.900000000000006</v>
      </c>
      <c r="Q27">
        <v>75</v>
      </c>
      <c r="R27" s="1"/>
      <c r="S27" s="1"/>
      <c r="T27" s="1"/>
    </row>
    <row r="28" spans="1:20" x14ac:dyDescent="0.45">
      <c r="A28" s="1" t="str">
        <f>norway_new_car_sales_by_month[Month]&amp;norway_new_car_sales_by_month[Year]</f>
        <v>Mar2009</v>
      </c>
      <c r="B2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28">
        <v>2009</v>
      </c>
      <c r="D28" s="1">
        <f t="shared" si="0"/>
        <v>3</v>
      </c>
      <c r="E28" s="8" t="s">
        <v>20</v>
      </c>
      <c r="F28">
        <v>7601</v>
      </c>
      <c r="G28">
        <v>-1905</v>
      </c>
      <c r="H28">
        <v>1632</v>
      </c>
      <c r="I28">
        <v>-638</v>
      </c>
      <c r="J28" s="1"/>
      <c r="K28" s="1" t="s">
        <v>18</v>
      </c>
      <c r="L28">
        <v>154</v>
      </c>
      <c r="M28">
        <v>152</v>
      </c>
      <c r="N28">
        <v>156</v>
      </c>
      <c r="O28" s="1">
        <v>5337</v>
      </c>
      <c r="P28">
        <v>70.2</v>
      </c>
      <c r="Q28">
        <v>73</v>
      </c>
      <c r="R28" s="1"/>
      <c r="S28" s="1"/>
      <c r="T28" s="1"/>
    </row>
    <row r="29" spans="1:20" x14ac:dyDescent="0.45">
      <c r="A29" s="1" t="str">
        <f>norway_new_car_sales_by_month[Month]&amp;norway_new_car_sales_by_month[Year]</f>
        <v>Apr2009</v>
      </c>
      <c r="B2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29">
        <v>2009</v>
      </c>
      <c r="D29" s="1">
        <f t="shared" si="0"/>
        <v>4</v>
      </c>
      <c r="E29" s="8" t="s">
        <v>21</v>
      </c>
      <c r="F29">
        <v>7504</v>
      </c>
      <c r="G29">
        <v>-4200</v>
      </c>
      <c r="H29">
        <v>1955</v>
      </c>
      <c r="I29">
        <v>-975</v>
      </c>
      <c r="J29" s="1"/>
      <c r="K29" s="1" t="s">
        <v>18</v>
      </c>
      <c r="L29">
        <v>153</v>
      </c>
      <c r="M29">
        <v>151</v>
      </c>
      <c r="N29">
        <v>155</v>
      </c>
      <c r="O29" s="1">
        <v>5272</v>
      </c>
      <c r="P29">
        <v>70.3</v>
      </c>
      <c r="Q29">
        <v>73</v>
      </c>
      <c r="R29" s="1"/>
      <c r="S29" s="1"/>
      <c r="T29" s="1"/>
    </row>
    <row r="30" spans="1:20" x14ac:dyDescent="0.45">
      <c r="A30" s="1" t="str">
        <f>norway_new_car_sales_by_month[Month]&amp;norway_new_car_sales_by_month[Year]</f>
        <v>May2009</v>
      </c>
      <c r="B3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30">
        <v>2009</v>
      </c>
      <c r="D30" s="1">
        <f t="shared" si="0"/>
        <v>5</v>
      </c>
      <c r="E30" s="8" t="s">
        <v>22</v>
      </c>
      <c r="F30">
        <v>7421</v>
      </c>
      <c r="G30">
        <v>-2796</v>
      </c>
      <c r="H30">
        <v>2008</v>
      </c>
      <c r="I30">
        <v>-739</v>
      </c>
      <c r="J30" s="1"/>
      <c r="K30" s="1" t="s">
        <v>18</v>
      </c>
      <c r="L30">
        <v>151</v>
      </c>
      <c r="M30">
        <v>150</v>
      </c>
      <c r="N30">
        <v>151</v>
      </c>
      <c r="O30" s="1">
        <v>5357</v>
      </c>
      <c r="P30">
        <v>72.2</v>
      </c>
      <c r="Q30">
        <v>74.3</v>
      </c>
      <c r="R30" s="1"/>
      <c r="S30" s="1"/>
      <c r="T30" s="1"/>
    </row>
    <row r="31" spans="1:20" x14ac:dyDescent="0.45">
      <c r="A31" s="1" t="str">
        <f>norway_new_car_sales_by_month[Month]&amp;norway_new_car_sales_by_month[Year]</f>
        <v>Jun2009</v>
      </c>
      <c r="B3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31">
        <v>2009</v>
      </c>
      <c r="D31" s="1">
        <f t="shared" si="0"/>
        <v>6</v>
      </c>
      <c r="E31" s="8" t="s">
        <v>23</v>
      </c>
      <c r="F31">
        <v>7581</v>
      </c>
      <c r="G31">
        <v>-2089</v>
      </c>
      <c r="H31">
        <v>1874</v>
      </c>
      <c r="I31">
        <v>-657</v>
      </c>
      <c r="J31" s="1"/>
      <c r="K31" s="1" t="s">
        <v>18</v>
      </c>
      <c r="L31">
        <v>153</v>
      </c>
      <c r="M31">
        <v>153</v>
      </c>
      <c r="N31">
        <v>153</v>
      </c>
      <c r="O31" s="1">
        <v>5550</v>
      </c>
      <c r="P31">
        <v>73.2</v>
      </c>
      <c r="Q31">
        <v>73.400000000000006</v>
      </c>
      <c r="R31" s="1"/>
      <c r="S31" s="1"/>
      <c r="T31" s="1"/>
    </row>
    <row r="32" spans="1:20" x14ac:dyDescent="0.45">
      <c r="A32" s="1" t="str">
        <f>norway_new_car_sales_by_month[Month]&amp;norway_new_car_sales_by_month[Year]</f>
        <v>Jul2009</v>
      </c>
      <c r="B3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32">
        <v>2009</v>
      </c>
      <c r="D32" s="1">
        <f t="shared" si="0"/>
        <v>7</v>
      </c>
      <c r="E32" s="8" t="s">
        <v>24</v>
      </c>
      <c r="F32">
        <v>9394</v>
      </c>
      <c r="G32">
        <v>-211</v>
      </c>
      <c r="H32">
        <v>2838</v>
      </c>
      <c r="I32">
        <v>-189</v>
      </c>
      <c r="J32" s="1"/>
      <c r="K32" s="1" t="s">
        <v>18</v>
      </c>
      <c r="L32">
        <v>150</v>
      </c>
      <c r="M32">
        <v>151</v>
      </c>
      <c r="N32">
        <v>150</v>
      </c>
      <c r="O32" s="1">
        <v>6952</v>
      </c>
      <c r="P32">
        <v>74</v>
      </c>
      <c r="Q32">
        <v>69.7</v>
      </c>
      <c r="R32" s="1"/>
      <c r="S32" s="1"/>
      <c r="T32" s="1"/>
    </row>
    <row r="33" spans="1:20" x14ac:dyDescent="0.45">
      <c r="A33" s="1" t="str">
        <f>norway_new_car_sales_by_month[Month]&amp;norway_new_car_sales_by_month[Year]</f>
        <v>Aug2009</v>
      </c>
      <c r="B3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33">
        <v>2009</v>
      </c>
      <c r="D33" s="1">
        <f t="shared" si="0"/>
        <v>8</v>
      </c>
      <c r="E33" s="8" t="s">
        <v>25</v>
      </c>
      <c r="F33">
        <v>7967</v>
      </c>
      <c r="G33">
        <v>134</v>
      </c>
      <c r="H33">
        <v>2250</v>
      </c>
      <c r="I33">
        <v>-108</v>
      </c>
      <c r="J33" s="1"/>
      <c r="K33" s="1" t="s">
        <v>18</v>
      </c>
      <c r="L33">
        <v>147</v>
      </c>
      <c r="M33">
        <v>144</v>
      </c>
      <c r="N33">
        <v>149</v>
      </c>
      <c r="O33" s="1">
        <v>5489</v>
      </c>
      <c r="P33">
        <v>68.900000000000006</v>
      </c>
      <c r="Q33">
        <v>69.400000000000006</v>
      </c>
      <c r="R33" s="1"/>
      <c r="S33" s="1"/>
      <c r="T33" s="1"/>
    </row>
    <row r="34" spans="1:20" x14ac:dyDescent="0.45">
      <c r="A34" s="1" t="str">
        <f>norway_new_car_sales_by_month[Month]&amp;norway_new_car_sales_by_month[Year]</f>
        <v>Sep2009</v>
      </c>
      <c r="B3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34">
        <v>2009</v>
      </c>
      <c r="D34" s="1">
        <f t="shared" ref="D34:D65" si="1">_xlfn.IFS(E34="Jan",1,E34="Feb",2,E34="Mar",3,E34="Apr",4,E34="May",5,E34="Jun",6,E34="Jul",7,E34="Aug",8,E34="Sep",9,E34="Oct",10,E34="Nov",11,E34="Dec",12)</f>
        <v>9</v>
      </c>
      <c r="E34" s="8" t="s">
        <v>26</v>
      </c>
      <c r="F34">
        <v>9530</v>
      </c>
      <c r="G34">
        <v>1077</v>
      </c>
      <c r="H34">
        <v>2586</v>
      </c>
      <c r="I34">
        <v>204</v>
      </c>
      <c r="J34" s="1"/>
      <c r="K34" s="1" t="s">
        <v>18</v>
      </c>
      <c r="L34">
        <v>145</v>
      </c>
      <c r="M34">
        <v>137</v>
      </c>
      <c r="N34">
        <v>149</v>
      </c>
      <c r="O34" s="1">
        <v>6700</v>
      </c>
      <c r="P34">
        <v>70.3</v>
      </c>
      <c r="Q34">
        <v>70.5</v>
      </c>
      <c r="R34" s="1"/>
      <c r="S34" s="1"/>
      <c r="T34" s="1"/>
    </row>
    <row r="35" spans="1:20" x14ac:dyDescent="0.45">
      <c r="A35" s="1" t="str">
        <f>norway_new_car_sales_by_month[Month]&amp;norway_new_car_sales_by_month[Year]</f>
        <v>Oct2009</v>
      </c>
      <c r="B3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35">
        <v>2009</v>
      </c>
      <c r="D35" s="1">
        <f t="shared" si="1"/>
        <v>10</v>
      </c>
      <c r="E35" s="8" t="s">
        <v>27</v>
      </c>
      <c r="F35">
        <v>10187</v>
      </c>
      <c r="G35">
        <v>1797</v>
      </c>
      <c r="H35">
        <v>2617</v>
      </c>
      <c r="I35">
        <v>766</v>
      </c>
      <c r="J35" s="1"/>
      <c r="K35" s="1" t="s">
        <v>18</v>
      </c>
      <c r="L35">
        <v>146</v>
      </c>
      <c r="M35">
        <v>141</v>
      </c>
      <c r="N35">
        <v>148</v>
      </c>
      <c r="O35" s="1">
        <v>7426</v>
      </c>
      <c r="P35">
        <v>72.900000000000006</v>
      </c>
      <c r="Q35">
        <v>68.7</v>
      </c>
      <c r="R35" s="1"/>
      <c r="S35" s="1"/>
      <c r="T35" s="1"/>
    </row>
    <row r="36" spans="1:20" x14ac:dyDescent="0.45">
      <c r="A36" s="1" t="str">
        <f>norway_new_car_sales_by_month[Month]&amp;norway_new_car_sales_by_month[Year]</f>
        <v>Nov2009</v>
      </c>
      <c r="B3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36">
        <v>2009</v>
      </c>
      <c r="D36" s="1">
        <f t="shared" si="1"/>
        <v>11</v>
      </c>
      <c r="E36" s="8" t="s">
        <v>28</v>
      </c>
      <c r="F36">
        <v>9600</v>
      </c>
      <c r="G36">
        <v>2648</v>
      </c>
      <c r="H36">
        <v>2442</v>
      </c>
      <c r="I36">
        <v>1295</v>
      </c>
      <c r="J36" s="1"/>
      <c r="K36" s="1" t="s">
        <v>18</v>
      </c>
      <c r="L36">
        <v>148</v>
      </c>
      <c r="M36">
        <v>144</v>
      </c>
      <c r="N36">
        <v>150</v>
      </c>
      <c r="O36" s="1">
        <v>7325</v>
      </c>
      <c r="P36">
        <v>76.3</v>
      </c>
      <c r="Q36">
        <v>72.400000000000006</v>
      </c>
      <c r="R36" s="1"/>
      <c r="S36" s="1"/>
      <c r="T36" s="1"/>
    </row>
    <row r="37" spans="1:20" x14ac:dyDescent="0.45">
      <c r="A37" s="1" t="str">
        <f>norway_new_car_sales_by_month[Month]&amp;norway_new_car_sales_by_month[Year]</f>
        <v>Dec2009</v>
      </c>
      <c r="B3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37">
        <v>2009</v>
      </c>
      <c r="D37" s="1">
        <f t="shared" si="1"/>
        <v>12</v>
      </c>
      <c r="E37" s="8" t="s">
        <v>29</v>
      </c>
      <c r="F37">
        <v>10250</v>
      </c>
      <c r="G37">
        <v>2431</v>
      </c>
      <c r="H37">
        <v>2395</v>
      </c>
      <c r="I37">
        <v>1334</v>
      </c>
      <c r="J37" s="1"/>
      <c r="K37" s="1" t="s">
        <v>18</v>
      </c>
      <c r="L37">
        <v>158</v>
      </c>
      <c r="M37">
        <v>153</v>
      </c>
      <c r="N37">
        <v>159</v>
      </c>
      <c r="O37" s="1">
        <v>8341</v>
      </c>
      <c r="P37">
        <v>81.400000000000006</v>
      </c>
      <c r="Q37">
        <v>75</v>
      </c>
      <c r="R37" s="1"/>
      <c r="S37" s="1"/>
      <c r="T37" s="1"/>
    </row>
    <row r="38" spans="1:20" x14ac:dyDescent="0.45">
      <c r="A38" s="1" t="str">
        <f>norway_new_car_sales_by_month[Month]&amp;norway_new_car_sales_by_month[Year]</f>
        <v>Jan2010</v>
      </c>
      <c r="B3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38">
        <v>2010</v>
      </c>
      <c r="D38" s="1">
        <f t="shared" si="1"/>
        <v>1</v>
      </c>
      <c r="E38" s="8" t="s">
        <v>17</v>
      </c>
      <c r="F38">
        <v>9697</v>
      </c>
      <c r="G38">
        <v>4344</v>
      </c>
      <c r="H38">
        <v>1715</v>
      </c>
      <c r="I38">
        <v>667</v>
      </c>
      <c r="J38" s="1"/>
      <c r="K38" s="1" t="s">
        <v>18</v>
      </c>
      <c r="L38">
        <v>137</v>
      </c>
      <c r="M38">
        <v>134</v>
      </c>
      <c r="N38">
        <v>138</v>
      </c>
      <c r="O38" s="1">
        <v>6972</v>
      </c>
      <c r="P38">
        <v>71.900000000000006</v>
      </c>
      <c r="Q38">
        <v>67.3</v>
      </c>
      <c r="R38" s="1"/>
      <c r="S38" s="1"/>
      <c r="T38" s="1"/>
    </row>
    <row r="39" spans="1:20" x14ac:dyDescent="0.45">
      <c r="A39" s="1" t="str">
        <f>norway_new_car_sales_by_month[Month]&amp;norway_new_car_sales_by_month[Year]</f>
        <v>Feb2010</v>
      </c>
      <c r="B3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39">
        <v>2010</v>
      </c>
      <c r="D39" s="1">
        <f t="shared" si="1"/>
        <v>2</v>
      </c>
      <c r="E39" s="8" t="s">
        <v>19</v>
      </c>
      <c r="F39">
        <v>9094</v>
      </c>
      <c r="G39">
        <v>2807</v>
      </c>
      <c r="H39">
        <v>1984</v>
      </c>
      <c r="I39">
        <v>806</v>
      </c>
      <c r="J39" s="1"/>
      <c r="K39" s="1" t="s">
        <v>18</v>
      </c>
      <c r="L39">
        <v>144</v>
      </c>
      <c r="M39">
        <v>141</v>
      </c>
      <c r="N39">
        <v>145</v>
      </c>
      <c r="O39" s="1">
        <v>6739</v>
      </c>
      <c r="P39">
        <v>74.099999999999994</v>
      </c>
      <c r="Q39">
        <v>69.900000000000006</v>
      </c>
      <c r="R39" s="1"/>
      <c r="S39" s="1"/>
      <c r="T39" s="1"/>
    </row>
    <row r="40" spans="1:20" x14ac:dyDescent="0.45">
      <c r="A40" s="1" t="str">
        <f>norway_new_car_sales_by_month[Month]&amp;norway_new_car_sales_by_month[Year]</f>
        <v>Mar2010</v>
      </c>
      <c r="B4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40">
        <v>2010</v>
      </c>
      <c r="D40" s="1">
        <f t="shared" si="1"/>
        <v>3</v>
      </c>
      <c r="E40" s="8" t="s">
        <v>20</v>
      </c>
      <c r="F40">
        <v>11486</v>
      </c>
      <c r="G40">
        <v>3885</v>
      </c>
      <c r="H40">
        <v>2531</v>
      </c>
      <c r="I40">
        <v>899</v>
      </c>
      <c r="J40" s="1"/>
      <c r="K40" s="1" t="s">
        <v>18</v>
      </c>
      <c r="L40">
        <v>144</v>
      </c>
      <c r="M40">
        <v>142</v>
      </c>
      <c r="N40">
        <v>145</v>
      </c>
      <c r="O40" s="1">
        <v>8534</v>
      </c>
      <c r="P40">
        <v>74.3</v>
      </c>
      <c r="Q40">
        <v>70.2</v>
      </c>
      <c r="R40" s="1"/>
      <c r="S40" s="1"/>
      <c r="T40" s="1"/>
    </row>
    <row r="41" spans="1:20" x14ac:dyDescent="0.45">
      <c r="A41" s="1" t="str">
        <f>norway_new_car_sales_by_month[Month]&amp;norway_new_car_sales_by_month[Year]</f>
        <v>Apr2010</v>
      </c>
      <c r="B4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41">
        <v>2010</v>
      </c>
      <c r="D41" s="1">
        <f t="shared" si="1"/>
        <v>4</v>
      </c>
      <c r="E41" s="8" t="s">
        <v>21</v>
      </c>
      <c r="F41">
        <v>10677</v>
      </c>
      <c r="G41">
        <v>3173</v>
      </c>
      <c r="H41">
        <v>2548</v>
      </c>
      <c r="I41">
        <v>593</v>
      </c>
      <c r="J41" s="1"/>
      <c r="K41" s="1" t="s">
        <v>18</v>
      </c>
      <c r="L41">
        <v>142</v>
      </c>
      <c r="M41">
        <v>141</v>
      </c>
      <c r="N41">
        <v>144</v>
      </c>
      <c r="O41" s="1">
        <v>7784</v>
      </c>
      <c r="P41">
        <v>72.900000000000006</v>
      </c>
      <c r="Q41">
        <v>70.3</v>
      </c>
      <c r="R41" s="1"/>
      <c r="S41" s="1"/>
      <c r="T41" s="1"/>
    </row>
    <row r="42" spans="1:20" x14ac:dyDescent="0.45">
      <c r="A42" s="1" t="str">
        <f>norway_new_car_sales_by_month[Month]&amp;norway_new_car_sales_by_month[Year]</f>
        <v>May2010</v>
      </c>
      <c r="B4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42">
        <v>2010</v>
      </c>
      <c r="D42" s="1">
        <f t="shared" si="1"/>
        <v>5</v>
      </c>
      <c r="E42" s="8" t="s">
        <v>22</v>
      </c>
      <c r="F42">
        <v>9896</v>
      </c>
      <c r="G42">
        <v>2475</v>
      </c>
      <c r="H42">
        <v>2495</v>
      </c>
      <c r="I42">
        <v>487</v>
      </c>
      <c r="J42" s="1"/>
      <c r="K42" s="1" t="s">
        <v>18</v>
      </c>
      <c r="L42">
        <v>141</v>
      </c>
      <c r="M42">
        <v>140</v>
      </c>
      <c r="N42">
        <v>143</v>
      </c>
      <c r="O42" s="1">
        <v>7204</v>
      </c>
      <c r="P42">
        <v>72.8</v>
      </c>
      <c r="Q42">
        <v>72.2</v>
      </c>
      <c r="R42" s="1"/>
      <c r="S42" s="1"/>
      <c r="T42" s="1"/>
    </row>
    <row r="43" spans="1:20" x14ac:dyDescent="0.45">
      <c r="A43" s="1" t="str">
        <f>norway_new_car_sales_by_month[Month]&amp;norway_new_car_sales_by_month[Year]</f>
        <v>Jun2010</v>
      </c>
      <c r="B4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43">
        <v>2010</v>
      </c>
      <c r="D43" s="1">
        <f t="shared" si="1"/>
        <v>6</v>
      </c>
      <c r="E43" s="8" t="s">
        <v>23</v>
      </c>
      <c r="F43">
        <v>11119</v>
      </c>
      <c r="G43">
        <v>3538</v>
      </c>
      <c r="H43">
        <v>2674</v>
      </c>
      <c r="I43">
        <v>800</v>
      </c>
      <c r="J43" s="1"/>
      <c r="K43" s="1" t="s">
        <v>18</v>
      </c>
      <c r="L43">
        <v>142</v>
      </c>
      <c r="M43">
        <v>142</v>
      </c>
      <c r="N43">
        <v>142</v>
      </c>
      <c r="O43" s="1">
        <v>8328</v>
      </c>
      <c r="P43">
        <v>74.900000000000006</v>
      </c>
      <c r="Q43">
        <v>73.2</v>
      </c>
      <c r="R43" s="1"/>
      <c r="S43" s="1"/>
      <c r="T43" s="1"/>
    </row>
    <row r="44" spans="1:20" x14ac:dyDescent="0.45">
      <c r="A44" s="1" t="str">
        <f>norway_new_car_sales_by_month[Month]&amp;norway_new_car_sales_by_month[Year]</f>
        <v>Jul2010</v>
      </c>
      <c r="B4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44">
        <v>2010</v>
      </c>
      <c r="D44" s="1">
        <f t="shared" si="1"/>
        <v>7</v>
      </c>
      <c r="E44" s="8" t="s">
        <v>24</v>
      </c>
      <c r="F44">
        <v>11507</v>
      </c>
      <c r="G44">
        <v>2113</v>
      </c>
      <c r="H44">
        <v>3183</v>
      </c>
      <c r="I44">
        <v>345</v>
      </c>
      <c r="J44" s="1"/>
      <c r="K44" s="1" t="s">
        <v>18</v>
      </c>
      <c r="L44">
        <v>140</v>
      </c>
      <c r="M44">
        <v>140</v>
      </c>
      <c r="N44">
        <v>141</v>
      </c>
      <c r="O44" s="1">
        <v>8780</v>
      </c>
      <c r="P44">
        <v>76.3</v>
      </c>
      <c r="Q44">
        <v>74</v>
      </c>
      <c r="R44" s="1"/>
      <c r="S44" s="1"/>
      <c r="T44" s="1"/>
    </row>
    <row r="45" spans="1:20" x14ac:dyDescent="0.45">
      <c r="A45" s="1" t="str">
        <f>norway_new_car_sales_by_month[Month]&amp;norway_new_car_sales_by_month[Year]</f>
        <v>Aug2010</v>
      </c>
      <c r="B4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45">
        <v>2010</v>
      </c>
      <c r="D45" s="1">
        <f t="shared" si="1"/>
        <v>8</v>
      </c>
      <c r="E45" s="8" t="s">
        <v>25</v>
      </c>
      <c r="F45">
        <v>10414</v>
      </c>
      <c r="G45">
        <v>2447</v>
      </c>
      <c r="H45">
        <v>2671</v>
      </c>
      <c r="I45">
        <v>421</v>
      </c>
      <c r="J45" s="1"/>
      <c r="K45" s="1" t="s">
        <v>18</v>
      </c>
      <c r="L45">
        <v>138</v>
      </c>
      <c r="M45">
        <v>137</v>
      </c>
      <c r="N45">
        <v>140</v>
      </c>
      <c r="O45" s="1">
        <v>7665</v>
      </c>
      <c r="P45">
        <v>73.599999999999994</v>
      </c>
      <c r="Q45">
        <v>68.900000000000006</v>
      </c>
      <c r="R45" s="1"/>
      <c r="S45" s="1"/>
      <c r="T45" s="1"/>
    </row>
    <row r="46" spans="1:20" x14ac:dyDescent="0.45">
      <c r="A46" s="1" t="str">
        <f>norway_new_car_sales_by_month[Month]&amp;norway_new_car_sales_by_month[Year]</f>
        <v>Sep2010</v>
      </c>
      <c r="B4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46">
        <v>2010</v>
      </c>
      <c r="D46" s="1">
        <f t="shared" si="1"/>
        <v>9</v>
      </c>
      <c r="E46" s="8" t="s">
        <v>26</v>
      </c>
      <c r="F46">
        <v>11137</v>
      </c>
      <c r="G46">
        <v>1607</v>
      </c>
      <c r="H46">
        <v>2723</v>
      </c>
      <c r="I46">
        <v>137</v>
      </c>
      <c r="J46" s="1"/>
      <c r="K46" s="1" t="s">
        <v>18</v>
      </c>
      <c r="L46">
        <v>138</v>
      </c>
      <c r="M46">
        <v>134</v>
      </c>
      <c r="N46">
        <v>141</v>
      </c>
      <c r="O46" s="1">
        <v>8275</v>
      </c>
      <c r="P46">
        <v>74.3</v>
      </c>
      <c r="Q46">
        <v>70.3</v>
      </c>
      <c r="R46" s="1"/>
      <c r="S46" s="1"/>
      <c r="T46" s="1"/>
    </row>
    <row r="47" spans="1:20" x14ac:dyDescent="0.45">
      <c r="A47" s="1" t="str">
        <f>norway_new_car_sales_by_month[Month]&amp;norway_new_car_sales_by_month[Year]</f>
        <v>Oct2010</v>
      </c>
      <c r="B4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47">
        <v>2010</v>
      </c>
      <c r="D47" s="1">
        <f t="shared" si="1"/>
        <v>10</v>
      </c>
      <c r="E47" s="8" t="s">
        <v>27</v>
      </c>
      <c r="F47">
        <v>10683</v>
      </c>
      <c r="G47">
        <v>496</v>
      </c>
      <c r="H47">
        <v>2472</v>
      </c>
      <c r="I47">
        <v>-145</v>
      </c>
      <c r="J47" s="1"/>
      <c r="K47" s="1" t="s">
        <v>18</v>
      </c>
      <c r="L47">
        <v>138</v>
      </c>
      <c r="M47">
        <v>134</v>
      </c>
      <c r="N47">
        <v>140</v>
      </c>
      <c r="O47" s="1">
        <v>8215</v>
      </c>
      <c r="P47">
        <v>76.900000000000006</v>
      </c>
      <c r="Q47">
        <v>72.900000000000006</v>
      </c>
      <c r="R47" s="1"/>
      <c r="S47" s="1"/>
      <c r="T47" s="1"/>
    </row>
    <row r="48" spans="1:20" x14ac:dyDescent="0.45">
      <c r="A48" s="1" t="str">
        <f>norway_new_car_sales_by_month[Month]&amp;norway_new_car_sales_by_month[Year]</f>
        <v>Nov2010</v>
      </c>
      <c r="B4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48">
        <v>2010</v>
      </c>
      <c r="D48" s="1">
        <f t="shared" si="1"/>
        <v>11</v>
      </c>
      <c r="E48" s="8" t="s">
        <v>28</v>
      </c>
      <c r="F48">
        <v>11908</v>
      </c>
      <c r="G48">
        <v>2308</v>
      </c>
      <c r="H48">
        <v>2263</v>
      </c>
      <c r="I48">
        <v>-179</v>
      </c>
      <c r="J48" s="1"/>
      <c r="K48" s="1" t="s">
        <v>18</v>
      </c>
      <c r="L48">
        <v>140</v>
      </c>
      <c r="M48">
        <v>138</v>
      </c>
      <c r="N48">
        <v>141</v>
      </c>
      <c r="O48" s="1">
        <v>9253</v>
      </c>
      <c r="P48">
        <v>77.7</v>
      </c>
      <c r="Q48">
        <v>76.3</v>
      </c>
      <c r="R48" s="1"/>
      <c r="S48" s="1"/>
      <c r="T48" s="1"/>
    </row>
    <row r="49" spans="1:20" x14ac:dyDescent="0.45">
      <c r="A49" s="1" t="str">
        <f>norway_new_car_sales_by_month[Month]&amp;norway_new_car_sales_by_month[Year]</f>
        <v>Dec2010</v>
      </c>
      <c r="B4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49">
        <v>2010</v>
      </c>
      <c r="D49" s="1">
        <f t="shared" si="1"/>
        <v>12</v>
      </c>
      <c r="E49" s="8" t="s">
        <v>29</v>
      </c>
      <c r="F49">
        <v>10136</v>
      </c>
      <c r="G49">
        <v>-114</v>
      </c>
      <c r="H49">
        <v>1755</v>
      </c>
      <c r="I49">
        <v>-640</v>
      </c>
      <c r="J49" s="1"/>
      <c r="K49" s="1" t="s">
        <v>18</v>
      </c>
      <c r="L49">
        <v>144</v>
      </c>
      <c r="M49">
        <v>141</v>
      </c>
      <c r="N49">
        <v>146</v>
      </c>
      <c r="O49" s="1">
        <v>7987</v>
      </c>
      <c r="P49">
        <v>78.8</v>
      </c>
      <c r="Q49">
        <v>81.400000000000006</v>
      </c>
      <c r="R49" s="1"/>
      <c r="S49" s="1"/>
      <c r="T49" s="1"/>
    </row>
    <row r="50" spans="1:20" x14ac:dyDescent="0.45">
      <c r="A50" s="1" t="str">
        <f>norway_new_car_sales_by_month[Month]&amp;norway_new_car_sales_by_month[Year]</f>
        <v>Jan2011</v>
      </c>
      <c r="B5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50">
        <v>2011</v>
      </c>
      <c r="D50" s="1">
        <f t="shared" si="1"/>
        <v>1</v>
      </c>
      <c r="E50" s="8" t="s">
        <v>17</v>
      </c>
      <c r="F50">
        <v>10372</v>
      </c>
      <c r="G50">
        <v>675</v>
      </c>
      <c r="H50">
        <v>1765</v>
      </c>
      <c r="I50">
        <v>50</v>
      </c>
      <c r="J50" s="1"/>
      <c r="K50" s="1" t="s">
        <v>18</v>
      </c>
      <c r="L50">
        <v>135</v>
      </c>
      <c r="M50">
        <v>132</v>
      </c>
      <c r="N50">
        <v>138</v>
      </c>
      <c r="O50" s="1">
        <v>7260</v>
      </c>
      <c r="P50">
        <v>70</v>
      </c>
      <c r="Q50">
        <v>71.900000000000006</v>
      </c>
      <c r="R50" s="1">
        <v>439</v>
      </c>
      <c r="S50" s="1">
        <v>112</v>
      </c>
      <c r="T50" s="1"/>
    </row>
    <row r="51" spans="1:20" x14ac:dyDescent="0.45">
      <c r="A51" s="1" t="str">
        <f>norway_new_car_sales_by_month[Month]&amp;norway_new_car_sales_by_month[Year]</f>
        <v>Feb2011</v>
      </c>
      <c r="B5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51">
        <v>2011</v>
      </c>
      <c r="D51" s="1">
        <f t="shared" si="1"/>
        <v>2</v>
      </c>
      <c r="E51" s="8" t="s">
        <v>19</v>
      </c>
      <c r="F51">
        <v>10543</v>
      </c>
      <c r="G51">
        <v>1449</v>
      </c>
      <c r="H51">
        <v>1949</v>
      </c>
      <c r="I51">
        <v>-35</v>
      </c>
      <c r="J51" s="1"/>
      <c r="K51" s="1" t="s">
        <v>18</v>
      </c>
      <c r="L51">
        <v>137</v>
      </c>
      <c r="M51">
        <v>132</v>
      </c>
      <c r="N51">
        <v>140</v>
      </c>
      <c r="O51" s="1">
        <v>7949</v>
      </c>
      <c r="P51">
        <v>75.400000000000006</v>
      </c>
      <c r="Q51">
        <v>74.099999999999994</v>
      </c>
      <c r="R51" s="1">
        <v>257</v>
      </c>
      <c r="S51" s="1">
        <v>124</v>
      </c>
      <c r="T51" s="1"/>
    </row>
    <row r="52" spans="1:20" x14ac:dyDescent="0.45">
      <c r="A52" s="1" t="str">
        <f>norway_new_car_sales_by_month[Month]&amp;norway_new_car_sales_by_month[Year]</f>
        <v>Mar2011</v>
      </c>
      <c r="B5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52">
        <v>2011</v>
      </c>
      <c r="D52" s="1">
        <f t="shared" si="1"/>
        <v>3</v>
      </c>
      <c r="E52" s="8" t="s">
        <v>20</v>
      </c>
      <c r="F52">
        <v>12901</v>
      </c>
      <c r="G52">
        <v>1415</v>
      </c>
      <c r="H52">
        <v>2237</v>
      </c>
      <c r="I52">
        <v>-294</v>
      </c>
      <c r="J52" s="1"/>
      <c r="K52" s="1" t="s">
        <v>18</v>
      </c>
      <c r="L52">
        <v>136</v>
      </c>
      <c r="M52">
        <v>132</v>
      </c>
      <c r="N52">
        <v>141</v>
      </c>
      <c r="O52" s="1">
        <v>9353</v>
      </c>
      <c r="P52">
        <v>72.5</v>
      </c>
      <c r="Q52">
        <v>74.3</v>
      </c>
      <c r="R52" s="1">
        <v>466</v>
      </c>
      <c r="S52" s="1">
        <v>248</v>
      </c>
      <c r="T52" s="1"/>
    </row>
    <row r="53" spans="1:20" x14ac:dyDescent="0.45">
      <c r="A53" s="1" t="str">
        <f>norway_new_car_sales_by_month[Month]&amp;norway_new_car_sales_by_month[Year]</f>
        <v>Apr2011</v>
      </c>
      <c r="B5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53">
        <v>2011</v>
      </c>
      <c r="D53" s="1">
        <f t="shared" si="1"/>
        <v>4</v>
      </c>
      <c r="E53" s="8" t="s">
        <v>21</v>
      </c>
      <c r="F53">
        <v>11330</v>
      </c>
      <c r="G53">
        <v>653</v>
      </c>
      <c r="H53">
        <v>2170</v>
      </c>
      <c r="I53">
        <v>-378</v>
      </c>
      <c r="J53" s="1"/>
      <c r="K53" s="1" t="s">
        <v>18</v>
      </c>
      <c r="L53">
        <v>136</v>
      </c>
      <c r="M53">
        <v>132</v>
      </c>
      <c r="N53">
        <v>139</v>
      </c>
      <c r="O53" s="1">
        <v>8509</v>
      </c>
      <c r="P53">
        <v>75.099999999999994</v>
      </c>
      <c r="Q53">
        <v>72.900000000000006</v>
      </c>
      <c r="R53" s="1">
        <v>388</v>
      </c>
      <c r="S53" s="1">
        <v>133</v>
      </c>
      <c r="T53" s="1"/>
    </row>
    <row r="54" spans="1:20" x14ac:dyDescent="0.45">
      <c r="A54" s="1" t="str">
        <f>norway_new_car_sales_by_month[Month]&amp;norway_new_car_sales_by_month[Year]</f>
        <v>May2011</v>
      </c>
      <c r="B5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54">
        <v>2011</v>
      </c>
      <c r="D54" s="1">
        <f t="shared" si="1"/>
        <v>5</v>
      </c>
      <c r="E54" s="8" t="s">
        <v>22</v>
      </c>
      <c r="F54">
        <v>13005</v>
      </c>
      <c r="G54">
        <v>3109</v>
      </c>
      <c r="H54">
        <v>2428</v>
      </c>
      <c r="I54">
        <v>-67</v>
      </c>
      <c r="J54" s="1"/>
      <c r="K54" s="1" t="s">
        <v>18</v>
      </c>
      <c r="L54">
        <v>134</v>
      </c>
      <c r="M54">
        <v>132</v>
      </c>
      <c r="N54">
        <v>136</v>
      </c>
      <c r="O54" s="1">
        <v>10027</v>
      </c>
      <c r="P54">
        <v>77.099999999999994</v>
      </c>
      <c r="Q54">
        <v>72.8</v>
      </c>
      <c r="R54" s="1">
        <v>357</v>
      </c>
      <c r="S54" s="1">
        <v>146</v>
      </c>
      <c r="T54" s="1"/>
    </row>
    <row r="55" spans="1:20" x14ac:dyDescent="0.45">
      <c r="A55" s="1" t="str">
        <f>norway_new_car_sales_by_month[Month]&amp;norway_new_car_sales_by_month[Year]</f>
        <v>Jun2011</v>
      </c>
      <c r="B5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55">
        <v>2011</v>
      </c>
      <c r="D55" s="1">
        <f t="shared" si="1"/>
        <v>6</v>
      </c>
      <c r="E55" s="8" t="s">
        <v>23</v>
      </c>
      <c r="F55">
        <v>10354</v>
      </c>
      <c r="G55">
        <v>-765</v>
      </c>
      <c r="H55">
        <v>2220</v>
      </c>
      <c r="I55">
        <v>-454</v>
      </c>
      <c r="J55" s="1"/>
      <c r="K55" s="1" t="s">
        <v>18</v>
      </c>
      <c r="L55">
        <v>135</v>
      </c>
      <c r="M55">
        <v>134</v>
      </c>
      <c r="N55">
        <v>137</v>
      </c>
      <c r="O55" s="1">
        <v>8024</v>
      </c>
      <c r="P55">
        <v>77.5</v>
      </c>
      <c r="Q55">
        <v>74.900000000000006</v>
      </c>
      <c r="R55" s="1">
        <v>215</v>
      </c>
      <c r="S55" s="1">
        <v>84</v>
      </c>
      <c r="T55" s="1"/>
    </row>
    <row r="56" spans="1:20" x14ac:dyDescent="0.45">
      <c r="A56" s="1" t="str">
        <f>norway_new_car_sales_by_month[Month]&amp;norway_new_car_sales_by_month[Year]</f>
        <v>Jul2011</v>
      </c>
      <c r="B5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56">
        <v>2011</v>
      </c>
      <c r="D56" s="1">
        <f t="shared" si="1"/>
        <v>7</v>
      </c>
      <c r="E56" s="8" t="s">
        <v>24</v>
      </c>
      <c r="F56">
        <v>11189</v>
      </c>
      <c r="G56">
        <v>-318</v>
      </c>
      <c r="H56">
        <v>2719</v>
      </c>
      <c r="I56">
        <v>-464</v>
      </c>
      <c r="J56" s="1"/>
      <c r="K56" s="1" t="s">
        <v>18</v>
      </c>
      <c r="L56">
        <v>134</v>
      </c>
      <c r="M56">
        <v>132</v>
      </c>
      <c r="N56">
        <v>135</v>
      </c>
      <c r="O56" s="1">
        <v>8560</v>
      </c>
      <c r="P56">
        <v>76.5</v>
      </c>
      <c r="Q56">
        <v>76.3</v>
      </c>
      <c r="R56" s="1">
        <v>293</v>
      </c>
      <c r="S56" s="1">
        <v>43</v>
      </c>
      <c r="T56" s="1"/>
    </row>
    <row r="57" spans="1:20" x14ac:dyDescent="0.45">
      <c r="A57" s="1" t="str">
        <f>norway_new_car_sales_by_month[Month]&amp;norway_new_car_sales_by_month[Year]</f>
        <v>Aug2011</v>
      </c>
      <c r="B5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57">
        <v>2011</v>
      </c>
      <c r="D57" s="1">
        <f t="shared" si="1"/>
        <v>8</v>
      </c>
      <c r="E57" s="8" t="s">
        <v>25</v>
      </c>
      <c r="F57">
        <v>11464</v>
      </c>
      <c r="G57">
        <v>1050</v>
      </c>
      <c r="H57">
        <v>2547</v>
      </c>
      <c r="I57">
        <v>-124</v>
      </c>
      <c r="J57" s="1"/>
      <c r="K57" s="1" t="s">
        <v>18</v>
      </c>
      <c r="L57">
        <v>132</v>
      </c>
      <c r="M57">
        <v>131</v>
      </c>
      <c r="N57">
        <v>134</v>
      </c>
      <c r="O57" s="1">
        <v>8541</v>
      </c>
      <c r="P57">
        <v>74.5</v>
      </c>
      <c r="Q57">
        <v>73.599999999999994</v>
      </c>
      <c r="R57" s="1">
        <v>303</v>
      </c>
      <c r="S57" s="1">
        <v>138</v>
      </c>
      <c r="T57" s="1"/>
    </row>
    <row r="58" spans="1:20" x14ac:dyDescent="0.45">
      <c r="A58" s="1" t="str">
        <f>norway_new_car_sales_by_month[Month]&amp;norway_new_car_sales_by_month[Year]</f>
        <v>Sep2011</v>
      </c>
      <c r="B5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58">
        <v>2011</v>
      </c>
      <c r="D58" s="1">
        <f t="shared" si="1"/>
        <v>9</v>
      </c>
      <c r="E58" s="8" t="s">
        <v>26</v>
      </c>
      <c r="F58">
        <v>11737</v>
      </c>
      <c r="G58">
        <v>600</v>
      </c>
      <c r="H58">
        <v>2661</v>
      </c>
      <c r="I58">
        <v>-62</v>
      </c>
      <c r="J58" s="1"/>
      <c r="K58" s="1" t="s">
        <v>18</v>
      </c>
      <c r="L58">
        <v>132</v>
      </c>
      <c r="M58">
        <v>129</v>
      </c>
      <c r="N58">
        <v>136</v>
      </c>
      <c r="O58" s="1">
        <v>8756</v>
      </c>
      <c r="P58">
        <v>74.599999999999994</v>
      </c>
      <c r="Q58">
        <v>74.3</v>
      </c>
      <c r="R58" s="1">
        <v>353</v>
      </c>
      <c r="S58" s="1">
        <v>201</v>
      </c>
      <c r="T58" s="1"/>
    </row>
    <row r="59" spans="1:20" x14ac:dyDescent="0.45">
      <c r="A59" s="1" t="str">
        <f>norway_new_car_sales_by_month[Month]&amp;norway_new_car_sales_by_month[Year]</f>
        <v>Oct2011</v>
      </c>
      <c r="B5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59">
        <v>2011</v>
      </c>
      <c r="D59" s="1">
        <f t="shared" si="1"/>
        <v>10</v>
      </c>
      <c r="E59" s="8" t="s">
        <v>27</v>
      </c>
      <c r="F59">
        <v>11543</v>
      </c>
      <c r="G59">
        <v>860</v>
      </c>
      <c r="H59">
        <v>2358</v>
      </c>
      <c r="I59">
        <v>-114</v>
      </c>
      <c r="J59" s="1"/>
      <c r="K59" s="1" t="s">
        <v>18</v>
      </c>
      <c r="L59">
        <v>132</v>
      </c>
      <c r="M59">
        <v>130</v>
      </c>
      <c r="N59">
        <v>135</v>
      </c>
      <c r="O59" s="1">
        <v>8888</v>
      </c>
      <c r="P59">
        <v>77</v>
      </c>
      <c r="Q59">
        <v>76.900000000000006</v>
      </c>
      <c r="R59" s="1">
        <v>334</v>
      </c>
      <c r="S59" s="1">
        <v>201</v>
      </c>
      <c r="T59" s="1"/>
    </row>
    <row r="60" spans="1:20" x14ac:dyDescent="0.45">
      <c r="A60" s="1" t="str">
        <f>norway_new_car_sales_by_month[Month]&amp;norway_new_car_sales_by_month[Year]</f>
        <v>Nov2011</v>
      </c>
      <c r="B6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60">
        <v>2011</v>
      </c>
      <c r="D60" s="1">
        <f t="shared" si="1"/>
        <v>11</v>
      </c>
      <c r="E60" s="8" t="s">
        <v>28</v>
      </c>
      <c r="F60">
        <v>12357</v>
      </c>
      <c r="G60">
        <v>449</v>
      </c>
      <c r="H60">
        <v>2316</v>
      </c>
      <c r="I60">
        <v>53</v>
      </c>
      <c r="J60" s="1"/>
      <c r="K60" s="1" t="s">
        <v>18</v>
      </c>
      <c r="L60">
        <v>131</v>
      </c>
      <c r="M60">
        <v>128</v>
      </c>
      <c r="N60">
        <v>136</v>
      </c>
      <c r="O60" s="1">
        <v>9465</v>
      </c>
      <c r="P60">
        <v>76.599999999999994</v>
      </c>
      <c r="Q60">
        <v>77.7</v>
      </c>
      <c r="R60" s="1">
        <v>339</v>
      </c>
      <c r="S60" s="1">
        <v>338</v>
      </c>
      <c r="T60" s="1"/>
    </row>
    <row r="61" spans="1:20" x14ac:dyDescent="0.45">
      <c r="A61" s="1" t="str">
        <f>norway_new_car_sales_by_month[Month]&amp;norway_new_car_sales_by_month[Year]</f>
        <v>Dec2011</v>
      </c>
      <c r="B6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61">
        <v>2011</v>
      </c>
      <c r="D61" s="1">
        <f t="shared" si="1"/>
        <v>12</v>
      </c>
      <c r="E61" s="8" t="s">
        <v>29</v>
      </c>
      <c r="F61">
        <v>11550</v>
      </c>
      <c r="G61">
        <v>1414</v>
      </c>
      <c r="H61">
        <v>1699</v>
      </c>
      <c r="I61">
        <v>-56</v>
      </c>
      <c r="J61" s="1"/>
      <c r="K61" s="1" t="s">
        <v>18</v>
      </c>
      <c r="L61">
        <v>134</v>
      </c>
      <c r="M61">
        <v>131</v>
      </c>
      <c r="N61">
        <v>135</v>
      </c>
      <c r="O61" s="1">
        <v>9217</v>
      </c>
      <c r="P61">
        <v>79.8</v>
      </c>
      <c r="Q61">
        <v>78.8</v>
      </c>
      <c r="R61" s="1">
        <v>159</v>
      </c>
      <c r="S61" s="1">
        <v>228</v>
      </c>
      <c r="T61" s="1"/>
    </row>
    <row r="62" spans="1:20" x14ac:dyDescent="0.45">
      <c r="A62" s="1" t="str">
        <f>norway_new_car_sales_by_month[Month]&amp;norway_new_car_sales_by_month[Year]</f>
        <v>Jan2012</v>
      </c>
      <c r="B6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62">
        <v>2012</v>
      </c>
      <c r="D62" s="1">
        <f t="shared" si="1"/>
        <v>1</v>
      </c>
      <c r="E62" s="8" t="s">
        <v>17</v>
      </c>
      <c r="F62">
        <v>10838</v>
      </c>
      <c r="G62">
        <v>466</v>
      </c>
      <c r="H62">
        <v>1975</v>
      </c>
      <c r="I62">
        <v>210</v>
      </c>
      <c r="J62" s="1">
        <v>33940</v>
      </c>
      <c r="K62" s="1" t="s">
        <v>18</v>
      </c>
      <c r="L62">
        <v>135</v>
      </c>
      <c r="M62">
        <v>131</v>
      </c>
      <c r="N62">
        <v>141</v>
      </c>
      <c r="O62" s="1">
        <v>7587</v>
      </c>
      <c r="P62">
        <v>70</v>
      </c>
      <c r="Q62">
        <v>70</v>
      </c>
      <c r="R62" s="1">
        <v>324</v>
      </c>
      <c r="S62" s="1">
        <v>257</v>
      </c>
      <c r="T62" s="1"/>
    </row>
    <row r="63" spans="1:20" x14ac:dyDescent="0.45">
      <c r="A63" s="1" t="str">
        <f>norway_new_car_sales_by_month[Month]&amp;norway_new_car_sales_by_month[Year]</f>
        <v>Feb2012</v>
      </c>
      <c r="B6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63">
        <v>2012</v>
      </c>
      <c r="D63" s="1">
        <f t="shared" si="1"/>
        <v>2</v>
      </c>
      <c r="E63" s="8" t="s">
        <v>19</v>
      </c>
      <c r="F63">
        <v>10925</v>
      </c>
      <c r="G63">
        <v>382</v>
      </c>
      <c r="H63">
        <v>2111</v>
      </c>
      <c r="I63">
        <v>162</v>
      </c>
      <c r="J63" s="1">
        <v>33415</v>
      </c>
      <c r="K63" s="1" t="s">
        <v>18</v>
      </c>
      <c r="L63">
        <v>130</v>
      </c>
      <c r="M63">
        <v>131</v>
      </c>
      <c r="N63">
        <v>136</v>
      </c>
      <c r="O63" s="1">
        <v>7648</v>
      </c>
      <c r="P63">
        <v>70</v>
      </c>
      <c r="Q63">
        <v>75.400000000000006</v>
      </c>
      <c r="R63" s="1">
        <v>275</v>
      </c>
      <c r="S63" s="1">
        <v>309</v>
      </c>
      <c r="T63" s="1"/>
    </row>
    <row r="64" spans="1:20" x14ac:dyDescent="0.45">
      <c r="A64" s="1" t="str">
        <f>norway_new_car_sales_by_month[Month]&amp;norway_new_car_sales_by_month[Year]</f>
        <v>Mar2012</v>
      </c>
      <c r="B6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64">
        <v>2012</v>
      </c>
      <c r="D64" s="1">
        <f t="shared" si="1"/>
        <v>3</v>
      </c>
      <c r="E64" s="8" t="s">
        <v>20</v>
      </c>
      <c r="F64">
        <v>13051</v>
      </c>
      <c r="G64">
        <v>150</v>
      </c>
      <c r="H64">
        <v>2642</v>
      </c>
      <c r="I64">
        <v>405</v>
      </c>
      <c r="J64" s="1">
        <v>35798</v>
      </c>
      <c r="K64" s="1" t="s">
        <v>18</v>
      </c>
      <c r="L64">
        <v>131</v>
      </c>
      <c r="M64">
        <v>132</v>
      </c>
      <c r="N64">
        <v>136</v>
      </c>
      <c r="O64" s="1">
        <v>8836</v>
      </c>
      <c r="P64">
        <v>67.7</v>
      </c>
      <c r="Q64">
        <v>72.5</v>
      </c>
      <c r="R64" s="1">
        <v>443</v>
      </c>
      <c r="S64" s="1">
        <v>322</v>
      </c>
      <c r="T64" s="1"/>
    </row>
    <row r="65" spans="1:20" x14ac:dyDescent="0.45">
      <c r="A65" s="1" t="str">
        <f>norway_new_car_sales_by_month[Month]&amp;norway_new_car_sales_by_month[Year]</f>
        <v>Apr2012</v>
      </c>
      <c r="B6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65">
        <v>2012</v>
      </c>
      <c r="D65" s="1">
        <f t="shared" si="1"/>
        <v>4</v>
      </c>
      <c r="E65" s="8" t="s">
        <v>21</v>
      </c>
      <c r="F65">
        <v>10876</v>
      </c>
      <c r="G65">
        <v>-454</v>
      </c>
      <c r="H65">
        <v>2274</v>
      </c>
      <c r="I65">
        <v>104</v>
      </c>
      <c r="J65" s="1">
        <v>29716</v>
      </c>
      <c r="K65" s="1" t="s">
        <v>18</v>
      </c>
      <c r="L65">
        <v>130</v>
      </c>
      <c r="M65">
        <v>131</v>
      </c>
      <c r="N65">
        <v>135</v>
      </c>
      <c r="O65" s="1">
        <v>7233</v>
      </c>
      <c r="P65">
        <v>66.5</v>
      </c>
      <c r="Q65">
        <v>75.099999999999994</v>
      </c>
      <c r="R65" s="1">
        <v>345</v>
      </c>
      <c r="S65" s="1">
        <v>260</v>
      </c>
      <c r="T65" s="1"/>
    </row>
    <row r="66" spans="1:20" x14ac:dyDescent="0.45">
      <c r="A66" s="1" t="str">
        <f>norway_new_car_sales_by_month[Month]&amp;norway_new_car_sales_by_month[Year]</f>
        <v>May2012</v>
      </c>
      <c r="B6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66">
        <v>2012</v>
      </c>
      <c r="D66" s="1">
        <f t="shared" ref="D66:D97" si="2">_xlfn.IFS(E66="Jan",1,E66="Feb",2,E66="Mar",3,E66="Apr",4,E66="May",5,E66="Jun",6,E66="Jul",7,E66="Aug",8,E66="Sep",9,E66="Oct",10,E66="Nov",11,E66="Dec",12)</f>
        <v>5</v>
      </c>
      <c r="E66" s="8" t="s">
        <v>22</v>
      </c>
      <c r="F66">
        <v>12612</v>
      </c>
      <c r="G66">
        <v>-393</v>
      </c>
      <c r="H66">
        <v>2588</v>
      </c>
      <c r="I66">
        <v>160</v>
      </c>
      <c r="J66" s="1">
        <v>34212</v>
      </c>
      <c r="K66" s="1" t="s">
        <v>18</v>
      </c>
      <c r="L66">
        <v>129</v>
      </c>
      <c r="M66">
        <v>131</v>
      </c>
      <c r="N66">
        <v>132</v>
      </c>
      <c r="O66" s="1">
        <v>8463</v>
      </c>
      <c r="P66">
        <v>67.099999999999994</v>
      </c>
      <c r="Q66">
        <v>77.099999999999994</v>
      </c>
      <c r="R66" s="1">
        <v>403</v>
      </c>
      <c r="S66" s="1">
        <v>304</v>
      </c>
      <c r="T66" s="1"/>
    </row>
    <row r="67" spans="1:20" x14ac:dyDescent="0.45">
      <c r="A67" s="1" t="str">
        <f>norway_new_car_sales_by_month[Month]&amp;norway_new_car_sales_by_month[Year]</f>
        <v>Jun2012</v>
      </c>
      <c r="B6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67">
        <v>2012</v>
      </c>
      <c r="D67" s="1">
        <f t="shared" si="2"/>
        <v>6</v>
      </c>
      <c r="E67" s="8" t="s">
        <v>23</v>
      </c>
      <c r="F67">
        <v>11053</v>
      </c>
      <c r="G67">
        <v>699</v>
      </c>
      <c r="H67">
        <v>2505</v>
      </c>
      <c r="I67">
        <v>285</v>
      </c>
      <c r="J67" s="1">
        <v>39403</v>
      </c>
      <c r="K67" s="1" t="s">
        <v>18</v>
      </c>
      <c r="L67">
        <v>131</v>
      </c>
      <c r="M67">
        <v>132</v>
      </c>
      <c r="N67">
        <v>135</v>
      </c>
      <c r="O67" s="1">
        <v>7483</v>
      </c>
      <c r="P67">
        <v>67.7</v>
      </c>
      <c r="Q67">
        <v>77.5</v>
      </c>
      <c r="R67" s="1">
        <v>432</v>
      </c>
      <c r="S67" s="1">
        <v>264</v>
      </c>
      <c r="T67" s="1"/>
    </row>
    <row r="68" spans="1:20" x14ac:dyDescent="0.45">
      <c r="A68" s="1" t="str">
        <f>norway_new_car_sales_by_month[Month]&amp;norway_new_car_sales_by_month[Year]</f>
        <v>Jul2012</v>
      </c>
      <c r="B6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68">
        <v>2012</v>
      </c>
      <c r="D68" s="1">
        <f t="shared" si="2"/>
        <v>7</v>
      </c>
      <c r="E68" s="8" t="s">
        <v>24</v>
      </c>
      <c r="F68">
        <v>11920</v>
      </c>
      <c r="G68">
        <v>731</v>
      </c>
      <c r="H68">
        <v>3075</v>
      </c>
      <c r="I68">
        <v>356</v>
      </c>
      <c r="J68" s="1">
        <v>38926</v>
      </c>
      <c r="K68" s="1" t="s">
        <v>18</v>
      </c>
      <c r="L68">
        <v>132</v>
      </c>
      <c r="M68">
        <v>131</v>
      </c>
      <c r="N68">
        <v>136</v>
      </c>
      <c r="O68" s="1">
        <v>7808</v>
      </c>
      <c r="P68">
        <v>65.5</v>
      </c>
      <c r="Q68">
        <v>76.5</v>
      </c>
      <c r="R68" s="1">
        <v>442</v>
      </c>
      <c r="S68" s="1">
        <v>256</v>
      </c>
      <c r="T68" s="1"/>
    </row>
    <row r="69" spans="1:20" x14ac:dyDescent="0.45">
      <c r="A69" s="1" t="str">
        <f>norway_new_car_sales_by_month[Month]&amp;norway_new_car_sales_by_month[Year]</f>
        <v>Aug2012</v>
      </c>
      <c r="B6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69">
        <v>2012</v>
      </c>
      <c r="D69" s="1">
        <f t="shared" si="2"/>
        <v>8</v>
      </c>
      <c r="E69" s="8" t="s">
        <v>25</v>
      </c>
      <c r="F69">
        <v>11790</v>
      </c>
      <c r="G69">
        <v>326</v>
      </c>
      <c r="H69">
        <v>2953</v>
      </c>
      <c r="I69">
        <v>406</v>
      </c>
      <c r="J69" s="1">
        <v>37696</v>
      </c>
      <c r="K69" s="1" t="s">
        <v>18</v>
      </c>
      <c r="L69">
        <v>127</v>
      </c>
      <c r="M69">
        <v>127</v>
      </c>
      <c r="N69">
        <v>135</v>
      </c>
      <c r="O69" s="1">
        <v>7074</v>
      </c>
      <c r="P69">
        <v>60</v>
      </c>
      <c r="Q69">
        <v>74.5</v>
      </c>
      <c r="R69" s="1">
        <v>700</v>
      </c>
      <c r="S69" s="1">
        <v>428</v>
      </c>
      <c r="T69" s="1"/>
    </row>
    <row r="70" spans="1:20" x14ac:dyDescent="0.45">
      <c r="A70" s="1" t="str">
        <f>norway_new_car_sales_by_month[Month]&amp;norway_new_car_sales_by_month[Year]</f>
        <v>Sep2012</v>
      </c>
      <c r="B7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70">
        <v>2012</v>
      </c>
      <c r="D70" s="1">
        <f t="shared" si="2"/>
        <v>9</v>
      </c>
      <c r="E70" s="8" t="s">
        <v>26</v>
      </c>
      <c r="F70">
        <v>11134</v>
      </c>
      <c r="G70">
        <v>-603</v>
      </c>
      <c r="H70">
        <v>2774</v>
      </c>
      <c r="I70">
        <v>113</v>
      </c>
      <c r="J70" s="1">
        <v>35814</v>
      </c>
      <c r="K70" s="1" t="s">
        <v>18</v>
      </c>
      <c r="L70">
        <v>125</v>
      </c>
      <c r="M70">
        <v>127</v>
      </c>
      <c r="N70">
        <v>136</v>
      </c>
      <c r="O70" s="1">
        <v>6625</v>
      </c>
      <c r="P70">
        <v>59.5</v>
      </c>
      <c r="Q70">
        <v>74.599999999999994</v>
      </c>
      <c r="R70" s="1">
        <v>688</v>
      </c>
      <c r="S70" s="1">
        <v>583</v>
      </c>
      <c r="T70" s="1">
        <v>33</v>
      </c>
    </row>
    <row r="71" spans="1:20" x14ac:dyDescent="0.45">
      <c r="A71" s="1" t="str">
        <f>norway_new_car_sales_by_month[Month]&amp;norway_new_car_sales_by_month[Year]</f>
        <v>Oct2012</v>
      </c>
      <c r="B7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71">
        <v>2012</v>
      </c>
      <c r="D71" s="1">
        <f t="shared" si="2"/>
        <v>10</v>
      </c>
      <c r="E71" s="8" t="s">
        <v>27</v>
      </c>
      <c r="F71">
        <v>12413</v>
      </c>
      <c r="G71">
        <v>870</v>
      </c>
      <c r="H71">
        <v>3126</v>
      </c>
      <c r="I71">
        <v>768</v>
      </c>
      <c r="J71" s="1">
        <v>39922</v>
      </c>
      <c r="K71" s="1" t="s">
        <v>18</v>
      </c>
      <c r="L71">
        <v>127</v>
      </c>
      <c r="M71">
        <v>123</v>
      </c>
      <c r="N71">
        <v>138</v>
      </c>
      <c r="O71" s="1">
        <v>7150</v>
      </c>
      <c r="P71">
        <v>57.6</v>
      </c>
      <c r="Q71">
        <v>77</v>
      </c>
      <c r="R71" s="1">
        <v>990</v>
      </c>
      <c r="S71" s="1">
        <v>421</v>
      </c>
      <c r="T71" s="1">
        <v>49</v>
      </c>
    </row>
    <row r="72" spans="1:20" x14ac:dyDescent="0.45">
      <c r="A72" s="1" t="str">
        <f>norway_new_car_sales_by_month[Month]&amp;norway_new_car_sales_by_month[Year]</f>
        <v>Nov2012</v>
      </c>
      <c r="B7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72">
        <v>2012</v>
      </c>
      <c r="D72" s="1">
        <f t="shared" si="2"/>
        <v>11</v>
      </c>
      <c r="E72" s="8" t="s">
        <v>28</v>
      </c>
      <c r="F72">
        <v>11986</v>
      </c>
      <c r="G72">
        <v>-371</v>
      </c>
      <c r="H72">
        <v>2677</v>
      </c>
      <c r="I72">
        <v>361</v>
      </c>
      <c r="J72" s="1">
        <v>35300</v>
      </c>
      <c r="K72" s="1" t="s">
        <v>18</v>
      </c>
      <c r="L72">
        <v>129</v>
      </c>
      <c r="M72">
        <v>126</v>
      </c>
      <c r="N72">
        <v>138</v>
      </c>
      <c r="O72" s="1">
        <v>6784</v>
      </c>
      <c r="P72">
        <v>56.6</v>
      </c>
      <c r="Q72">
        <v>76.599999999999994</v>
      </c>
      <c r="R72" s="1">
        <v>788</v>
      </c>
      <c r="S72" s="1">
        <v>314</v>
      </c>
      <c r="T72" s="1">
        <v>58</v>
      </c>
    </row>
    <row r="73" spans="1:20" x14ac:dyDescent="0.45">
      <c r="A73" s="1" t="str">
        <f>norway_new_car_sales_by_month[Month]&amp;norway_new_car_sales_by_month[Year]</f>
        <v>Dec2012</v>
      </c>
      <c r="B7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73">
        <v>2012</v>
      </c>
      <c r="D73" s="1">
        <f t="shared" si="2"/>
        <v>12</v>
      </c>
      <c r="E73" s="8" t="s">
        <v>29</v>
      </c>
      <c r="F73">
        <v>9369</v>
      </c>
      <c r="G73">
        <v>-2181</v>
      </c>
      <c r="H73">
        <v>1856</v>
      </c>
      <c r="I73">
        <v>157</v>
      </c>
      <c r="J73" s="1">
        <v>24106</v>
      </c>
      <c r="K73" s="1" t="s">
        <v>18</v>
      </c>
      <c r="L73">
        <v>133</v>
      </c>
      <c r="M73">
        <v>128</v>
      </c>
      <c r="N73">
        <v>142</v>
      </c>
      <c r="O73" s="1">
        <v>6043</v>
      </c>
      <c r="P73">
        <v>64.5</v>
      </c>
      <c r="Q73">
        <v>79.8</v>
      </c>
      <c r="R73" s="1">
        <v>312</v>
      </c>
      <c r="S73" s="1">
        <v>232</v>
      </c>
      <c r="T73" s="1">
        <v>71</v>
      </c>
    </row>
    <row r="74" spans="1:20" x14ac:dyDescent="0.45">
      <c r="A74" s="1" t="str">
        <f>norway_new_car_sales_by_month[Month]&amp;norway_new_car_sales_by_month[Year]</f>
        <v>Jan2013</v>
      </c>
      <c r="B7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74">
        <v>2013</v>
      </c>
      <c r="D74" s="1">
        <f t="shared" si="2"/>
        <v>1</v>
      </c>
      <c r="E74" s="8" t="s">
        <v>17</v>
      </c>
      <c r="F74">
        <v>11639</v>
      </c>
      <c r="G74">
        <v>801</v>
      </c>
      <c r="H74">
        <v>2525</v>
      </c>
      <c r="I74">
        <v>550</v>
      </c>
      <c r="J74" s="1">
        <v>37079</v>
      </c>
      <c r="K74" s="1" t="s">
        <v>30</v>
      </c>
      <c r="L74">
        <v>128</v>
      </c>
      <c r="M74">
        <v>126</v>
      </c>
      <c r="N74">
        <v>136</v>
      </c>
      <c r="O74" s="1">
        <v>6436</v>
      </c>
      <c r="P74">
        <v>55.3</v>
      </c>
      <c r="Q74">
        <v>70</v>
      </c>
      <c r="R74" s="1">
        <v>633</v>
      </c>
      <c r="S74" s="1">
        <v>337</v>
      </c>
      <c r="T74" s="1">
        <v>95</v>
      </c>
    </row>
    <row r="75" spans="1:20" x14ac:dyDescent="0.45">
      <c r="A75" s="1" t="str">
        <f>norway_new_car_sales_by_month[Month]&amp;norway_new_car_sales_by_month[Year]</f>
        <v>Feb2013</v>
      </c>
      <c r="B7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75">
        <v>2013</v>
      </c>
      <c r="D75" s="1">
        <f t="shared" si="2"/>
        <v>2</v>
      </c>
      <c r="E75" s="8" t="s">
        <v>19</v>
      </c>
      <c r="F75">
        <v>11322</v>
      </c>
      <c r="G75">
        <v>397</v>
      </c>
      <c r="H75">
        <v>2408</v>
      </c>
      <c r="I75">
        <v>297</v>
      </c>
      <c r="J75" s="1">
        <v>33109</v>
      </c>
      <c r="K75" s="1" t="s">
        <v>32</v>
      </c>
      <c r="L75">
        <v>128</v>
      </c>
      <c r="M75">
        <v>124</v>
      </c>
      <c r="N75">
        <v>138</v>
      </c>
      <c r="O75" s="1">
        <v>6137</v>
      </c>
      <c r="P75">
        <v>54.2</v>
      </c>
      <c r="Q75">
        <v>70</v>
      </c>
      <c r="R75" s="1">
        <v>588</v>
      </c>
      <c r="S75" s="1">
        <v>334</v>
      </c>
      <c r="T75" s="1">
        <v>83</v>
      </c>
    </row>
    <row r="76" spans="1:20" x14ac:dyDescent="0.45">
      <c r="A76" s="1" t="str">
        <f>norway_new_car_sales_by_month[Month]&amp;norway_new_car_sales_by_month[Year]</f>
        <v>Mar2013</v>
      </c>
      <c r="B7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76">
        <v>2013</v>
      </c>
      <c r="D76" s="1">
        <f t="shared" si="2"/>
        <v>3</v>
      </c>
      <c r="E76" s="8" t="s">
        <v>20</v>
      </c>
      <c r="F76">
        <v>10735</v>
      </c>
      <c r="G76">
        <v>-2316</v>
      </c>
      <c r="H76">
        <v>2547</v>
      </c>
      <c r="I76">
        <v>-95</v>
      </c>
      <c r="J76" s="1">
        <v>31656</v>
      </c>
      <c r="K76" s="1" t="s">
        <v>33</v>
      </c>
      <c r="L76">
        <v>128</v>
      </c>
      <c r="M76">
        <v>126</v>
      </c>
      <c r="N76">
        <v>137</v>
      </c>
      <c r="O76" s="1">
        <v>5872</v>
      </c>
      <c r="P76">
        <v>54.7</v>
      </c>
      <c r="Q76">
        <v>67.7</v>
      </c>
      <c r="R76" s="1">
        <v>665</v>
      </c>
      <c r="S76" s="1">
        <v>343</v>
      </c>
      <c r="T76" s="1">
        <v>96</v>
      </c>
    </row>
    <row r="77" spans="1:20" x14ac:dyDescent="0.45">
      <c r="A77" s="1" t="str">
        <f>norway_new_car_sales_by_month[Month]&amp;norway_new_car_sales_by_month[Year]</f>
        <v>Apr2013</v>
      </c>
      <c r="B7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77">
        <v>2013</v>
      </c>
      <c r="D77" s="1">
        <f t="shared" si="2"/>
        <v>4</v>
      </c>
      <c r="E77" s="8" t="s">
        <v>21</v>
      </c>
      <c r="F77">
        <v>13988</v>
      </c>
      <c r="G77">
        <v>3112</v>
      </c>
      <c r="H77">
        <v>2868</v>
      </c>
      <c r="I77">
        <v>594</v>
      </c>
      <c r="J77" s="1">
        <v>35612</v>
      </c>
      <c r="K77" s="1" t="s">
        <v>34</v>
      </c>
      <c r="L77">
        <v>127</v>
      </c>
      <c r="M77">
        <v>126</v>
      </c>
      <c r="N77">
        <v>137</v>
      </c>
      <c r="O77" s="1">
        <v>7302</v>
      </c>
      <c r="P77">
        <v>52.2</v>
      </c>
      <c r="Q77">
        <v>66.5</v>
      </c>
      <c r="R77" s="1">
        <v>739</v>
      </c>
      <c r="S77" s="1">
        <v>494</v>
      </c>
      <c r="T77" s="1">
        <v>122</v>
      </c>
    </row>
    <row r="78" spans="1:20" x14ac:dyDescent="0.45">
      <c r="A78" s="1" t="str">
        <f>norway_new_car_sales_by_month[Month]&amp;norway_new_car_sales_by_month[Year]</f>
        <v>May2013</v>
      </c>
      <c r="B7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78">
        <v>2013</v>
      </c>
      <c r="D78" s="1">
        <f t="shared" si="2"/>
        <v>5</v>
      </c>
      <c r="E78" s="8" t="s">
        <v>22</v>
      </c>
      <c r="F78">
        <v>12012</v>
      </c>
      <c r="G78">
        <v>-600</v>
      </c>
      <c r="H78">
        <v>2862</v>
      </c>
      <c r="I78">
        <v>274</v>
      </c>
      <c r="J78" s="1">
        <v>35361</v>
      </c>
      <c r="K78" s="1" t="s">
        <v>35</v>
      </c>
      <c r="L78">
        <v>127</v>
      </c>
      <c r="M78">
        <v>125</v>
      </c>
      <c r="N78">
        <v>134</v>
      </c>
      <c r="O78" s="1">
        <v>6583</v>
      </c>
      <c r="P78">
        <v>54.8</v>
      </c>
      <c r="Q78">
        <v>67.099999999999994</v>
      </c>
      <c r="R78" s="1">
        <v>762</v>
      </c>
      <c r="S78" s="1">
        <v>348</v>
      </c>
      <c r="T78" s="1">
        <v>127</v>
      </c>
    </row>
    <row r="79" spans="1:20" x14ac:dyDescent="0.45">
      <c r="A79" s="1" t="str">
        <f>norway_new_car_sales_by_month[Month]&amp;norway_new_car_sales_by_month[Year]</f>
        <v>Jun2013</v>
      </c>
      <c r="B7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79">
        <v>2013</v>
      </c>
      <c r="D79" s="1">
        <f t="shared" si="2"/>
        <v>6</v>
      </c>
      <c r="E79" s="8" t="s">
        <v>23</v>
      </c>
      <c r="F79">
        <v>10948</v>
      </c>
      <c r="G79">
        <v>-105</v>
      </c>
      <c r="H79">
        <v>2636</v>
      </c>
      <c r="I79">
        <v>131</v>
      </c>
      <c r="J79" s="1">
        <v>37420</v>
      </c>
      <c r="K79" s="1" t="s">
        <v>36</v>
      </c>
      <c r="L79">
        <v>127</v>
      </c>
      <c r="M79">
        <v>125</v>
      </c>
      <c r="N79">
        <v>136</v>
      </c>
      <c r="O79" s="1">
        <v>5978</v>
      </c>
      <c r="P79">
        <v>54.6</v>
      </c>
      <c r="Q79">
        <v>67.7</v>
      </c>
      <c r="R79" s="1">
        <v>656</v>
      </c>
      <c r="S79" s="1">
        <v>372</v>
      </c>
      <c r="T79" s="1">
        <v>156</v>
      </c>
    </row>
    <row r="80" spans="1:20" x14ac:dyDescent="0.45">
      <c r="A80" s="1" t="str">
        <f>norway_new_car_sales_by_month[Month]&amp;norway_new_car_sales_by_month[Year]</f>
        <v>Jul2013</v>
      </c>
      <c r="B8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80">
        <v>2013</v>
      </c>
      <c r="D80" s="1">
        <f t="shared" si="2"/>
        <v>7</v>
      </c>
      <c r="E80" s="8" t="s">
        <v>24</v>
      </c>
      <c r="F80">
        <v>11312</v>
      </c>
      <c r="G80">
        <v>-608</v>
      </c>
      <c r="H80">
        <v>3089</v>
      </c>
      <c r="I80">
        <v>14</v>
      </c>
      <c r="J80" s="1">
        <v>41953</v>
      </c>
      <c r="K80" s="1" t="s">
        <v>37</v>
      </c>
      <c r="L80">
        <v>127</v>
      </c>
      <c r="M80">
        <v>124</v>
      </c>
      <c r="N80">
        <v>135</v>
      </c>
      <c r="O80" s="1">
        <v>6029</v>
      </c>
      <c r="P80">
        <v>53.3</v>
      </c>
      <c r="Q80">
        <v>65.5</v>
      </c>
      <c r="R80" s="1">
        <v>806</v>
      </c>
      <c r="S80" s="1">
        <v>278</v>
      </c>
      <c r="T80" s="1">
        <v>146</v>
      </c>
    </row>
    <row r="81" spans="1:20" x14ac:dyDescent="0.45">
      <c r="A81" s="1" t="str">
        <f>norway_new_car_sales_by_month[Month]&amp;norway_new_car_sales_by_month[Year]</f>
        <v>Aug2013</v>
      </c>
      <c r="B8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81">
        <v>2013</v>
      </c>
      <c r="D81" s="1">
        <f t="shared" si="2"/>
        <v>8</v>
      </c>
      <c r="E81" s="8" t="s">
        <v>25</v>
      </c>
      <c r="F81">
        <v>11660</v>
      </c>
      <c r="G81">
        <v>-130</v>
      </c>
      <c r="H81">
        <v>2849</v>
      </c>
      <c r="I81">
        <v>-104</v>
      </c>
      <c r="J81" s="1">
        <v>37728</v>
      </c>
      <c r="K81" s="1" t="s">
        <v>38</v>
      </c>
      <c r="L81">
        <v>120</v>
      </c>
      <c r="M81">
        <v>122</v>
      </c>
      <c r="N81">
        <v>134</v>
      </c>
      <c r="O81" s="1">
        <v>5888</v>
      </c>
      <c r="P81">
        <v>50.5</v>
      </c>
      <c r="Q81">
        <v>60</v>
      </c>
      <c r="R81" s="1">
        <v>925</v>
      </c>
      <c r="S81" s="1">
        <v>700</v>
      </c>
      <c r="T81" s="1">
        <v>243</v>
      </c>
    </row>
    <row r="82" spans="1:20" x14ac:dyDescent="0.45">
      <c r="A82" s="1" t="str">
        <f>norway_new_car_sales_by_month[Month]&amp;norway_new_car_sales_by_month[Year]</f>
        <v>Sep2013</v>
      </c>
      <c r="B8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82">
        <v>2013</v>
      </c>
      <c r="D82" s="1">
        <f t="shared" si="2"/>
        <v>9</v>
      </c>
      <c r="E82" s="8" t="s">
        <v>26</v>
      </c>
      <c r="F82">
        <v>12168</v>
      </c>
      <c r="G82">
        <v>1034</v>
      </c>
      <c r="H82">
        <v>2596</v>
      </c>
      <c r="I82">
        <v>-178</v>
      </c>
      <c r="J82" s="1">
        <v>37977</v>
      </c>
      <c r="K82" s="1" t="s">
        <v>39</v>
      </c>
      <c r="L82">
        <v>118</v>
      </c>
      <c r="M82">
        <v>123</v>
      </c>
      <c r="N82">
        <v>134</v>
      </c>
      <c r="O82" s="1">
        <v>6194</v>
      </c>
      <c r="P82">
        <v>50.9</v>
      </c>
      <c r="Q82">
        <v>59.5</v>
      </c>
      <c r="R82" s="1">
        <v>894</v>
      </c>
      <c r="S82" s="1">
        <v>1044</v>
      </c>
      <c r="T82" s="1">
        <v>288</v>
      </c>
    </row>
    <row r="83" spans="1:20" x14ac:dyDescent="0.45">
      <c r="A83" s="1" t="str">
        <f>norway_new_car_sales_by_month[Month]&amp;norway_new_car_sales_by_month[Year]</f>
        <v>Oct2013</v>
      </c>
      <c r="B8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83">
        <v>2013</v>
      </c>
      <c r="D83" s="1">
        <f t="shared" si="2"/>
        <v>10</v>
      </c>
      <c r="E83" s="8" t="s">
        <v>27</v>
      </c>
      <c r="F83">
        <v>12893</v>
      </c>
      <c r="G83">
        <v>480</v>
      </c>
      <c r="H83">
        <v>2581</v>
      </c>
      <c r="I83">
        <v>-545</v>
      </c>
      <c r="J83" s="1">
        <v>40970</v>
      </c>
      <c r="K83" s="1" t="s">
        <v>40</v>
      </c>
      <c r="L83">
        <v>118</v>
      </c>
      <c r="M83">
        <v>121</v>
      </c>
      <c r="N83">
        <v>134</v>
      </c>
      <c r="O83" s="1">
        <v>6369</v>
      </c>
      <c r="P83">
        <v>49.4</v>
      </c>
      <c r="Q83">
        <v>57.6</v>
      </c>
      <c r="R83" s="1">
        <v>1147</v>
      </c>
      <c r="S83" s="1">
        <v>925</v>
      </c>
      <c r="T83" s="1">
        <v>310</v>
      </c>
    </row>
    <row r="84" spans="1:20" x14ac:dyDescent="0.45">
      <c r="A84" s="1" t="str">
        <f>norway_new_car_sales_by_month[Month]&amp;norway_new_car_sales_by_month[Year]</f>
        <v>Nov2013</v>
      </c>
      <c r="B8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84">
        <v>2013</v>
      </c>
      <c r="D84" s="1">
        <f t="shared" si="2"/>
        <v>11</v>
      </c>
      <c r="E84" s="8" t="s">
        <v>28</v>
      </c>
      <c r="F84">
        <v>12079</v>
      </c>
      <c r="G84">
        <v>93</v>
      </c>
      <c r="H84">
        <v>1990</v>
      </c>
      <c r="I84">
        <v>-687</v>
      </c>
      <c r="J84" s="1">
        <v>34469</v>
      </c>
      <c r="K84" s="1" t="s">
        <v>41</v>
      </c>
      <c r="L84">
        <v>113</v>
      </c>
      <c r="M84">
        <v>121</v>
      </c>
      <c r="N84">
        <v>134</v>
      </c>
      <c r="O84" s="1">
        <v>5870</v>
      </c>
      <c r="P84">
        <v>48.6</v>
      </c>
      <c r="Q84">
        <v>56.6</v>
      </c>
      <c r="R84" s="1">
        <v>849</v>
      </c>
      <c r="S84" s="1">
        <v>1434</v>
      </c>
      <c r="T84" s="1">
        <v>249</v>
      </c>
    </row>
    <row r="85" spans="1:20" x14ac:dyDescent="0.45">
      <c r="A85" s="1" t="str">
        <f>norway_new_car_sales_by_month[Month]&amp;norway_new_car_sales_by_month[Year]</f>
        <v>Dec2013</v>
      </c>
      <c r="B8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85">
        <v>2013</v>
      </c>
      <c r="D85" s="1">
        <f t="shared" si="2"/>
        <v>12</v>
      </c>
      <c r="E85" s="8" t="s">
        <v>29</v>
      </c>
      <c r="F85">
        <v>11395</v>
      </c>
      <c r="G85">
        <v>2026</v>
      </c>
      <c r="H85">
        <v>1361</v>
      </c>
      <c r="I85">
        <v>-495</v>
      </c>
      <c r="J85" s="1">
        <v>26674</v>
      </c>
      <c r="K85" s="1" t="s">
        <v>42</v>
      </c>
      <c r="L85">
        <v>115</v>
      </c>
      <c r="M85">
        <v>123</v>
      </c>
      <c r="N85">
        <v>134</v>
      </c>
      <c r="O85" s="1">
        <v>6461</v>
      </c>
      <c r="P85">
        <v>56.7</v>
      </c>
      <c r="Q85">
        <v>64.5</v>
      </c>
      <c r="R85" s="1">
        <v>513</v>
      </c>
      <c r="S85" s="1">
        <v>1273</v>
      </c>
      <c r="T85" s="1">
        <v>181</v>
      </c>
    </row>
    <row r="86" spans="1:20" x14ac:dyDescent="0.45">
      <c r="A86" s="1" t="str">
        <f>norway_new_car_sales_by_month[Month]&amp;norway_new_car_sales_by_month[Year]</f>
        <v>Jan2014</v>
      </c>
      <c r="B8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86">
        <v>2014</v>
      </c>
      <c r="D86" s="1">
        <f t="shared" si="2"/>
        <v>1</v>
      </c>
      <c r="E86" s="8" t="s">
        <v>17</v>
      </c>
      <c r="F86">
        <v>11385</v>
      </c>
      <c r="G86">
        <v>-254</v>
      </c>
      <c r="H86">
        <v>1833</v>
      </c>
      <c r="I86">
        <v>-692</v>
      </c>
      <c r="J86" s="1">
        <v>35908</v>
      </c>
      <c r="K86" s="1" t="s">
        <v>43</v>
      </c>
      <c r="L86">
        <v>117</v>
      </c>
      <c r="M86">
        <v>123</v>
      </c>
      <c r="N86">
        <v>136</v>
      </c>
      <c r="O86" s="1">
        <v>5806</v>
      </c>
      <c r="P86">
        <v>51</v>
      </c>
      <c r="Q86">
        <v>55.3</v>
      </c>
      <c r="R86" s="1">
        <v>967</v>
      </c>
      <c r="S86" s="1">
        <v>1099</v>
      </c>
      <c r="T86" s="1">
        <v>203</v>
      </c>
    </row>
    <row r="87" spans="1:20" x14ac:dyDescent="0.45">
      <c r="A87" s="1" t="str">
        <f>norway_new_car_sales_by_month[Month]&amp;norway_new_car_sales_by_month[Year]</f>
        <v>Feb2014</v>
      </c>
      <c r="B8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87">
        <v>2014</v>
      </c>
      <c r="D87" s="1">
        <f t="shared" si="2"/>
        <v>2</v>
      </c>
      <c r="E87" s="8" t="s">
        <v>19</v>
      </c>
      <c r="F87">
        <v>11246</v>
      </c>
      <c r="G87">
        <v>-76</v>
      </c>
      <c r="H87">
        <v>1728</v>
      </c>
      <c r="I87">
        <v>-680</v>
      </c>
      <c r="J87" s="1">
        <v>34182</v>
      </c>
      <c r="K87" s="1" t="s">
        <v>44</v>
      </c>
      <c r="L87">
        <v>112</v>
      </c>
      <c r="M87">
        <v>122</v>
      </c>
      <c r="N87">
        <v>134</v>
      </c>
      <c r="O87" s="1">
        <v>5533</v>
      </c>
      <c r="P87">
        <v>49.2</v>
      </c>
      <c r="Q87">
        <v>54.2</v>
      </c>
      <c r="R87" s="1">
        <v>899</v>
      </c>
      <c r="S87" s="1">
        <v>1385</v>
      </c>
      <c r="T87" s="1">
        <v>212</v>
      </c>
    </row>
    <row r="88" spans="1:20" x14ac:dyDescent="0.45">
      <c r="A88" s="1" t="str">
        <f>norway_new_car_sales_by_month[Month]&amp;norway_new_car_sales_by_month[Year]</f>
        <v>Mar2014</v>
      </c>
      <c r="B8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88">
        <v>2014</v>
      </c>
      <c r="D88" s="1">
        <f t="shared" si="2"/>
        <v>3</v>
      </c>
      <c r="E88" s="8" t="s">
        <v>20</v>
      </c>
      <c r="F88">
        <v>13861</v>
      </c>
      <c r="G88">
        <v>3126</v>
      </c>
      <c r="H88">
        <v>1906</v>
      </c>
      <c r="I88">
        <v>-641</v>
      </c>
      <c r="J88" s="1">
        <v>37141</v>
      </c>
      <c r="K88" s="1" t="s">
        <v>45</v>
      </c>
      <c r="L88">
        <v>101</v>
      </c>
      <c r="M88">
        <v>122</v>
      </c>
      <c r="N88">
        <v>135</v>
      </c>
      <c r="O88" s="1">
        <v>6043</v>
      </c>
      <c r="P88">
        <v>43.6</v>
      </c>
      <c r="Q88">
        <v>54.7</v>
      </c>
      <c r="R88" s="1">
        <v>1029</v>
      </c>
      <c r="S88" s="1">
        <v>2813</v>
      </c>
      <c r="T88" s="1">
        <v>197</v>
      </c>
    </row>
    <row r="89" spans="1:20" x14ac:dyDescent="0.45">
      <c r="A89" s="1" t="str">
        <f>norway_new_car_sales_by_month[Month]&amp;norway_new_car_sales_by_month[Year]</f>
        <v>Apr2014</v>
      </c>
      <c r="B8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89">
        <v>2014</v>
      </c>
      <c r="D89" s="1">
        <f t="shared" si="2"/>
        <v>4</v>
      </c>
      <c r="E89" s="8" t="s">
        <v>21</v>
      </c>
      <c r="F89">
        <v>12115</v>
      </c>
      <c r="G89">
        <v>-1873</v>
      </c>
      <c r="H89">
        <v>1997</v>
      </c>
      <c r="I89">
        <v>-871</v>
      </c>
      <c r="J89" s="1">
        <v>32785</v>
      </c>
      <c r="K89" s="1" t="s">
        <v>46</v>
      </c>
      <c r="L89">
        <v>114</v>
      </c>
      <c r="M89">
        <v>121</v>
      </c>
      <c r="N89">
        <v>134</v>
      </c>
      <c r="O89" s="1">
        <v>6021</v>
      </c>
      <c r="P89">
        <v>49.7</v>
      </c>
      <c r="Q89">
        <v>52.2</v>
      </c>
      <c r="R89" s="1">
        <v>919</v>
      </c>
      <c r="S89" s="1">
        <v>1260</v>
      </c>
      <c r="T89" s="1">
        <v>229</v>
      </c>
    </row>
    <row r="90" spans="1:20" x14ac:dyDescent="0.45">
      <c r="A90" s="1" t="str">
        <f>norway_new_car_sales_by_month[Month]&amp;norway_new_car_sales_by_month[Year]</f>
        <v>May2014</v>
      </c>
      <c r="B9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90">
        <v>2014</v>
      </c>
      <c r="D90" s="1">
        <f t="shared" si="2"/>
        <v>5</v>
      </c>
      <c r="E90" s="8" t="s">
        <v>22</v>
      </c>
      <c r="F90">
        <v>12337</v>
      </c>
      <c r="G90">
        <v>325</v>
      </c>
      <c r="H90">
        <v>2106</v>
      </c>
      <c r="I90">
        <v>-756</v>
      </c>
      <c r="J90" s="1">
        <v>35688</v>
      </c>
      <c r="K90" s="1" t="s">
        <v>47</v>
      </c>
      <c r="L90">
        <v>113</v>
      </c>
      <c r="M90">
        <v>120</v>
      </c>
      <c r="N90">
        <v>134</v>
      </c>
      <c r="O90" s="1">
        <v>6082</v>
      </c>
      <c r="P90">
        <v>49.3</v>
      </c>
      <c r="Q90">
        <v>54.8</v>
      </c>
      <c r="R90" s="1">
        <v>946</v>
      </c>
      <c r="S90" s="1">
        <v>1346</v>
      </c>
      <c r="T90" s="1">
        <v>208</v>
      </c>
    </row>
    <row r="91" spans="1:20" x14ac:dyDescent="0.45">
      <c r="A91" s="1" t="str">
        <f>norway_new_car_sales_by_month[Month]&amp;norway_new_car_sales_by_month[Year]</f>
        <v>Jun2014</v>
      </c>
      <c r="B9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91">
        <v>2014</v>
      </c>
      <c r="D91" s="1">
        <f t="shared" si="2"/>
        <v>6</v>
      </c>
      <c r="E91" s="8" t="s">
        <v>23</v>
      </c>
      <c r="F91">
        <v>11441</v>
      </c>
      <c r="G91">
        <v>493</v>
      </c>
      <c r="H91">
        <v>2051</v>
      </c>
      <c r="I91">
        <v>-585</v>
      </c>
      <c r="J91" s="1">
        <v>38199</v>
      </c>
      <c r="K91" s="1" t="s">
        <v>48</v>
      </c>
      <c r="L91">
        <v>110</v>
      </c>
      <c r="M91">
        <v>119</v>
      </c>
      <c r="N91">
        <v>133</v>
      </c>
      <c r="O91" s="1">
        <v>5560</v>
      </c>
      <c r="P91">
        <v>48.6</v>
      </c>
      <c r="Q91">
        <v>54.6</v>
      </c>
      <c r="R91" s="1">
        <v>846</v>
      </c>
      <c r="S91" s="1">
        <v>1446</v>
      </c>
      <c r="T91" s="1">
        <v>197</v>
      </c>
    </row>
    <row r="92" spans="1:20" x14ac:dyDescent="0.45">
      <c r="A92" s="1" t="str">
        <f>norway_new_car_sales_by_month[Month]&amp;norway_new_car_sales_by_month[Year]</f>
        <v>Jul2014</v>
      </c>
      <c r="B9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92">
        <v>2014</v>
      </c>
      <c r="D92" s="1">
        <f t="shared" si="2"/>
        <v>7</v>
      </c>
      <c r="E92" s="8" t="s">
        <v>24</v>
      </c>
      <c r="F92">
        <v>11690</v>
      </c>
      <c r="G92">
        <v>378</v>
      </c>
      <c r="H92">
        <v>2625</v>
      </c>
      <c r="I92">
        <v>-464</v>
      </c>
      <c r="J92" s="1">
        <v>41398</v>
      </c>
      <c r="K92" s="1" t="s">
        <v>49</v>
      </c>
      <c r="L92">
        <v>111</v>
      </c>
      <c r="M92">
        <v>119</v>
      </c>
      <c r="N92">
        <v>133</v>
      </c>
      <c r="O92" s="1">
        <v>5670</v>
      </c>
      <c r="P92">
        <v>48.5</v>
      </c>
      <c r="Q92">
        <v>53.3</v>
      </c>
      <c r="R92" s="1">
        <v>927</v>
      </c>
      <c r="S92" s="1">
        <v>1365</v>
      </c>
      <c r="T92" s="1">
        <v>231</v>
      </c>
    </row>
    <row r="93" spans="1:20" x14ac:dyDescent="0.45">
      <c r="A93" s="1" t="str">
        <f>norway_new_car_sales_by_month[Month]&amp;norway_new_car_sales_by_month[Year]</f>
        <v>Aug2014</v>
      </c>
      <c r="B9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93">
        <v>2014</v>
      </c>
      <c r="D93" s="1">
        <f t="shared" si="2"/>
        <v>8</v>
      </c>
      <c r="E93" s="8" t="s">
        <v>25</v>
      </c>
      <c r="F93">
        <v>11444</v>
      </c>
      <c r="G93">
        <v>-216</v>
      </c>
      <c r="H93">
        <v>2197</v>
      </c>
      <c r="I93">
        <v>-652</v>
      </c>
      <c r="J93" s="1">
        <v>38060</v>
      </c>
      <c r="K93" s="1" t="s">
        <v>50</v>
      </c>
      <c r="L93">
        <v>107</v>
      </c>
      <c r="M93">
        <v>119</v>
      </c>
      <c r="N93">
        <v>133</v>
      </c>
      <c r="O93" s="1">
        <v>5402</v>
      </c>
      <c r="P93">
        <v>47.2</v>
      </c>
      <c r="Q93">
        <v>50.5</v>
      </c>
      <c r="R93" s="1">
        <v>824</v>
      </c>
      <c r="S93" s="1">
        <v>1736</v>
      </c>
      <c r="T93" s="1">
        <v>292</v>
      </c>
    </row>
    <row r="94" spans="1:20" x14ac:dyDescent="0.45">
      <c r="A94" s="1" t="str">
        <f>norway_new_car_sales_by_month[Month]&amp;norway_new_car_sales_by_month[Year]</f>
        <v>Sep2014</v>
      </c>
      <c r="B9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94">
        <v>2014</v>
      </c>
      <c r="D94" s="1">
        <f t="shared" si="2"/>
        <v>9</v>
      </c>
      <c r="E94" s="8" t="s">
        <v>26</v>
      </c>
      <c r="F94">
        <v>11585</v>
      </c>
      <c r="G94">
        <v>-583</v>
      </c>
      <c r="H94">
        <v>2473</v>
      </c>
      <c r="I94">
        <v>-123</v>
      </c>
      <c r="J94" s="1">
        <v>41434</v>
      </c>
      <c r="K94" s="1" t="s">
        <v>51</v>
      </c>
      <c r="L94">
        <v>110</v>
      </c>
      <c r="M94">
        <v>118</v>
      </c>
      <c r="N94">
        <v>132</v>
      </c>
      <c r="O94" s="1">
        <v>5375</v>
      </c>
      <c r="P94">
        <v>46.4</v>
      </c>
      <c r="Q94">
        <v>50.9</v>
      </c>
      <c r="R94" s="1">
        <v>1180</v>
      </c>
      <c r="S94" s="1">
        <v>1300</v>
      </c>
      <c r="T94" s="1">
        <v>348</v>
      </c>
    </row>
    <row r="95" spans="1:20" x14ac:dyDescent="0.45">
      <c r="A95" s="1" t="str">
        <f>norway_new_car_sales_by_month[Month]&amp;norway_new_car_sales_by_month[Year]</f>
        <v>Oct2014</v>
      </c>
      <c r="B9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95">
        <v>2014</v>
      </c>
      <c r="D95" s="1">
        <f t="shared" si="2"/>
        <v>10</v>
      </c>
      <c r="E95" s="8" t="s">
        <v>27</v>
      </c>
      <c r="F95">
        <v>12963</v>
      </c>
      <c r="G95">
        <v>70</v>
      </c>
      <c r="H95">
        <v>2485</v>
      </c>
      <c r="I95">
        <v>-96</v>
      </c>
      <c r="J95" s="1">
        <v>41817</v>
      </c>
      <c r="K95" s="1" t="s">
        <v>52</v>
      </c>
      <c r="L95">
        <v>110</v>
      </c>
      <c r="M95">
        <v>117</v>
      </c>
      <c r="N95">
        <v>132</v>
      </c>
      <c r="O95" s="1">
        <v>6248</v>
      </c>
      <c r="P95">
        <v>48.2</v>
      </c>
      <c r="Q95">
        <v>49.4</v>
      </c>
      <c r="R95" s="1">
        <v>1159</v>
      </c>
      <c r="S95" s="1">
        <v>1398</v>
      </c>
      <c r="T95" s="1">
        <v>413</v>
      </c>
    </row>
    <row r="96" spans="1:20" x14ac:dyDescent="0.45">
      <c r="A96" s="1" t="str">
        <f>norway_new_car_sales_by_month[Month]&amp;norway_new_car_sales_by_month[Year]</f>
        <v>Nov2014</v>
      </c>
      <c r="B9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96">
        <v>2014</v>
      </c>
      <c r="D96" s="1">
        <f t="shared" si="2"/>
        <v>11</v>
      </c>
      <c r="E96" s="8" t="s">
        <v>28</v>
      </c>
      <c r="F96">
        <v>11486</v>
      </c>
      <c r="G96">
        <v>-593</v>
      </c>
      <c r="H96">
        <v>1852</v>
      </c>
      <c r="I96">
        <v>-138</v>
      </c>
      <c r="J96" s="1">
        <v>33572</v>
      </c>
      <c r="K96" s="1" t="s">
        <v>53</v>
      </c>
      <c r="L96">
        <v>109</v>
      </c>
      <c r="M96">
        <v>117</v>
      </c>
      <c r="N96">
        <v>133</v>
      </c>
      <c r="O96" s="1">
        <v>5571</v>
      </c>
      <c r="P96">
        <v>48.5</v>
      </c>
      <c r="Q96">
        <v>48.6</v>
      </c>
      <c r="R96" s="1">
        <v>1049</v>
      </c>
      <c r="S96" s="1">
        <v>1418</v>
      </c>
      <c r="T96" s="1">
        <v>296</v>
      </c>
    </row>
    <row r="97" spans="1:20" x14ac:dyDescent="0.45">
      <c r="A97" s="1" t="str">
        <f>norway_new_car_sales_by_month[Month]&amp;norway_new_car_sales_by_month[Year]</f>
        <v>Dec2014</v>
      </c>
      <c r="B9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97">
        <v>2014</v>
      </c>
      <c r="D97" s="1">
        <f t="shared" si="2"/>
        <v>12</v>
      </c>
      <c r="E97" s="8" t="s">
        <v>29</v>
      </c>
      <c r="F97">
        <v>12649</v>
      </c>
      <c r="G97">
        <v>1254</v>
      </c>
      <c r="H97">
        <v>1504</v>
      </c>
      <c r="I97">
        <v>143</v>
      </c>
      <c r="J97" s="1">
        <v>27272</v>
      </c>
      <c r="K97" s="1" t="s">
        <v>54</v>
      </c>
      <c r="L97">
        <v>111</v>
      </c>
      <c r="M97">
        <v>117</v>
      </c>
      <c r="N97">
        <v>132</v>
      </c>
      <c r="O97" s="1">
        <v>6982</v>
      </c>
      <c r="P97">
        <v>55.2</v>
      </c>
      <c r="Q97">
        <v>56.7</v>
      </c>
      <c r="R97" s="1">
        <v>846</v>
      </c>
      <c r="S97" s="1">
        <v>1528</v>
      </c>
      <c r="T97" s="1">
        <v>237</v>
      </c>
    </row>
    <row r="98" spans="1:20" x14ac:dyDescent="0.45">
      <c r="A98" s="1" t="str">
        <f>norway_new_car_sales_by_month[Month]&amp;norway_new_car_sales_by_month[Year]</f>
        <v>Jan2015</v>
      </c>
      <c r="B9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98">
        <v>2015</v>
      </c>
      <c r="D98" s="1">
        <f t="shared" ref="D98:D129" si="3">_xlfn.IFS(E98="Jan",1,E98="Feb",2,E98="Mar",3,E98="Apr",4,E98="May",5,E98="Jun",6,E98="Jul",7,E98="Aug",8,E98="Sep",9,E98="Oct",10,E98="Nov",11,E98="Dec",12)</f>
        <v>1</v>
      </c>
      <c r="E98" s="8" t="s">
        <v>17</v>
      </c>
      <c r="F98">
        <v>10523</v>
      </c>
      <c r="G98">
        <v>-862</v>
      </c>
      <c r="H98">
        <v>1625</v>
      </c>
      <c r="I98">
        <v>-208</v>
      </c>
      <c r="J98" s="1">
        <v>38346</v>
      </c>
      <c r="K98" s="1" t="s">
        <v>55</v>
      </c>
      <c r="L98">
        <v>101</v>
      </c>
      <c r="M98">
        <v>118</v>
      </c>
      <c r="N98">
        <v>133</v>
      </c>
      <c r="O98" s="1">
        <v>4599</v>
      </c>
      <c r="P98">
        <v>43.7</v>
      </c>
      <c r="Q98">
        <v>51</v>
      </c>
      <c r="R98" s="1">
        <v>1112</v>
      </c>
      <c r="S98" s="1">
        <v>1895</v>
      </c>
      <c r="T98" s="1">
        <v>266</v>
      </c>
    </row>
    <row r="99" spans="1:20" x14ac:dyDescent="0.45">
      <c r="A99" s="1" t="str">
        <f>norway_new_car_sales_by_month[Month]&amp;norway_new_car_sales_by_month[Year]</f>
        <v>Feb2015</v>
      </c>
      <c r="B9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99">
        <v>2015</v>
      </c>
      <c r="D99" s="1">
        <f t="shared" si="3"/>
        <v>2</v>
      </c>
      <c r="E99" s="8" t="s">
        <v>19</v>
      </c>
      <c r="F99">
        <v>10685</v>
      </c>
      <c r="G99">
        <v>-561</v>
      </c>
      <c r="H99">
        <v>1639</v>
      </c>
      <c r="I99">
        <v>-89</v>
      </c>
      <c r="J99" s="1">
        <v>35699</v>
      </c>
      <c r="K99" s="1" t="s">
        <v>56</v>
      </c>
      <c r="L99">
        <v>102</v>
      </c>
      <c r="M99">
        <v>119</v>
      </c>
      <c r="N99">
        <v>134</v>
      </c>
      <c r="O99" s="1">
        <v>4637</v>
      </c>
      <c r="P99">
        <v>43.4</v>
      </c>
      <c r="Q99">
        <v>49.2</v>
      </c>
      <c r="R99" s="1">
        <v>982</v>
      </c>
      <c r="S99" s="1">
        <v>1919</v>
      </c>
      <c r="T99" s="1">
        <v>277</v>
      </c>
    </row>
    <row r="100" spans="1:20" x14ac:dyDescent="0.45">
      <c r="A100" s="1" t="str">
        <f>norway_new_car_sales_by_month[Month]&amp;norway_new_car_sales_by_month[Year]</f>
        <v>Mar2015</v>
      </c>
      <c r="B10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00">
        <v>2015</v>
      </c>
      <c r="D100" s="1">
        <f t="shared" si="3"/>
        <v>3</v>
      </c>
      <c r="E100" s="8" t="s">
        <v>20</v>
      </c>
      <c r="F100">
        <v>14159</v>
      </c>
      <c r="G100">
        <v>298</v>
      </c>
      <c r="H100">
        <v>2056</v>
      </c>
      <c r="I100">
        <v>150</v>
      </c>
      <c r="J100" s="1">
        <v>41427</v>
      </c>
      <c r="K100" s="1" t="s">
        <v>57</v>
      </c>
      <c r="L100">
        <v>93</v>
      </c>
      <c r="M100">
        <v>117</v>
      </c>
      <c r="N100">
        <v>132</v>
      </c>
      <c r="O100" s="1">
        <v>5862</v>
      </c>
      <c r="P100">
        <v>41.4</v>
      </c>
      <c r="Q100">
        <v>43.6</v>
      </c>
      <c r="R100" s="1">
        <v>1348</v>
      </c>
      <c r="S100" s="1">
        <v>3391</v>
      </c>
      <c r="T100" s="1">
        <v>320</v>
      </c>
    </row>
    <row r="101" spans="1:20" x14ac:dyDescent="0.45">
      <c r="A101" s="1" t="str">
        <f>norway_new_car_sales_by_month[Month]&amp;norway_new_car_sales_by_month[Year]</f>
        <v>Apr2015</v>
      </c>
      <c r="B10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01">
        <v>2015</v>
      </c>
      <c r="D101" s="1">
        <f t="shared" si="3"/>
        <v>4</v>
      </c>
      <c r="E101" s="8" t="s">
        <v>21</v>
      </c>
      <c r="F101">
        <v>12782</v>
      </c>
      <c r="G101">
        <v>667</v>
      </c>
      <c r="H101">
        <v>1812</v>
      </c>
      <c r="I101">
        <v>-185</v>
      </c>
      <c r="J101" s="1">
        <v>33640</v>
      </c>
      <c r="K101" s="1" t="s">
        <v>58</v>
      </c>
      <c r="L101">
        <v>102</v>
      </c>
      <c r="M101">
        <v>115</v>
      </c>
      <c r="N101">
        <v>132</v>
      </c>
      <c r="O101" s="1">
        <v>5624</v>
      </c>
      <c r="P101">
        <v>44</v>
      </c>
      <c r="Q101">
        <v>49.7</v>
      </c>
      <c r="R101" s="1">
        <v>1554</v>
      </c>
      <c r="S101" s="1">
        <v>1975</v>
      </c>
      <c r="T101" s="1">
        <v>282</v>
      </c>
    </row>
    <row r="102" spans="1:20" x14ac:dyDescent="0.45">
      <c r="A102" s="1" t="str">
        <f>norway_new_car_sales_by_month[Month]&amp;norway_new_car_sales_by_month[Year]</f>
        <v>May2015</v>
      </c>
      <c r="B10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02">
        <v>2015</v>
      </c>
      <c r="D102" s="1">
        <f t="shared" si="3"/>
        <v>5</v>
      </c>
      <c r="E102" s="8" t="s">
        <v>22</v>
      </c>
      <c r="F102">
        <v>12036</v>
      </c>
      <c r="G102">
        <v>-301</v>
      </c>
      <c r="H102">
        <v>1855</v>
      </c>
      <c r="I102">
        <v>-251</v>
      </c>
      <c r="J102" s="1">
        <v>36691</v>
      </c>
      <c r="K102" s="1" t="s">
        <v>59</v>
      </c>
      <c r="L102">
        <v>99</v>
      </c>
      <c r="M102">
        <v>117</v>
      </c>
      <c r="N102">
        <v>131</v>
      </c>
      <c r="O102" s="1">
        <v>4959</v>
      </c>
      <c r="P102">
        <v>41.2</v>
      </c>
      <c r="Q102">
        <v>49.3</v>
      </c>
      <c r="R102" s="1">
        <v>1682</v>
      </c>
      <c r="S102" s="1">
        <v>1868</v>
      </c>
      <c r="T102" s="1">
        <v>260</v>
      </c>
    </row>
    <row r="103" spans="1:20" x14ac:dyDescent="0.45">
      <c r="A103" s="1" t="str">
        <f>norway_new_car_sales_by_month[Month]&amp;norway_new_car_sales_by_month[Year]</f>
        <v>Jun2015</v>
      </c>
      <c r="B10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03">
        <v>2015</v>
      </c>
      <c r="D103" s="1">
        <f t="shared" si="3"/>
        <v>6</v>
      </c>
      <c r="E103" s="8" t="s">
        <v>23</v>
      </c>
      <c r="F103">
        <v>14207</v>
      </c>
      <c r="G103">
        <v>2766</v>
      </c>
      <c r="H103">
        <v>2007</v>
      </c>
      <c r="I103">
        <v>-44</v>
      </c>
      <c r="J103" s="1">
        <v>43356</v>
      </c>
      <c r="K103" s="1" t="s">
        <v>60</v>
      </c>
      <c r="L103">
        <v>96</v>
      </c>
      <c r="M103">
        <v>119</v>
      </c>
      <c r="N103">
        <v>131</v>
      </c>
      <c r="O103" s="1">
        <v>5683</v>
      </c>
      <c r="P103">
        <v>40</v>
      </c>
      <c r="Q103">
        <v>48.6</v>
      </c>
      <c r="R103" s="1">
        <v>1934</v>
      </c>
      <c r="S103" s="1">
        <v>2617</v>
      </c>
      <c r="T103" s="1">
        <v>286</v>
      </c>
    </row>
    <row r="104" spans="1:20" x14ac:dyDescent="0.45">
      <c r="A104" s="1" t="str">
        <f>norway_new_car_sales_by_month[Month]&amp;norway_new_car_sales_by_month[Year]</f>
        <v>Jul2015</v>
      </c>
      <c r="B10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04">
        <v>2015</v>
      </c>
      <c r="D104" s="1">
        <f t="shared" si="3"/>
        <v>7</v>
      </c>
      <c r="E104" s="8" t="s">
        <v>24</v>
      </c>
      <c r="F104">
        <v>12394</v>
      </c>
      <c r="G104">
        <v>704</v>
      </c>
      <c r="H104">
        <v>2286</v>
      </c>
      <c r="I104">
        <v>-339</v>
      </c>
      <c r="J104" s="1">
        <v>44106</v>
      </c>
      <c r="K104" s="1" t="s">
        <v>61</v>
      </c>
      <c r="L104">
        <v>102</v>
      </c>
      <c r="M104">
        <v>120</v>
      </c>
      <c r="N104">
        <v>131</v>
      </c>
      <c r="O104" s="1">
        <v>4933</v>
      </c>
      <c r="P104">
        <v>39.799999999999997</v>
      </c>
      <c r="Q104">
        <v>48.5</v>
      </c>
      <c r="R104" s="1">
        <v>1583</v>
      </c>
      <c r="S104" s="1">
        <v>1764</v>
      </c>
      <c r="T104" s="1">
        <v>369</v>
      </c>
    </row>
    <row r="105" spans="1:20" x14ac:dyDescent="0.45">
      <c r="A105" s="1" t="str">
        <f>norway_new_car_sales_by_month[Month]&amp;norway_new_car_sales_by_month[Year]</f>
        <v>Aug2015</v>
      </c>
      <c r="B10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05">
        <v>2015</v>
      </c>
      <c r="D105" s="1">
        <f t="shared" si="3"/>
        <v>8</v>
      </c>
      <c r="E105" s="8" t="s">
        <v>25</v>
      </c>
      <c r="F105">
        <v>12604</v>
      </c>
      <c r="G105">
        <v>1160</v>
      </c>
      <c r="H105">
        <v>1998</v>
      </c>
      <c r="I105">
        <v>-199</v>
      </c>
      <c r="J105" s="1">
        <v>38155</v>
      </c>
      <c r="K105" s="1" t="s">
        <v>31</v>
      </c>
      <c r="L105">
        <v>100</v>
      </c>
      <c r="M105">
        <v>120</v>
      </c>
      <c r="N105">
        <v>131</v>
      </c>
      <c r="O105" s="1">
        <v>4815</v>
      </c>
      <c r="P105">
        <v>38.200000000000003</v>
      </c>
      <c r="Q105">
        <v>47.2</v>
      </c>
      <c r="R105" s="1">
        <v>1353</v>
      </c>
      <c r="S105" s="1">
        <v>2166</v>
      </c>
      <c r="T105" s="1">
        <v>572</v>
      </c>
    </row>
    <row r="106" spans="1:20" x14ac:dyDescent="0.45">
      <c r="A106" s="1" t="str">
        <f>norway_new_car_sales_by_month[Month]&amp;norway_new_car_sales_by_month[Year]</f>
        <v>Sep2015</v>
      </c>
      <c r="B10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06">
        <v>2015</v>
      </c>
      <c r="D106" s="1">
        <f t="shared" si="3"/>
        <v>9</v>
      </c>
      <c r="E106" s="8" t="s">
        <v>26</v>
      </c>
      <c r="F106">
        <v>12421</v>
      </c>
      <c r="G106">
        <v>836</v>
      </c>
      <c r="H106">
        <v>1899</v>
      </c>
      <c r="I106">
        <v>-574</v>
      </c>
      <c r="J106" s="1">
        <v>42564</v>
      </c>
      <c r="K106" s="1" t="s">
        <v>62</v>
      </c>
      <c r="L106">
        <v>100</v>
      </c>
      <c r="M106">
        <v>119</v>
      </c>
      <c r="N106">
        <v>131</v>
      </c>
      <c r="O106" s="1">
        <v>4881</v>
      </c>
      <c r="P106">
        <v>39.299999999999997</v>
      </c>
      <c r="Q106">
        <v>46.4</v>
      </c>
      <c r="R106" s="1">
        <v>1556</v>
      </c>
      <c r="S106" s="1">
        <v>2130</v>
      </c>
      <c r="T106" s="1">
        <v>570</v>
      </c>
    </row>
    <row r="107" spans="1:20" x14ac:dyDescent="0.45">
      <c r="A107" s="1" t="str">
        <f>norway_new_car_sales_by_month[Month]&amp;norway_new_car_sales_by_month[Year]</f>
        <v>Oct2015</v>
      </c>
      <c r="B10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07">
        <v>2015</v>
      </c>
      <c r="D107" s="1">
        <f t="shared" si="3"/>
        <v>10</v>
      </c>
      <c r="E107" s="8" t="s">
        <v>27</v>
      </c>
      <c r="F107">
        <v>13197</v>
      </c>
      <c r="G107">
        <v>234</v>
      </c>
      <c r="H107">
        <v>1808</v>
      </c>
      <c r="I107">
        <v>-677</v>
      </c>
      <c r="J107" s="1">
        <v>41453</v>
      </c>
      <c r="K107" s="1" t="s">
        <v>63</v>
      </c>
      <c r="L107">
        <v>99</v>
      </c>
      <c r="M107">
        <v>118</v>
      </c>
      <c r="N107">
        <v>131</v>
      </c>
      <c r="O107" s="1">
        <v>5239</v>
      </c>
      <c r="P107">
        <v>39.700000000000003</v>
      </c>
      <c r="Q107">
        <v>48.2</v>
      </c>
      <c r="R107" s="1">
        <v>1979</v>
      </c>
      <c r="S107" s="1">
        <v>2045</v>
      </c>
      <c r="T107" s="1">
        <v>746</v>
      </c>
    </row>
    <row r="108" spans="1:20" x14ac:dyDescent="0.45">
      <c r="A108" s="1" t="str">
        <f>norway_new_car_sales_by_month[Month]&amp;norway_new_car_sales_by_month[Year]</f>
        <v>Nov2015</v>
      </c>
      <c r="B10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08">
        <v>2015</v>
      </c>
      <c r="D108" s="1">
        <f t="shared" si="3"/>
        <v>11</v>
      </c>
      <c r="E108" s="8" t="s">
        <v>28</v>
      </c>
      <c r="F108">
        <v>12600</v>
      </c>
      <c r="G108">
        <v>1114</v>
      </c>
      <c r="H108">
        <v>1538</v>
      </c>
      <c r="I108">
        <v>-314</v>
      </c>
      <c r="J108" s="1">
        <v>37512</v>
      </c>
      <c r="K108" s="1" t="s">
        <v>64</v>
      </c>
      <c r="L108">
        <v>99</v>
      </c>
      <c r="M108">
        <v>121</v>
      </c>
      <c r="N108">
        <v>131</v>
      </c>
      <c r="O108" s="1">
        <v>5002</v>
      </c>
      <c r="P108">
        <v>39.700000000000003</v>
      </c>
      <c r="Q108">
        <v>48.5</v>
      </c>
      <c r="R108" s="1">
        <v>1957</v>
      </c>
      <c r="S108" s="1">
        <v>2040</v>
      </c>
      <c r="T108" s="1">
        <v>661</v>
      </c>
    </row>
    <row r="109" spans="1:20" x14ac:dyDescent="0.45">
      <c r="A109" s="1" t="str">
        <f>norway_new_car_sales_by_month[Month]&amp;norway_new_car_sales_by_month[Year]</f>
        <v>Dec2015</v>
      </c>
      <c r="B10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09">
        <v>2015</v>
      </c>
      <c r="D109" s="1">
        <f t="shared" si="3"/>
        <v>12</v>
      </c>
      <c r="E109" s="8" t="s">
        <v>29</v>
      </c>
      <c r="F109">
        <v>13078</v>
      </c>
      <c r="G109">
        <v>429</v>
      </c>
      <c r="H109">
        <v>1233</v>
      </c>
      <c r="I109">
        <v>-271</v>
      </c>
      <c r="J109" s="1">
        <v>32394</v>
      </c>
      <c r="K109" s="1" t="s">
        <v>65</v>
      </c>
      <c r="L109">
        <v>104</v>
      </c>
      <c r="M109">
        <v>117</v>
      </c>
      <c r="N109">
        <v>132</v>
      </c>
      <c r="O109" s="1">
        <v>5427</v>
      </c>
      <c r="P109">
        <v>41.5</v>
      </c>
      <c r="Q109">
        <v>55.2</v>
      </c>
      <c r="R109" s="1">
        <v>1433</v>
      </c>
      <c r="S109" s="1">
        <v>1978</v>
      </c>
      <c r="T109" s="1">
        <v>513</v>
      </c>
    </row>
    <row r="110" spans="1:20" x14ac:dyDescent="0.45">
      <c r="A110" s="1" t="str">
        <f>norway_new_car_sales_by_month[Month]&amp;norway_new_car_sales_by_month[Year]</f>
        <v>Jan2016</v>
      </c>
      <c r="B11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10">
        <v>2016</v>
      </c>
      <c r="D110" s="1">
        <f t="shared" si="3"/>
        <v>1</v>
      </c>
      <c r="E110" s="8" t="s">
        <v>17</v>
      </c>
      <c r="F110">
        <v>10991</v>
      </c>
      <c r="G110">
        <v>468</v>
      </c>
      <c r="H110">
        <v>1219</v>
      </c>
      <c r="I110">
        <v>-406</v>
      </c>
      <c r="J110" s="1">
        <v>32085</v>
      </c>
      <c r="K110" s="1" t="s">
        <v>66</v>
      </c>
      <c r="L110">
        <v>96</v>
      </c>
      <c r="M110">
        <v>117</v>
      </c>
      <c r="N110">
        <v>130</v>
      </c>
      <c r="O110" s="1">
        <v>4177</v>
      </c>
      <c r="P110">
        <v>38</v>
      </c>
      <c r="Q110">
        <v>43.7</v>
      </c>
      <c r="R110" s="1">
        <v>1992</v>
      </c>
      <c r="S110" s="1">
        <v>1906</v>
      </c>
      <c r="T110" s="1">
        <v>404</v>
      </c>
    </row>
    <row r="111" spans="1:20" x14ac:dyDescent="0.45">
      <c r="A111" s="1" t="str">
        <f>norway_new_car_sales_by_month[Month]&amp;norway_new_car_sales_by_month[Year]</f>
        <v>Feb2016</v>
      </c>
      <c r="B11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11">
        <v>2016</v>
      </c>
      <c r="D111" s="1">
        <f t="shared" si="3"/>
        <v>2</v>
      </c>
      <c r="E111" s="8" t="s">
        <v>19</v>
      </c>
      <c r="F111">
        <v>12222</v>
      </c>
      <c r="G111">
        <v>1537</v>
      </c>
      <c r="H111">
        <v>1233</v>
      </c>
      <c r="I111">
        <v>-406</v>
      </c>
      <c r="J111" s="1">
        <v>36905</v>
      </c>
      <c r="K111" s="1" t="s">
        <v>67</v>
      </c>
      <c r="L111">
        <v>95</v>
      </c>
      <c r="M111">
        <v>119</v>
      </c>
      <c r="N111">
        <v>130</v>
      </c>
      <c r="O111" s="1">
        <v>4180</v>
      </c>
      <c r="P111">
        <v>34.200000000000003</v>
      </c>
      <c r="Q111">
        <v>43.4</v>
      </c>
      <c r="R111" s="1">
        <v>2794</v>
      </c>
      <c r="S111" s="1">
        <v>1927</v>
      </c>
      <c r="T111" s="1">
        <v>371</v>
      </c>
    </row>
    <row r="112" spans="1:20" x14ac:dyDescent="0.45">
      <c r="A112" s="1" t="str">
        <f>norway_new_car_sales_by_month[Month]&amp;norway_new_car_sales_by_month[Year]</f>
        <v>Mar2016</v>
      </c>
      <c r="B11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12">
        <v>2016</v>
      </c>
      <c r="D112" s="1">
        <f t="shared" si="3"/>
        <v>3</v>
      </c>
      <c r="E112" s="8" t="s">
        <v>20</v>
      </c>
      <c r="F112">
        <v>13875</v>
      </c>
      <c r="G112">
        <v>-284</v>
      </c>
      <c r="H112">
        <v>1253</v>
      </c>
      <c r="I112">
        <v>-803</v>
      </c>
      <c r="J112" s="1">
        <v>36172</v>
      </c>
      <c r="K112" s="1" t="s">
        <v>68</v>
      </c>
      <c r="L112">
        <v>88</v>
      </c>
      <c r="M112">
        <v>117</v>
      </c>
      <c r="N112">
        <v>131</v>
      </c>
      <c r="O112" s="1">
        <v>4745</v>
      </c>
      <c r="P112">
        <v>34.200000000000003</v>
      </c>
      <c r="Q112">
        <v>41.4</v>
      </c>
      <c r="R112" s="1">
        <v>3396</v>
      </c>
      <c r="S112" s="1">
        <v>2597</v>
      </c>
      <c r="T112" s="1">
        <v>465</v>
      </c>
    </row>
    <row r="113" spans="1:20" x14ac:dyDescent="0.45">
      <c r="A113" s="1" t="str">
        <f>norway_new_car_sales_by_month[Month]&amp;norway_new_car_sales_by_month[Year]</f>
        <v>Apr2016</v>
      </c>
      <c r="B113"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13">
        <v>2016</v>
      </c>
      <c r="D113" s="1">
        <f t="shared" si="3"/>
        <v>4</v>
      </c>
      <c r="E113" s="8" t="s">
        <v>21</v>
      </c>
      <c r="F113">
        <v>14116</v>
      </c>
      <c r="G113">
        <v>1334</v>
      </c>
      <c r="H113">
        <v>1451</v>
      </c>
      <c r="I113">
        <v>-361</v>
      </c>
      <c r="J113" s="1">
        <v>38896</v>
      </c>
      <c r="K113" s="1" t="s">
        <v>69</v>
      </c>
      <c r="L113">
        <v>93</v>
      </c>
      <c r="M113">
        <v>117</v>
      </c>
      <c r="N113">
        <v>129</v>
      </c>
      <c r="O113" s="1">
        <v>4277</v>
      </c>
      <c r="P113">
        <v>30.3</v>
      </c>
      <c r="Q113">
        <v>44</v>
      </c>
      <c r="R113" s="1">
        <v>3550</v>
      </c>
      <c r="S113" s="1">
        <v>1993</v>
      </c>
      <c r="T113" s="1">
        <v>433</v>
      </c>
    </row>
    <row r="114" spans="1:20" x14ac:dyDescent="0.45">
      <c r="A114" s="1" t="str">
        <f>norway_new_car_sales_by_month[Month]&amp;norway_new_car_sales_by_month[Year]</f>
        <v>May2016</v>
      </c>
      <c r="B114"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14">
        <v>2016</v>
      </c>
      <c r="D114" s="1">
        <f t="shared" si="3"/>
        <v>5</v>
      </c>
      <c r="E114" s="8" t="s">
        <v>22</v>
      </c>
      <c r="F114">
        <v>12864</v>
      </c>
      <c r="G114">
        <v>828</v>
      </c>
      <c r="H114">
        <v>1432</v>
      </c>
      <c r="I114">
        <v>-423</v>
      </c>
      <c r="J114" s="1">
        <v>36272</v>
      </c>
      <c r="K114" s="1" t="s">
        <v>70</v>
      </c>
      <c r="L114">
        <v>96</v>
      </c>
      <c r="M114">
        <v>116</v>
      </c>
      <c r="N114">
        <v>129</v>
      </c>
      <c r="O114" s="1">
        <v>3872</v>
      </c>
      <c r="P114">
        <v>30.1</v>
      </c>
      <c r="Q114">
        <v>41.2</v>
      </c>
      <c r="R114" s="1">
        <v>3449</v>
      </c>
      <c r="S114" s="1">
        <v>1423</v>
      </c>
      <c r="T114" s="1">
        <v>466</v>
      </c>
    </row>
    <row r="115" spans="1:20" x14ac:dyDescent="0.45">
      <c r="A115" s="1" t="str">
        <f>norway_new_car_sales_by_month[Month]&amp;norway_new_car_sales_by_month[Year]</f>
        <v>Jun2016</v>
      </c>
      <c r="B115"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2</v>
      </c>
      <c r="C115">
        <v>2016</v>
      </c>
      <c r="D115" s="1">
        <f t="shared" si="3"/>
        <v>6</v>
      </c>
      <c r="E115" s="8" t="s">
        <v>23</v>
      </c>
      <c r="F115">
        <v>13681</v>
      </c>
      <c r="G115">
        <v>-526</v>
      </c>
      <c r="H115">
        <v>1512</v>
      </c>
      <c r="I115">
        <v>-495</v>
      </c>
      <c r="J115" s="1">
        <v>43961</v>
      </c>
      <c r="K115" s="1" t="s">
        <v>71</v>
      </c>
      <c r="L115">
        <v>96</v>
      </c>
      <c r="M115">
        <v>118</v>
      </c>
      <c r="N115">
        <v>131</v>
      </c>
      <c r="O115" s="1">
        <v>4255</v>
      </c>
      <c r="P115">
        <v>31.1</v>
      </c>
      <c r="Q115">
        <v>40</v>
      </c>
      <c r="R115" s="1">
        <v>3174</v>
      </c>
      <c r="S115" s="1">
        <v>1906</v>
      </c>
      <c r="T115" s="1">
        <v>440</v>
      </c>
    </row>
    <row r="116" spans="1:20" x14ac:dyDescent="0.45">
      <c r="A116" s="1" t="str">
        <f>norway_new_car_sales_by_month[Month]&amp;norway_new_car_sales_by_month[Year]</f>
        <v>Jul2016</v>
      </c>
      <c r="B116"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16">
        <v>2016</v>
      </c>
      <c r="D116" s="1">
        <f t="shared" si="3"/>
        <v>7</v>
      </c>
      <c r="E116" s="8" t="s">
        <v>24</v>
      </c>
      <c r="F116">
        <v>11040</v>
      </c>
      <c r="G116">
        <v>-1354</v>
      </c>
      <c r="H116">
        <v>1401</v>
      </c>
      <c r="I116">
        <v>-885</v>
      </c>
      <c r="J116" s="1">
        <v>40621</v>
      </c>
      <c r="K116" s="1" t="s">
        <v>72</v>
      </c>
      <c r="L116">
        <v>98</v>
      </c>
      <c r="M116">
        <v>119</v>
      </c>
      <c r="N116">
        <v>132</v>
      </c>
      <c r="O116" s="1">
        <v>3422</v>
      </c>
      <c r="P116">
        <v>31</v>
      </c>
      <c r="Q116">
        <v>39.799999999999997</v>
      </c>
      <c r="R116" s="1">
        <v>2917</v>
      </c>
      <c r="S116" s="1">
        <v>1103</v>
      </c>
      <c r="T116" s="1">
        <v>342</v>
      </c>
    </row>
    <row r="117" spans="1:20" x14ac:dyDescent="0.45">
      <c r="A117" s="1" t="str">
        <f>norway_new_car_sales_by_month[Month]&amp;norway_new_car_sales_by_month[Year]</f>
        <v>Aug2016</v>
      </c>
      <c r="B117"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17">
        <v>2016</v>
      </c>
      <c r="D117" s="1">
        <f t="shared" si="3"/>
        <v>8</v>
      </c>
      <c r="E117" s="8" t="s">
        <v>25</v>
      </c>
      <c r="F117">
        <v>13232</v>
      </c>
      <c r="G117">
        <v>628</v>
      </c>
      <c r="H117">
        <v>1485</v>
      </c>
      <c r="I117">
        <v>-513</v>
      </c>
      <c r="J117" s="1">
        <v>42645</v>
      </c>
      <c r="K117" s="1" t="s">
        <v>73</v>
      </c>
      <c r="L117">
        <v>93</v>
      </c>
      <c r="M117">
        <v>117</v>
      </c>
      <c r="N117">
        <v>132</v>
      </c>
      <c r="O117" s="1">
        <v>3837</v>
      </c>
      <c r="P117">
        <v>29</v>
      </c>
      <c r="Q117">
        <v>38.200000000000003</v>
      </c>
      <c r="R117" s="1">
        <v>3676</v>
      </c>
      <c r="S117" s="1">
        <v>2014</v>
      </c>
      <c r="T117" s="1">
        <v>494</v>
      </c>
    </row>
    <row r="118" spans="1:20" x14ac:dyDescent="0.45">
      <c r="A118" s="1" t="str">
        <f>norway_new_car_sales_by_month[Month]&amp;norway_new_car_sales_by_month[Year]</f>
        <v>Sep2016</v>
      </c>
      <c r="B118"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3</v>
      </c>
      <c r="C118">
        <v>2016</v>
      </c>
      <c r="D118" s="1">
        <f t="shared" si="3"/>
        <v>9</v>
      </c>
      <c r="E118" s="8" t="s">
        <v>26</v>
      </c>
      <c r="F118">
        <v>13854</v>
      </c>
      <c r="G118">
        <v>1433</v>
      </c>
      <c r="H118">
        <v>1526</v>
      </c>
      <c r="I118">
        <v>-373</v>
      </c>
      <c r="J118" s="1">
        <v>42780</v>
      </c>
      <c r="K118" s="1" t="s">
        <v>74</v>
      </c>
      <c r="L118">
        <v>88</v>
      </c>
      <c r="M118">
        <v>98</v>
      </c>
      <c r="N118">
        <v>128</v>
      </c>
      <c r="O118" s="1">
        <v>3838</v>
      </c>
      <c r="P118">
        <v>27.7</v>
      </c>
      <c r="Q118">
        <v>39.299999999999997</v>
      </c>
      <c r="R118" s="1">
        <v>3991</v>
      </c>
      <c r="S118" s="1">
        <v>2629</v>
      </c>
      <c r="T118" s="1">
        <v>517</v>
      </c>
    </row>
    <row r="119" spans="1:20" x14ac:dyDescent="0.45">
      <c r="A119" s="1" t="str">
        <f>norway_new_car_sales_by_month[Month]&amp;norway_new_car_sales_by_month[Year]</f>
        <v>Oct2016</v>
      </c>
      <c r="B119"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19">
        <v>2016</v>
      </c>
      <c r="D119" s="1">
        <f t="shared" si="3"/>
        <v>10</v>
      </c>
      <c r="E119" s="8" t="s">
        <v>27</v>
      </c>
      <c r="F119">
        <v>11932</v>
      </c>
      <c r="G119">
        <v>-1265</v>
      </c>
      <c r="H119">
        <v>1365</v>
      </c>
      <c r="I119">
        <v>-443</v>
      </c>
      <c r="J119" s="1">
        <v>39797</v>
      </c>
      <c r="K119" s="1" t="s">
        <v>75</v>
      </c>
      <c r="L119">
        <v>91</v>
      </c>
      <c r="M119">
        <v>98</v>
      </c>
      <c r="N119">
        <v>127</v>
      </c>
      <c r="O119" s="1">
        <v>3544</v>
      </c>
      <c r="P119">
        <v>29.7</v>
      </c>
      <c r="Q119">
        <v>39.700000000000003</v>
      </c>
      <c r="R119" s="1">
        <v>3209</v>
      </c>
      <c r="S119" s="1">
        <v>1861</v>
      </c>
      <c r="T119" s="1">
        <v>486</v>
      </c>
    </row>
    <row r="120" spans="1:20" x14ac:dyDescent="0.45">
      <c r="A120" s="1" t="str">
        <f>norway_new_car_sales_by_month[Month]&amp;norway_new_car_sales_by_month[Year]</f>
        <v>Nov2016</v>
      </c>
      <c r="B120"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20">
        <v>2016</v>
      </c>
      <c r="D120" s="1">
        <f t="shared" si="3"/>
        <v>11</v>
      </c>
      <c r="E120" s="8" t="s">
        <v>28</v>
      </c>
      <c r="F120">
        <v>13194</v>
      </c>
      <c r="G120">
        <v>594</v>
      </c>
      <c r="H120">
        <v>1305</v>
      </c>
      <c r="I120">
        <v>-233</v>
      </c>
      <c r="J120" s="1">
        <v>39721</v>
      </c>
      <c r="K120" s="1" t="s">
        <v>76</v>
      </c>
      <c r="L120">
        <v>88</v>
      </c>
      <c r="M120">
        <v>100</v>
      </c>
      <c r="N120">
        <v>128</v>
      </c>
      <c r="O120" s="1">
        <v>3892</v>
      </c>
      <c r="P120">
        <v>29.5</v>
      </c>
      <c r="Q120">
        <v>39.700000000000003</v>
      </c>
      <c r="R120" s="1">
        <v>3181</v>
      </c>
      <c r="S120" s="1">
        <v>2567</v>
      </c>
      <c r="T120" s="1">
        <v>502</v>
      </c>
    </row>
    <row r="121" spans="1:20" x14ac:dyDescent="0.45">
      <c r="A121" s="1" t="str">
        <f>norway_new_car_sales_by_month[Month]&amp;norway_new_car_sales_by_month[Year]</f>
        <v>Dec2016</v>
      </c>
      <c r="B121"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4</v>
      </c>
      <c r="C121">
        <v>2016</v>
      </c>
      <c r="D121" s="1">
        <f t="shared" si="3"/>
        <v>12</v>
      </c>
      <c r="E121" s="8" t="s">
        <v>29</v>
      </c>
      <c r="F121">
        <v>13602</v>
      </c>
      <c r="G121">
        <v>524</v>
      </c>
      <c r="H121">
        <v>1137</v>
      </c>
      <c r="I121">
        <v>-96</v>
      </c>
      <c r="J121" s="1">
        <v>31761</v>
      </c>
      <c r="K121" s="1" t="s">
        <v>77</v>
      </c>
      <c r="L121">
        <v>98</v>
      </c>
      <c r="M121">
        <v>106</v>
      </c>
      <c r="N121">
        <v>136</v>
      </c>
      <c r="O121" s="1">
        <v>4829</v>
      </c>
      <c r="P121">
        <v>35.5</v>
      </c>
      <c r="Q121">
        <v>41.5</v>
      </c>
      <c r="R121" s="1">
        <v>2597</v>
      </c>
      <c r="S121" s="1">
        <v>2319</v>
      </c>
      <c r="T121" s="1">
        <v>361</v>
      </c>
    </row>
    <row r="122" spans="1:20" x14ac:dyDescent="0.45">
      <c r="A122" s="1" t="str">
        <f>norway_new_car_sales_by_month[Month]&amp;norway_new_car_sales_by_month[Year]</f>
        <v>Jan2017</v>
      </c>
      <c r="B122" s="1">
        <f>_xlfn.IFS(norway_new_car_sales_by_month[MonthNumber]&lt;4,1,AND(norway_new_car_sales_by_month[MonthNumber]&gt;=4,norway_new_car_sales_by_month[MonthNumber]&lt;7),2,AND(norway_new_car_sales_by_month[MonthNumber]&gt;=7,norway_new_car_sales_by_month[MonthNumber]&lt;10),3,norway_new_car_sales_by_month[MonthNumber]&gt;=10,4)</f>
        <v>1</v>
      </c>
      <c r="C122">
        <v>2017</v>
      </c>
      <c r="D122" s="1">
        <f t="shared" si="3"/>
        <v>1</v>
      </c>
      <c r="E122" s="8" t="s">
        <v>17</v>
      </c>
      <c r="F122">
        <v>13055</v>
      </c>
      <c r="G122">
        <v>2064</v>
      </c>
      <c r="H122">
        <v>1549</v>
      </c>
      <c r="I122">
        <v>330</v>
      </c>
      <c r="J122" s="1">
        <v>36078</v>
      </c>
      <c r="K122" s="1" t="s">
        <v>78</v>
      </c>
      <c r="L122">
        <v>84</v>
      </c>
      <c r="M122">
        <v>94</v>
      </c>
      <c r="N122">
        <v>118</v>
      </c>
      <c r="O122" s="1">
        <v>3433</v>
      </c>
      <c r="P122">
        <v>26.3</v>
      </c>
      <c r="Q122">
        <v>38</v>
      </c>
      <c r="R122" s="1">
        <v>4419</v>
      </c>
      <c r="S122" s="1">
        <v>2295</v>
      </c>
      <c r="T122" s="1">
        <v>494</v>
      </c>
    </row>
    <row r="133" spans="3:3" x14ac:dyDescent="0.45">
      <c r="C133" s="15"/>
    </row>
    <row r="134" spans="3:3" x14ac:dyDescent="0.45">
      <c r="C134" s="15"/>
    </row>
    <row r="135" spans="3:3" x14ac:dyDescent="0.45">
      <c r="C135" s="15"/>
    </row>
    <row r="136" spans="3:3" x14ac:dyDescent="0.45">
      <c r="C136" s="15"/>
    </row>
    <row r="137" spans="3:3" x14ac:dyDescent="0.45">
      <c r="C137" s="15"/>
    </row>
    <row r="138" spans="3:3" x14ac:dyDescent="0.45">
      <c r="C138" s="15"/>
    </row>
    <row r="139" spans="3:3" x14ac:dyDescent="0.45">
      <c r="C139" s="15"/>
    </row>
    <row r="140" spans="3:3" x14ac:dyDescent="0.45">
      <c r="C140" s="15"/>
    </row>
    <row r="141" spans="3:3" x14ac:dyDescent="0.45">
      <c r="C141" s="15"/>
    </row>
    <row r="142" spans="3:3" x14ac:dyDescent="0.45">
      <c r="C142" s="15"/>
    </row>
    <row r="143" spans="3:3" x14ac:dyDescent="0.45">
      <c r="C143" s="15"/>
    </row>
    <row r="144" spans="3:3" x14ac:dyDescent="0.45">
      <c r="C144" s="15"/>
    </row>
    <row r="145" spans="3:3" x14ac:dyDescent="0.45">
      <c r="C145" s="15"/>
    </row>
    <row r="146" spans="3:3" x14ac:dyDescent="0.45">
      <c r="C146" s="15"/>
    </row>
    <row r="147" spans="3:3" x14ac:dyDescent="0.45">
      <c r="C147" s="15"/>
    </row>
    <row r="148" spans="3:3" x14ac:dyDescent="0.45">
      <c r="C148" s="15"/>
    </row>
    <row r="149" spans="3:3" x14ac:dyDescent="0.45">
      <c r="C149" s="15"/>
    </row>
    <row r="150" spans="3:3" x14ac:dyDescent="0.45">
      <c r="C150" s="15"/>
    </row>
    <row r="151" spans="3:3" x14ac:dyDescent="0.45">
      <c r="C151" s="15"/>
    </row>
    <row r="152" spans="3:3" x14ac:dyDescent="0.45">
      <c r="C152" s="15"/>
    </row>
    <row r="153" spans="3:3" x14ac:dyDescent="0.45">
      <c r="C153" s="15"/>
    </row>
    <row r="154" spans="3:3" x14ac:dyDescent="0.45">
      <c r="C154" s="15"/>
    </row>
    <row r="155" spans="3:3" x14ac:dyDescent="0.45">
      <c r="C155" s="15"/>
    </row>
    <row r="156" spans="3:3" x14ac:dyDescent="0.45">
      <c r="C156" s="15"/>
    </row>
    <row r="157" spans="3:3" x14ac:dyDescent="0.45">
      <c r="C157" s="15"/>
    </row>
    <row r="158" spans="3:3" x14ac:dyDescent="0.45">
      <c r="C158" s="15"/>
    </row>
    <row r="159" spans="3:3" x14ac:dyDescent="0.45">
      <c r="C159" s="15"/>
    </row>
    <row r="160" spans="3:3" x14ac:dyDescent="0.45">
      <c r="C160" s="15"/>
    </row>
    <row r="161" spans="3:3" x14ac:dyDescent="0.45">
      <c r="C161" s="15"/>
    </row>
    <row r="162" spans="3:3" x14ac:dyDescent="0.45">
      <c r="C162" s="15"/>
    </row>
    <row r="163" spans="3:3" x14ac:dyDescent="0.45">
      <c r="C163" s="15"/>
    </row>
    <row r="164" spans="3:3" x14ac:dyDescent="0.45">
      <c r="C164" s="15"/>
    </row>
    <row r="165" spans="3:3" x14ac:dyDescent="0.45">
      <c r="C165" s="15"/>
    </row>
    <row r="166" spans="3:3" x14ac:dyDescent="0.45">
      <c r="C166" s="15"/>
    </row>
    <row r="167" spans="3:3" x14ac:dyDescent="0.45">
      <c r="C167" s="15"/>
    </row>
    <row r="168" spans="3:3" x14ac:dyDescent="0.45">
      <c r="C168" s="15"/>
    </row>
    <row r="169" spans="3:3" x14ac:dyDescent="0.45">
      <c r="C169" s="15"/>
    </row>
    <row r="170" spans="3:3" x14ac:dyDescent="0.45">
      <c r="C170" s="15"/>
    </row>
    <row r="171" spans="3:3" x14ac:dyDescent="0.45">
      <c r="C171" s="15"/>
    </row>
    <row r="172" spans="3:3" x14ac:dyDescent="0.45">
      <c r="C172" s="15"/>
    </row>
    <row r="173" spans="3:3" x14ac:dyDescent="0.45">
      <c r="C173" s="15"/>
    </row>
    <row r="174" spans="3:3" x14ac:dyDescent="0.45">
      <c r="C174" s="15"/>
    </row>
    <row r="175" spans="3:3" x14ac:dyDescent="0.45">
      <c r="C175" s="15"/>
    </row>
    <row r="176" spans="3:3" x14ac:dyDescent="0.45">
      <c r="C176" s="15"/>
    </row>
    <row r="177" spans="3:3" x14ac:dyDescent="0.45">
      <c r="C177" s="15"/>
    </row>
    <row r="178" spans="3:3" x14ac:dyDescent="0.45">
      <c r="C178" s="15"/>
    </row>
    <row r="179" spans="3:3" x14ac:dyDescent="0.45">
      <c r="C179" s="15"/>
    </row>
    <row r="180" spans="3:3" x14ac:dyDescent="0.45">
      <c r="C180" s="15"/>
    </row>
    <row r="181" spans="3:3" x14ac:dyDescent="0.45">
      <c r="C181" s="15"/>
    </row>
    <row r="182" spans="3:3" x14ac:dyDescent="0.45">
      <c r="C182" s="15"/>
    </row>
    <row r="183" spans="3:3" x14ac:dyDescent="0.45">
      <c r="C183" s="15"/>
    </row>
    <row r="184" spans="3:3" x14ac:dyDescent="0.45">
      <c r="C184" s="15"/>
    </row>
    <row r="185" spans="3:3" x14ac:dyDescent="0.45">
      <c r="C185" s="15"/>
    </row>
    <row r="186" spans="3:3" x14ac:dyDescent="0.45">
      <c r="C186" s="15"/>
    </row>
    <row r="187" spans="3:3" x14ac:dyDescent="0.45">
      <c r="C187" s="15"/>
    </row>
    <row r="188" spans="3:3" x14ac:dyDescent="0.45">
      <c r="C188" s="15"/>
    </row>
    <row r="189" spans="3:3" x14ac:dyDescent="0.45">
      <c r="C189" s="15"/>
    </row>
    <row r="190" spans="3:3" x14ac:dyDescent="0.45">
      <c r="C190" s="15"/>
    </row>
    <row r="191" spans="3:3" x14ac:dyDescent="0.45">
      <c r="C191" s="15"/>
    </row>
    <row r="192" spans="3:3" x14ac:dyDescent="0.45">
      <c r="C192" s="15"/>
    </row>
    <row r="193" spans="3:3" x14ac:dyDescent="0.45">
      <c r="C193" s="15"/>
    </row>
    <row r="194" spans="3:3" x14ac:dyDescent="0.45">
      <c r="C194" s="15"/>
    </row>
    <row r="195" spans="3:3" x14ac:dyDescent="0.45">
      <c r="C195" s="15"/>
    </row>
    <row r="196" spans="3:3" x14ac:dyDescent="0.45">
      <c r="C196" s="15"/>
    </row>
    <row r="197" spans="3:3" x14ac:dyDescent="0.45">
      <c r="C197" s="15"/>
    </row>
    <row r="198" spans="3:3" x14ac:dyDescent="0.45">
      <c r="C198" s="15"/>
    </row>
    <row r="199" spans="3:3" x14ac:dyDescent="0.45">
      <c r="C199" s="15"/>
    </row>
    <row r="200" spans="3:3" x14ac:dyDescent="0.45">
      <c r="C200" s="15"/>
    </row>
    <row r="201" spans="3:3" x14ac:dyDescent="0.45">
      <c r="C201" s="15"/>
    </row>
    <row r="202" spans="3:3" x14ac:dyDescent="0.45">
      <c r="C202" s="15"/>
    </row>
    <row r="203" spans="3:3" x14ac:dyDescent="0.45">
      <c r="C203" s="15"/>
    </row>
    <row r="204" spans="3:3" x14ac:dyDescent="0.45">
      <c r="C204" s="15"/>
    </row>
    <row r="205" spans="3:3" x14ac:dyDescent="0.45">
      <c r="C205" s="1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5AA68-C0CF-4187-BB45-A833A974C7D4}">
  <dimension ref="A1:V122"/>
  <sheetViews>
    <sheetView showGridLines="0" topLeftCell="A85" zoomScaleNormal="100" workbookViewId="0">
      <selection activeCell="E116" sqref="E116"/>
    </sheetView>
  </sheetViews>
  <sheetFormatPr defaultRowHeight="14.25" x14ac:dyDescent="0.45"/>
  <cols>
    <col min="1" max="1" width="19.1328125" customWidth="1"/>
    <col min="2" max="2" width="12.1328125" customWidth="1"/>
    <col min="3" max="3" width="10.265625" customWidth="1"/>
    <col min="9" max="9" width="12.3984375" customWidth="1"/>
    <col min="10" max="10" width="8.73046875" customWidth="1"/>
    <col min="11" max="11" width="17" customWidth="1"/>
    <col min="12" max="12" width="12.3984375" customWidth="1"/>
  </cols>
  <sheetData>
    <row r="1" spans="2:10" x14ac:dyDescent="0.45">
      <c r="B1" s="7"/>
      <c r="I1" s="7"/>
      <c r="J1" s="7"/>
    </row>
    <row r="2" spans="2:10" x14ac:dyDescent="0.45">
      <c r="J2" s="1"/>
    </row>
    <row r="3" spans="2:10" x14ac:dyDescent="0.45">
      <c r="J3" s="1"/>
    </row>
    <row r="4" spans="2:10" x14ac:dyDescent="0.45">
      <c r="G4" s="7"/>
      <c r="J4" s="1"/>
    </row>
    <row r="5" spans="2:10" x14ac:dyDescent="0.45">
      <c r="G5" s="7"/>
      <c r="J5" s="1"/>
    </row>
    <row r="6" spans="2:10" x14ac:dyDescent="0.45">
      <c r="G6" s="7"/>
      <c r="J6" s="1"/>
    </row>
    <row r="7" spans="2:10" x14ac:dyDescent="0.45">
      <c r="G7" s="7"/>
      <c r="J7" s="1"/>
    </row>
    <row r="8" spans="2:10" x14ac:dyDescent="0.45">
      <c r="G8" s="7"/>
      <c r="J8" s="1"/>
    </row>
    <row r="9" spans="2:10" x14ac:dyDescent="0.45">
      <c r="G9" s="7"/>
      <c r="J9" s="1"/>
    </row>
    <row r="10" spans="2:10" x14ac:dyDescent="0.45">
      <c r="G10" s="7"/>
      <c r="J10" s="1"/>
    </row>
    <row r="11" spans="2:10" x14ac:dyDescent="0.45">
      <c r="G11" s="7"/>
      <c r="J11" s="1"/>
    </row>
    <row r="12" spans="2:10" x14ac:dyDescent="0.45">
      <c r="G12" s="7"/>
      <c r="J12" s="1"/>
    </row>
    <row r="13" spans="2:10" x14ac:dyDescent="0.45">
      <c r="G13" s="7"/>
      <c r="J13" s="1"/>
    </row>
    <row r="14" spans="2:10" x14ac:dyDescent="0.45">
      <c r="G14" s="7"/>
      <c r="J14" s="1"/>
    </row>
    <row r="15" spans="2:10" x14ac:dyDescent="0.45">
      <c r="G15" s="9"/>
      <c r="J15" s="1"/>
    </row>
    <row r="16" spans="2:10" x14ac:dyDescent="0.45">
      <c r="G16" s="7"/>
      <c r="J16" s="1"/>
    </row>
    <row r="17" spans="4:10" x14ac:dyDescent="0.45">
      <c r="G17" s="7"/>
      <c r="J17" s="1"/>
    </row>
    <row r="18" spans="4:10" x14ac:dyDescent="0.45">
      <c r="G18" s="7"/>
      <c r="J18" s="1"/>
    </row>
    <row r="19" spans="4:10" x14ac:dyDescent="0.45">
      <c r="D19" s="7"/>
      <c r="E19" s="7"/>
      <c r="G19" s="7"/>
      <c r="J19" s="1"/>
    </row>
    <row r="20" spans="4:10" x14ac:dyDescent="0.45">
      <c r="D20" s="6"/>
      <c r="E20" s="1"/>
      <c r="G20" s="7"/>
      <c r="J20" s="1"/>
    </row>
    <row r="21" spans="4:10" x14ac:dyDescent="0.45">
      <c r="D21" s="6"/>
      <c r="E21" s="1"/>
      <c r="G21" s="7"/>
      <c r="J21" s="1"/>
    </row>
    <row r="22" spans="4:10" x14ac:dyDescent="0.45">
      <c r="D22" s="6"/>
      <c r="E22" s="1"/>
      <c r="G22" s="7"/>
      <c r="J22" s="1"/>
    </row>
    <row r="23" spans="4:10" x14ac:dyDescent="0.45">
      <c r="D23" s="6"/>
      <c r="E23" s="1"/>
      <c r="G23" s="7"/>
      <c r="J23" s="1"/>
    </row>
    <row r="24" spans="4:10" x14ac:dyDescent="0.45">
      <c r="D24" s="6"/>
      <c r="E24" s="1"/>
      <c r="G24" s="7"/>
      <c r="J24" s="1"/>
    </row>
    <row r="25" spans="4:10" x14ac:dyDescent="0.45">
      <c r="D25" s="6"/>
      <c r="E25" s="1"/>
      <c r="G25" s="7"/>
      <c r="J25" s="1"/>
    </row>
    <row r="26" spans="4:10" x14ac:dyDescent="0.45">
      <c r="D26" s="6"/>
      <c r="E26" s="1"/>
      <c r="G26" s="7"/>
      <c r="J26" s="1"/>
    </row>
    <row r="27" spans="4:10" x14ac:dyDescent="0.45">
      <c r="D27" s="6"/>
      <c r="E27" s="1"/>
      <c r="G27" s="9"/>
      <c r="J27" s="1"/>
    </row>
    <row r="28" spans="4:10" x14ac:dyDescent="0.45">
      <c r="D28" s="6"/>
      <c r="E28" s="1"/>
      <c r="G28" s="7"/>
      <c r="J28" s="1"/>
    </row>
    <row r="29" spans="4:10" x14ac:dyDescent="0.45">
      <c r="D29" s="6"/>
      <c r="E29" s="1"/>
      <c r="G29" s="7"/>
      <c r="J29" s="1"/>
    </row>
    <row r="30" spans="4:10" x14ac:dyDescent="0.45">
      <c r="D30" s="6"/>
      <c r="E30" s="1"/>
      <c r="G30" s="7"/>
      <c r="J30" s="1"/>
    </row>
    <row r="31" spans="4:10" x14ac:dyDescent="0.45">
      <c r="G31" s="7"/>
      <c r="J31" s="1"/>
    </row>
    <row r="32" spans="4:10" x14ac:dyDescent="0.45">
      <c r="G32" s="7"/>
      <c r="J32" s="1"/>
    </row>
    <row r="33" spans="7:10" x14ac:dyDescent="0.45">
      <c r="G33" s="7"/>
      <c r="J33" s="1"/>
    </row>
    <row r="34" spans="7:10" x14ac:dyDescent="0.45">
      <c r="G34" s="7"/>
      <c r="J34" s="1"/>
    </row>
    <row r="35" spans="7:10" x14ac:dyDescent="0.45">
      <c r="G35" s="7"/>
      <c r="J35" s="1"/>
    </row>
    <row r="36" spans="7:10" x14ac:dyDescent="0.45">
      <c r="G36" s="7"/>
      <c r="J36" s="1"/>
    </row>
    <row r="37" spans="7:10" x14ac:dyDescent="0.45">
      <c r="G37" s="7"/>
      <c r="J37" s="1"/>
    </row>
    <row r="38" spans="7:10" x14ac:dyDescent="0.45">
      <c r="G38" s="7"/>
      <c r="J38" s="1"/>
    </row>
    <row r="39" spans="7:10" x14ac:dyDescent="0.45">
      <c r="G39" s="9"/>
      <c r="J39" s="1"/>
    </row>
    <row r="40" spans="7:10" x14ac:dyDescent="0.45">
      <c r="G40" s="7"/>
      <c r="J40" s="1"/>
    </row>
    <row r="41" spans="7:10" x14ac:dyDescent="0.45">
      <c r="G41" s="7"/>
      <c r="J41" s="1"/>
    </row>
    <row r="42" spans="7:10" x14ac:dyDescent="0.45">
      <c r="G42" s="7"/>
      <c r="J42" s="1"/>
    </row>
    <row r="43" spans="7:10" x14ac:dyDescent="0.45">
      <c r="G43" s="7"/>
      <c r="J43" s="1"/>
    </row>
    <row r="44" spans="7:10" x14ac:dyDescent="0.45">
      <c r="G44" s="7"/>
      <c r="J44" s="1"/>
    </row>
    <row r="45" spans="7:10" x14ac:dyDescent="0.45">
      <c r="G45" s="7"/>
      <c r="J45" s="1"/>
    </row>
    <row r="46" spans="7:10" x14ac:dyDescent="0.45">
      <c r="G46" s="7"/>
      <c r="J46" s="1"/>
    </row>
    <row r="47" spans="7:10" x14ac:dyDescent="0.45">
      <c r="G47" s="7"/>
      <c r="J47" s="1"/>
    </row>
    <row r="48" spans="7:10" x14ac:dyDescent="0.45">
      <c r="G48" s="7"/>
      <c r="J48" s="1"/>
    </row>
    <row r="49" spans="7:10" x14ac:dyDescent="0.45">
      <c r="G49" s="7"/>
      <c r="J49" s="1"/>
    </row>
    <row r="50" spans="7:10" x14ac:dyDescent="0.45">
      <c r="G50" s="7"/>
      <c r="J50" s="1"/>
    </row>
    <row r="51" spans="7:10" x14ac:dyDescent="0.45">
      <c r="G51" s="9"/>
      <c r="J51" s="1"/>
    </row>
    <row r="52" spans="7:10" x14ac:dyDescent="0.45">
      <c r="G52" s="7"/>
      <c r="J52" s="1"/>
    </row>
    <row r="53" spans="7:10" x14ac:dyDescent="0.45">
      <c r="G53" s="7"/>
      <c r="J53" s="1"/>
    </row>
    <row r="54" spans="7:10" x14ac:dyDescent="0.45">
      <c r="G54" s="7"/>
      <c r="J54" s="1"/>
    </row>
    <row r="55" spans="7:10" x14ac:dyDescent="0.45">
      <c r="G55" s="7"/>
      <c r="J55" s="1"/>
    </row>
    <row r="56" spans="7:10" x14ac:dyDescent="0.45">
      <c r="G56" s="7"/>
      <c r="J56" s="1"/>
    </row>
    <row r="57" spans="7:10" x14ac:dyDescent="0.45">
      <c r="G57" s="7"/>
      <c r="J57" s="1"/>
    </row>
    <row r="58" spans="7:10" x14ac:dyDescent="0.45">
      <c r="G58" s="7"/>
      <c r="J58" s="1"/>
    </row>
    <row r="59" spans="7:10" x14ac:dyDescent="0.45">
      <c r="G59" s="7"/>
      <c r="J59" s="1"/>
    </row>
    <row r="60" spans="7:10" x14ac:dyDescent="0.45">
      <c r="G60" s="7"/>
      <c r="J60" s="1"/>
    </row>
    <row r="61" spans="7:10" x14ac:dyDescent="0.45">
      <c r="G61" s="7"/>
      <c r="J61" s="1"/>
    </row>
    <row r="62" spans="7:10" x14ac:dyDescent="0.45">
      <c r="G62" s="7"/>
      <c r="J62" s="1"/>
    </row>
    <row r="63" spans="7:10" x14ac:dyDescent="0.45">
      <c r="G63" s="7"/>
      <c r="J63" s="1"/>
    </row>
    <row r="64" spans="7:10" x14ac:dyDescent="0.45">
      <c r="G64" s="7"/>
      <c r="J64" s="1"/>
    </row>
    <row r="65" spans="7:10" x14ac:dyDescent="0.45">
      <c r="G65" s="7"/>
      <c r="J65" s="1"/>
    </row>
    <row r="66" spans="7:10" x14ac:dyDescent="0.45">
      <c r="G66" s="7"/>
      <c r="J66" s="1"/>
    </row>
    <row r="67" spans="7:10" x14ac:dyDescent="0.45">
      <c r="G67" s="7"/>
      <c r="J67" s="1"/>
    </row>
    <row r="68" spans="7:10" x14ac:dyDescent="0.45">
      <c r="G68" s="7"/>
      <c r="J68" s="1"/>
    </row>
    <row r="69" spans="7:10" x14ac:dyDescent="0.45">
      <c r="G69" s="7"/>
      <c r="J69" s="1"/>
    </row>
    <row r="70" spans="7:10" x14ac:dyDescent="0.45">
      <c r="G70" s="7"/>
      <c r="J70" s="1"/>
    </row>
    <row r="71" spans="7:10" x14ac:dyDescent="0.45">
      <c r="G71" s="7"/>
      <c r="J71" s="1"/>
    </row>
    <row r="72" spans="7:10" x14ac:dyDescent="0.45">
      <c r="G72" s="7"/>
      <c r="J72" s="1"/>
    </row>
    <row r="73" spans="7:10" x14ac:dyDescent="0.45">
      <c r="G73" s="7"/>
      <c r="J73" s="1"/>
    </row>
    <row r="74" spans="7:10" x14ac:dyDescent="0.45">
      <c r="G74" s="7"/>
      <c r="J74" s="1"/>
    </row>
    <row r="75" spans="7:10" x14ac:dyDescent="0.45">
      <c r="G75" s="7"/>
      <c r="J75" s="1"/>
    </row>
    <row r="76" spans="7:10" x14ac:dyDescent="0.45">
      <c r="G76" s="7"/>
      <c r="J76" s="1"/>
    </row>
    <row r="77" spans="7:10" x14ac:dyDescent="0.45">
      <c r="G77" s="7"/>
      <c r="J77" s="1"/>
    </row>
    <row r="78" spans="7:10" x14ac:dyDescent="0.45">
      <c r="G78" s="7"/>
      <c r="J78" s="1"/>
    </row>
    <row r="79" spans="7:10" x14ac:dyDescent="0.45">
      <c r="G79" s="7"/>
      <c r="J79" s="1"/>
    </row>
    <row r="80" spans="7:10" x14ac:dyDescent="0.45">
      <c r="G80" s="7"/>
      <c r="J80" s="1"/>
    </row>
    <row r="81" spans="7:22" x14ac:dyDescent="0.45">
      <c r="G81" s="7"/>
      <c r="J81" s="1"/>
    </row>
    <row r="82" spans="7:22" x14ac:dyDescent="0.45">
      <c r="G82" s="7"/>
      <c r="J82" s="1"/>
    </row>
    <row r="83" spans="7:22" x14ac:dyDescent="0.45">
      <c r="I83" s="1"/>
    </row>
    <row r="84" spans="7:22" x14ac:dyDescent="0.45">
      <c r="I84" s="1"/>
    </row>
    <row r="85" spans="7:22" x14ac:dyDescent="0.45">
      <c r="I85" s="1"/>
    </row>
    <row r="86" spans="7:22" x14ac:dyDescent="0.45">
      <c r="I86" s="1"/>
    </row>
    <row r="87" spans="7:22" ht="14.65" thickBot="1" x14ac:dyDescent="0.5">
      <c r="I87" s="1"/>
    </row>
    <row r="88" spans="7:22" x14ac:dyDescent="0.45">
      <c r="I88" s="1"/>
      <c r="O88" s="4"/>
      <c r="P88" s="4" t="s">
        <v>230</v>
      </c>
      <c r="Q88" s="4" t="s">
        <v>231</v>
      </c>
      <c r="R88" s="4" t="s">
        <v>232</v>
      </c>
    </row>
    <row r="89" spans="7:22" x14ac:dyDescent="0.45">
      <c r="I89" s="1"/>
      <c r="O89" s="2" t="s">
        <v>230</v>
      </c>
      <c r="P89" s="2">
        <v>1</v>
      </c>
      <c r="Q89" s="2"/>
      <c r="R89" s="2"/>
    </row>
    <row r="90" spans="7:22" x14ac:dyDescent="0.45">
      <c r="I90" s="1"/>
      <c r="O90" s="2" t="s">
        <v>231</v>
      </c>
      <c r="P90" s="2">
        <v>-0.80195781251818266</v>
      </c>
      <c r="Q90" s="2">
        <v>1</v>
      </c>
      <c r="R90" s="2"/>
    </row>
    <row r="91" spans="7:22" ht="14.65" thickBot="1" x14ac:dyDescent="0.5">
      <c r="I91" s="1"/>
      <c r="O91" s="3" t="s">
        <v>232</v>
      </c>
      <c r="P91" s="3">
        <v>-0.76545899746712465</v>
      </c>
      <c r="Q91" s="3">
        <v>0.71890832556797679</v>
      </c>
      <c r="R91" s="3">
        <v>1</v>
      </c>
    </row>
    <row r="92" spans="7:22" x14ac:dyDescent="0.45">
      <c r="I92" s="1"/>
    </row>
    <row r="93" spans="7:22" x14ac:dyDescent="0.45">
      <c r="I93" s="1"/>
    </row>
    <row r="94" spans="7:22" x14ac:dyDescent="0.45">
      <c r="I94" s="1"/>
      <c r="V94" s="24"/>
    </row>
    <row r="95" spans="7:22" x14ac:dyDescent="0.45">
      <c r="I95" s="1"/>
    </row>
    <row r="96" spans="7:22" x14ac:dyDescent="0.45">
      <c r="I96" s="1"/>
    </row>
    <row r="97" spans="1:17" x14ac:dyDescent="0.45">
      <c r="I97" s="1"/>
    </row>
    <row r="98" spans="1:17" x14ac:dyDescent="0.45">
      <c r="I98" s="1"/>
    </row>
    <row r="99" spans="1:17" x14ac:dyDescent="0.45">
      <c r="I99" s="1"/>
    </row>
    <row r="100" spans="1:17" x14ac:dyDescent="0.45">
      <c r="I100" s="1"/>
    </row>
    <row r="101" spans="1:17" x14ac:dyDescent="0.45">
      <c r="I101" s="1"/>
    </row>
    <row r="102" spans="1:17" x14ac:dyDescent="0.45">
      <c r="A102" s="17" t="s">
        <v>0</v>
      </c>
      <c r="B102" s="20">
        <v>2011</v>
      </c>
      <c r="C102" s="20">
        <v>2012</v>
      </c>
      <c r="D102" s="20">
        <v>2013</v>
      </c>
      <c r="E102" s="20">
        <v>2014</v>
      </c>
      <c r="F102" s="20">
        <v>2015</v>
      </c>
      <c r="G102" s="20">
        <v>2016</v>
      </c>
      <c r="H102" s="22" t="s">
        <v>204</v>
      </c>
      <c r="K102" s="19" t="s">
        <v>0</v>
      </c>
      <c r="L102" s="20" t="s">
        <v>237</v>
      </c>
      <c r="M102" s="20">
        <v>2013</v>
      </c>
      <c r="N102" s="20">
        <v>2014</v>
      </c>
      <c r="O102" s="20">
        <v>2015</v>
      </c>
      <c r="P102" s="20">
        <v>2016</v>
      </c>
      <c r="Q102" s="22" t="s">
        <v>204</v>
      </c>
    </row>
    <row r="103" spans="1:17" ht="28.5" x14ac:dyDescent="0.45">
      <c r="A103" s="17" t="s">
        <v>234</v>
      </c>
      <c r="B103" s="21">
        <f>GETPIVOTDATA("[Measures].[Sum of Quantity_Diesel]",'Pivots and Misc Tables'!$A$158,"[norway_new_car_sales_by_month].[Year]","[norway_new_car_sales_by_month].[Year].&amp;[2011]")/GETPIVOTDATA("[Measures].[Sum of Quantity 2]",'Pivots and Misc Tables'!$A$158,"[norway_new_car_sales_by_month].[Year]","[norway_new_car_sales_by_month].[Year].&amp;[2011]")</f>
        <v>0.75571216885322923</v>
      </c>
      <c r="C103" s="21">
        <f>GETPIVOTDATA("[Measures].[Sum of Quantity_Diesel]",'Pivots and Misc Tables'!$A$158,"[norway_new_car_sales_by_month].[Year]","[norway_new_car_sales_by_month].[Year].&amp;[2012]")/GETPIVOTDATA("[Measures].[Sum of Quantity 2]",'Pivots and Misc Tables'!$A$158,"[norway_new_car_sales_by_month].[Year]","[norway_new_car_sales_by_month].[Year].&amp;[2012]")</f>
        <v>0.64315379764726344</v>
      </c>
      <c r="D103" s="21">
        <f>GETPIVOTDATA("[Measures].[Sum of Quantity_Diesel]",'Pivots and Misc Tables'!$A$158,"[norway_new_car_sales_by_month].[Year]","[norway_new_car_sales_by_month].[Year].&amp;[2013]")/GETPIVOTDATA("[Measures].[Sum of Quantity 2]",'Pivots and Misc Tables'!$A$158,"[norway_new_car_sales_by_month].[Year]","[norway_new_car_sales_by_month].[Year].&amp;[2013]")</f>
        <v>0.52844510414981249</v>
      </c>
      <c r="E103" s="21">
        <f>GETPIVOTDATA("[Measures].[Sum of Quantity_Diesel]",'Pivots and Misc Tables'!$A$158,"[norway_new_car_sales_by_month].[Year]","[norway_new_car_sales_by_month].[Year].&amp;[2014]")/GETPIVOTDATA("[Measures].[Sum of Quantity 2]",'Pivots and Misc Tables'!$A$158,"[norway_new_car_sales_by_month].[Year]","[norway_new_car_sales_by_month].[Year].&amp;[2014]")</f>
        <v>0.48746203242673469</v>
      </c>
      <c r="F103" s="21">
        <f>GETPIVOTDATA("[Measures].[Sum of Quantity_Diesel]",'Pivots and Misc Tables'!$A$158,"[norway_new_car_sales_by_month].[Year]","[norway_new_car_sales_by_month].[Year].&amp;[2015]")/GETPIVOTDATA("[Measures].[Sum of Quantity 2]",'Pivots and Misc Tables'!$A$158,"[norway_new_car_sales_by_month].[Year]","[norway_new_car_sales_by_month].[Year].&amp;[2015]")</f>
        <v>0.40920191656822796</v>
      </c>
      <c r="G103" s="21">
        <f>GETPIVOTDATA("[Measures].[Sum of Quantity_Diesel]",'Pivots and Misc Tables'!$A$158,"[norway_new_car_sales_by_month].[Year]","[norway_new_car_sales_by_month].[Year].&amp;[2016]")/GETPIVOTDATA("[Measures].[Sum of Quantity 2]",'Pivots and Misc Tables'!$A$158,"[norway_new_car_sales_by_month].[Year]","[norway_new_car_sales_by_month].[Year].&amp;[2016]")</f>
        <v>0.31608700995452871</v>
      </c>
      <c r="H103" s="21">
        <f>GETPIVOTDATA("[Measures].[Sum of Quantity_Diesel]",'Pivots and Misc Tables'!$A$158,"[norway_new_car_sales_by_month].[Year]","[norway_new_car_sales_by_month].[Year].&amp;[2017]")/GETPIVOTDATA("[Measures].[Sum of Quantity 2]",'Pivots and Misc Tables'!$A$158,"[norway_new_car_sales_by_month].[Year]","[norway_new_car_sales_by_month].[Year].&amp;[2017]")</f>
        <v>0.26296438146304096</v>
      </c>
      <c r="K103" s="23" t="s">
        <v>238</v>
      </c>
      <c r="L103" s="18">
        <f>VLOOKUP("Sep2012",norway_new_car_sales_by_month[],20,0) + VLOOKUP("Oct2012",norway_new_car_sales_by_month[],20,0) + VLOOKUP("Nov2012",norway_new_car_sales_by_month[],20,0) + VLOOKUP("Dec2012",norway_new_car_sales_by_month[],20,0)</f>
        <v>211</v>
      </c>
      <c r="M103" s="18">
        <f>GETPIVOTDATA("[Measures].[Sum of Import_Electric]",'Pivots and Misc Tables'!$H$158,"[norway_new_car_sales_by_month].[Year]","[norway_new_car_sales_by_month].[Year].&amp;[2013]")</f>
        <v>2096</v>
      </c>
      <c r="N103" s="18">
        <f>GETPIVOTDATA("[Measures].[Sum of Import_Electric]",'Pivots and Misc Tables'!$H$158,"[norway_new_car_sales_by_month].[Year]","[norway_new_car_sales_by_month].[Year].&amp;[2014]")</f>
        <v>3063</v>
      </c>
      <c r="O103" s="18">
        <f>GETPIVOTDATA("[Measures].[Sum of Import_Electric]",'Pivots and Misc Tables'!$H$158,"[norway_new_car_sales_by_month].[Year]","[norway_new_car_sales_by_month].[Year].&amp;[2015]")</f>
        <v>5122</v>
      </c>
      <c r="P103" s="18">
        <f>GETPIVOTDATA("[Measures].[Sum of Import_Electric]",'Pivots and Misc Tables'!$H$158,"[norway_new_car_sales_by_month].[Year]","[norway_new_car_sales_by_month].[Year].&amp;[2016]")</f>
        <v>5281</v>
      </c>
      <c r="Q103" s="18">
        <f>GETPIVOTDATA("[Measures].[Sum of Import_Electric]",'Pivots and Misc Tables'!$H$158,"[norway_new_car_sales_by_month].[Year]","[norway_new_car_sales_by_month].[Year].&amp;[2017]")</f>
        <v>494</v>
      </c>
    </row>
    <row r="104" spans="1:17" ht="42.75" x14ac:dyDescent="0.45">
      <c r="A104" s="17" t="s">
        <v>235</v>
      </c>
      <c r="B104" s="21">
        <f>(GETPIVOTDATA("[Measures].[Sum of Quantity_Hybrid]",'Pivots and Misc Tables'!$A$158,"[norway_new_car_sales_by_month].[Year]","[norway_new_car_sales_by_month].[Year].&amp;[2011]")+GETPIVOTDATA("[Measures].[Sum of Quantity_Electric]",'Pivots and Misc Tables'!$A$158,"[norway_new_car_sales_by_month].[Year]","[norway_new_car_sales_by_month].[Year].&amp;[2011]"))/GETPIVOTDATA("[Measures].[Sum of Quantity 2]",'Pivots and Misc Tables'!$A$158,"[norway_new_car_sales_by_month].[Year]","[norway_new_car_sales_by_month].[Year].&amp;[2011]")</f>
        <v>4.2639777368173766E-2</v>
      </c>
      <c r="C104" s="21">
        <f>(GETPIVOTDATA("[Measures].[Sum of Quantity_Hybrid]",'Pivots and Misc Tables'!$A$158,"[norway_new_car_sales_by_month].[Year]","[norway_new_car_sales_by_month].[Year].&amp;[2012]")+GETPIVOTDATA("[Measures].[Sum of Quantity_Electric]",'Pivots and Misc Tables'!$A$158,"[norway_new_car_sales_by_month].[Year]","[norway_new_car_sales_by_month].[Year].&amp;[2012]"))/GETPIVOTDATA("[Measures].[Sum of Quantity 2]",'Pivots and Misc Tables'!$A$158,"[norway_new_car_sales_by_month].[Year]","[norway_new_car_sales_by_month].[Year].&amp;[2012]")</f>
        <v>7.3147926678118674E-2</v>
      </c>
      <c r="D104" s="21">
        <f>(GETPIVOTDATA("[Measures].[Sum of Quantity_Hybrid]",'Pivots and Misc Tables'!$A$158,"[norway_new_car_sales_by_month].[Year]","[norway_new_car_sales_by_month].[Year].&amp;[2013]")+GETPIVOTDATA("[Measures].[Sum of Quantity_Electric]",'Pivots and Misc Tables'!$A$158,"[norway_new_car_sales_by_month].[Year]","[norway_new_car_sales_by_month].[Year].&amp;[2013]"))/GETPIVOTDATA("[Measures].[Sum of Quantity 2]",'Pivots and Misc Tables'!$A$158,"[norway_new_car_sales_by_month].[Year]","[norway_new_car_sales_by_month].[Year].&amp;[2013]")</f>
        <v>0.12000619060013648</v>
      </c>
      <c r="E104" s="21">
        <f>(GETPIVOTDATA("[Measures].[Sum of Quantity_Hybrid]",'Pivots and Misc Tables'!$A$158,"[norway_new_car_sales_by_month].[Year]","[norway_new_car_sales_by_month].[Year].&amp;[2014]")+GETPIVOTDATA("[Measures].[Sum of Quantity_Electric]",'Pivots and Misc Tables'!$A$158,"[norway_new_car_sales_by_month].[Year]","[norway_new_car_sales_by_month].[Year].&amp;[2014]"))/GETPIVOTDATA("[Measures].[Sum of Quantity 2]",'Pivots and Misc Tables'!$A$158,"[norway_new_car_sales_by_month].[Year]","[norway_new_car_sales_by_month].[Year].&amp;[2014]")</f>
        <v>0.20585706162189152</v>
      </c>
      <c r="F104" s="21">
        <f>(GETPIVOTDATA("[Measures].[Sum of Quantity_Hybrid]",'Pivots and Misc Tables'!$A$158,"[norway_new_car_sales_by_month].[Year]","[norway_new_car_sales_by_month].[Year].&amp;[2015]")+GETPIVOTDATA("[Measures].[Sum of Quantity_Electric]",'Pivots and Misc Tables'!$A$158,"[norway_new_car_sales_by_month].[Year]","[norway_new_car_sales_by_month].[Year].&amp;[2015]"))/GETPIVOTDATA("[Measures].[Sum of Quantity 2]",'Pivots and Misc Tables'!$A$158,"[norway_new_car_sales_by_month].[Year]","[norway_new_car_sales_by_month].[Year].&amp;[2015]")</f>
        <v>0.29373000809630623</v>
      </c>
      <c r="G104" s="21">
        <f>(GETPIVOTDATA("[Measures].[Sum of Quantity_Hybrid]",'Pivots and Misc Tables'!$A$158,"[norway_new_car_sales_by_month].[Year]","[norway_new_car_sales_by_month].[Year].&amp;[2016]")+GETPIVOTDATA("[Measures].[Sum of Quantity_Electric]",'Pivots and Misc Tables'!$A$158,"[norway_new_car_sales_by_month].[Year]","[norway_new_car_sales_by_month].[Year].&amp;[2016]"))/GETPIVOTDATA("[Measures].[Sum of Quantity 2]",'Pivots and Misc Tables'!$A$158,"[norway_new_car_sales_by_month].[Year]","[norway_new_car_sales_by_month].[Year].&amp;[2016]")</f>
        <v>0.40213320569458549</v>
      </c>
      <c r="H104" s="21">
        <f>(GETPIVOTDATA("[Measures].[Sum of Quantity_Hybrid]",'Pivots and Misc Tables'!$A$158,"[norway_new_car_sales_by_month].[Year]","[norway_new_car_sales_by_month].[Year].&amp;[2017]")+GETPIVOTDATA("[Measures].[Sum of Quantity_Electric]",'Pivots and Misc Tables'!$A$158,"[norway_new_car_sales_by_month].[Year]","[norway_new_car_sales_by_month].[Year].&amp;[2017]"))/GETPIVOTDATA("[Measures].[Sum of Quantity 2]",'Pivots and Misc Tables'!$A$158,"[norway_new_car_sales_by_month].[Year]","[norway_new_car_sales_by_month].[Year].&amp;[2017]")</f>
        <v>0.51428571428571423</v>
      </c>
      <c r="K104" s="23" t="s">
        <v>239</v>
      </c>
      <c r="L104" s="25">
        <f>L103/(VLOOKUP("Sep2012",norway_new_car_sales_by_month[],8,0) + VLOOKUP("Oct2012",norway_new_car_sales_by_month[],8,0) + VLOOKUP("Nov2012",norway_new_car_sales_by_month[],8,0) + VLOOKUP("Dec2012",norway_new_car_sales_by_month[],8,0))</f>
        <v>2.0224288315920637E-2</v>
      </c>
      <c r="M104" s="25">
        <f>M103/GETPIVOTDATA("[Measures].[Sum of Import]",'Pivots and Misc Tables'!$H$158,"[norway_new_car_sales_by_month].[Year]","[norway_new_car_sales_by_month].[Year].&amp;[2013]")</f>
        <v>6.9147532330430195E-2</v>
      </c>
      <c r="N104" s="25">
        <f>N103/GETPIVOTDATA("[Measures].[Sum of Import]",'Pivots and Misc Tables'!$H$158,"[norway_new_car_sales_by_month].[Year]","[norway_new_car_sales_by_month].[Year].&amp;[2014]")</f>
        <v>0.12372258351173405</v>
      </c>
      <c r="O104" s="25">
        <f>O103/GETPIVOTDATA("[Measures].[Sum of Import]",'Pivots and Misc Tables'!$H$158,"[norway_new_car_sales_by_month].[Year]","[norway_new_car_sales_by_month].[Year].&amp;[2015]")</f>
        <v>0.23542930685787827</v>
      </c>
      <c r="P104" s="25">
        <f>P103/GETPIVOTDATA("[Measures].[Sum of Import]",'Pivots and Misc Tables'!$H$158,"[norway_new_car_sales_by_month].[Year]","[norway_new_car_sales_by_month].[Year].&amp;[2016]")</f>
        <v>0.3236105153502053</v>
      </c>
      <c r="Q104" s="25">
        <f>Q103/GETPIVOTDATA("[Measures].[Sum of Import]",'Pivots and Misc Tables'!$H$158,"[norway_new_car_sales_by_month].[Year]","[norway_new_car_sales_by_month].[Year].&amp;[2017]")</f>
        <v>0.31891542930923178</v>
      </c>
    </row>
    <row r="105" spans="1:17" x14ac:dyDescent="0.45">
      <c r="A105" s="7"/>
      <c r="I105" s="1"/>
    </row>
    <row r="106" spans="1:17" x14ac:dyDescent="0.45">
      <c r="A106" s="7"/>
      <c r="I106" s="1"/>
    </row>
    <row r="107" spans="1:17" x14ac:dyDescent="0.45">
      <c r="A107" s="7"/>
      <c r="I107" s="1"/>
    </row>
    <row r="108" spans="1:17" x14ac:dyDescent="0.45">
      <c r="A108" s="7"/>
      <c r="I108" s="1"/>
    </row>
    <row r="109" spans="1:17" x14ac:dyDescent="0.45">
      <c r="A109" s="7"/>
      <c r="I109" s="1"/>
    </row>
    <row r="110" spans="1:17" x14ac:dyDescent="0.45">
      <c r="A110" s="7"/>
      <c r="I110" s="1"/>
    </row>
    <row r="111" spans="1:17" x14ac:dyDescent="0.45">
      <c r="A111" s="7"/>
      <c r="I111" s="1"/>
    </row>
    <row r="112" spans="1:17" x14ac:dyDescent="0.45">
      <c r="A112" s="7"/>
      <c r="I112" s="1"/>
    </row>
    <row r="113" spans="1:10" x14ac:dyDescent="0.45">
      <c r="A113" s="7"/>
      <c r="I113" s="1"/>
    </row>
    <row r="114" spans="1:10" x14ac:dyDescent="0.45">
      <c r="A114" s="7"/>
      <c r="I114" s="1"/>
    </row>
    <row r="115" spans="1:10" x14ac:dyDescent="0.45">
      <c r="I115" s="1"/>
    </row>
    <row r="116" spans="1:10" x14ac:dyDescent="0.45">
      <c r="I116" s="1"/>
    </row>
    <row r="117" spans="1:10" x14ac:dyDescent="0.45">
      <c r="I117" s="1"/>
    </row>
    <row r="118" spans="1:10" x14ac:dyDescent="0.45">
      <c r="I118" s="1"/>
    </row>
    <row r="119" spans="1:10" x14ac:dyDescent="0.45">
      <c r="I119" s="1"/>
    </row>
    <row r="120" spans="1:10" x14ac:dyDescent="0.45">
      <c r="I120" s="1"/>
    </row>
    <row r="121" spans="1:10" x14ac:dyDescent="0.45">
      <c r="J121" s="1"/>
    </row>
    <row r="122" spans="1:10" x14ac:dyDescent="0.45">
      <c r="J122" s="1"/>
    </row>
  </sheetData>
  <conditionalFormatting sqref="A103:H104">
    <cfRule type="top10" priority="2" rank="1"/>
  </conditionalFormatting>
  <conditionalFormatting sqref="B103:H104">
    <cfRule type="top10" dxfId="0" priority="1" rank="7"/>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83BC6-8759-41EF-9EBC-1E6BF1E2D763}">
  <dimension ref="A21:AF75"/>
  <sheetViews>
    <sheetView showGridLines="0" tabSelected="1" zoomScale="87" zoomScaleNormal="87" workbookViewId="0">
      <selection activeCell="L86" sqref="L86"/>
    </sheetView>
  </sheetViews>
  <sheetFormatPr defaultRowHeight="14.25" x14ac:dyDescent="0.45"/>
  <sheetData>
    <row r="21" spans="1:29" x14ac:dyDescent="0.4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row>
    <row r="59" spans="1:29" x14ac:dyDescent="0.4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75" spans="1:32" x14ac:dyDescent="0.4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3992-AD82-4DB1-B5F8-6C20603C5C5B}">
  <dimension ref="A1:Z397"/>
  <sheetViews>
    <sheetView topLeftCell="A153" zoomScaleNormal="100" workbookViewId="0">
      <selection activeCell="I159" sqref="I159"/>
    </sheetView>
  </sheetViews>
  <sheetFormatPr defaultRowHeight="14.25" x14ac:dyDescent="0.45"/>
  <cols>
    <col min="1" max="1" width="13.1328125" bestFit="1" customWidth="1"/>
    <col min="2" max="2" width="22.265625" bestFit="1" customWidth="1"/>
    <col min="3" max="3" width="22.59765625" bestFit="1" customWidth="1"/>
    <col min="4" max="4" width="23.1328125" bestFit="1" customWidth="1"/>
    <col min="5" max="5" width="15.3984375" bestFit="1" customWidth="1"/>
    <col min="6" max="6" width="7" bestFit="1" customWidth="1"/>
    <col min="7" max="7" width="6" bestFit="1" customWidth="1"/>
    <col min="8" max="8" width="13.1328125" bestFit="1" customWidth="1"/>
    <col min="9" max="9" width="13.73046875" bestFit="1" customWidth="1"/>
    <col min="10" max="10" width="21.3984375" bestFit="1" customWidth="1"/>
    <col min="11" max="11" width="7" bestFit="1" customWidth="1"/>
    <col min="12" max="12" width="5" bestFit="1" customWidth="1"/>
    <col min="13" max="13" width="6.86328125" bestFit="1" customWidth="1"/>
    <col min="14" max="14" width="8.73046875" customWidth="1"/>
    <col min="15" max="15" width="8.265625" bestFit="1" customWidth="1"/>
    <col min="16" max="16" width="3.73046875" bestFit="1" customWidth="1"/>
    <col min="17" max="17" width="6.73046875" bestFit="1" customWidth="1"/>
    <col min="18" max="18" width="7.1328125" bestFit="1" customWidth="1"/>
    <col min="19" max="19" width="6.73046875" bestFit="1" customWidth="1"/>
    <col min="20" max="20" width="3.73046875" customWidth="1"/>
    <col min="21" max="21" width="8.265625" customWidth="1"/>
    <col min="22" max="22" width="11.265625" bestFit="1" customWidth="1"/>
    <col min="23" max="68" width="15" bestFit="1" customWidth="1"/>
    <col min="69" max="69" width="11.265625" bestFit="1" customWidth="1"/>
    <col min="70" max="73" width="5" bestFit="1" customWidth="1"/>
    <col min="74" max="74" width="8.1328125" bestFit="1" customWidth="1"/>
    <col min="75" max="85" width="5" bestFit="1" customWidth="1"/>
    <col min="86" max="86" width="8.73046875" bestFit="1" customWidth="1"/>
    <col min="87" max="97" width="5" bestFit="1" customWidth="1"/>
    <col min="98" max="98" width="10.265625" bestFit="1" customWidth="1"/>
    <col min="99" max="109" width="5" bestFit="1" customWidth="1"/>
    <col min="110" max="110" width="16.86328125" bestFit="1" customWidth="1"/>
    <col min="111" max="121" width="5" bestFit="1" customWidth="1"/>
    <col min="122" max="122" width="12.265625" bestFit="1" customWidth="1"/>
    <col min="123" max="133" width="5" bestFit="1" customWidth="1"/>
    <col min="134" max="134" width="8.73046875" bestFit="1" customWidth="1"/>
    <col min="135" max="145" width="5" bestFit="1" customWidth="1"/>
    <col min="146" max="146" width="7.1328125" bestFit="1" customWidth="1"/>
    <col min="147" max="157" width="5" bestFit="1" customWidth="1"/>
    <col min="158" max="158" width="10.1328125" bestFit="1" customWidth="1"/>
    <col min="159" max="169" width="5" bestFit="1" customWidth="1"/>
    <col min="170" max="170" width="5.59765625" bestFit="1" customWidth="1"/>
    <col min="171" max="181" width="5" bestFit="1" customWidth="1"/>
    <col min="182" max="182" width="8.59765625" bestFit="1" customWidth="1"/>
    <col min="183" max="193" width="5" bestFit="1" customWidth="1"/>
    <col min="194" max="194" width="9" bestFit="1" customWidth="1"/>
    <col min="195" max="205" width="5" bestFit="1" customWidth="1"/>
    <col min="206" max="206" width="8.59765625" bestFit="1" customWidth="1"/>
    <col min="207" max="217" width="5" bestFit="1" customWidth="1"/>
    <col min="218" max="218" width="9.3984375" bestFit="1" customWidth="1"/>
    <col min="219" max="229" width="5" bestFit="1" customWidth="1"/>
    <col min="230" max="230" width="7.3984375" bestFit="1" customWidth="1"/>
    <col min="231" max="231" width="4.265625" bestFit="1" customWidth="1"/>
    <col min="232" max="232" width="5" bestFit="1" customWidth="1"/>
    <col min="233" max="233" width="4.1328125" bestFit="1" customWidth="1"/>
    <col min="234" max="234" width="4.86328125" bestFit="1" customWidth="1"/>
    <col min="235" max="235" width="5" bestFit="1" customWidth="1"/>
    <col min="236" max="236" width="4" bestFit="1" customWidth="1"/>
    <col min="237" max="237" width="4.3984375" bestFit="1" customWidth="1"/>
    <col min="238" max="238" width="5" bestFit="1" customWidth="1"/>
    <col min="239" max="239" width="4" bestFit="1" customWidth="1"/>
    <col min="240" max="241" width="5" bestFit="1" customWidth="1"/>
    <col min="242" max="242" width="9.73046875" bestFit="1" customWidth="1"/>
    <col min="243" max="243" width="4.265625" bestFit="1" customWidth="1"/>
    <col min="244" max="245" width="5" bestFit="1" customWidth="1"/>
    <col min="246" max="246" width="4.86328125" bestFit="1" customWidth="1"/>
    <col min="247" max="247" width="5" bestFit="1" customWidth="1"/>
    <col min="248" max="248" width="4" bestFit="1" customWidth="1"/>
    <col min="249" max="249" width="4.3984375" bestFit="1" customWidth="1"/>
    <col min="250" max="250" width="4.265625" bestFit="1" customWidth="1"/>
    <col min="251" max="251" width="5" bestFit="1" customWidth="1"/>
    <col min="252" max="252" width="4.59765625" bestFit="1" customWidth="1"/>
    <col min="253" max="253" width="5" bestFit="1" customWidth="1"/>
    <col min="254" max="254" width="7.265625" bestFit="1" customWidth="1"/>
    <col min="255" max="255" width="4.265625" bestFit="1" customWidth="1"/>
    <col min="256" max="256" width="4.59765625" bestFit="1" customWidth="1"/>
    <col min="257" max="257" width="4.1328125" bestFit="1" customWidth="1"/>
    <col min="258" max="258" width="4.86328125" bestFit="1" customWidth="1"/>
    <col min="259" max="260" width="4" bestFit="1" customWidth="1"/>
    <col min="261" max="261" width="4.3984375" bestFit="1" customWidth="1"/>
    <col min="262" max="262" width="4.265625" bestFit="1" customWidth="1"/>
    <col min="263" max="263" width="4" bestFit="1" customWidth="1"/>
    <col min="264" max="264" width="4.59765625" bestFit="1" customWidth="1"/>
    <col min="265" max="265" width="4.265625" bestFit="1" customWidth="1"/>
    <col min="266" max="266" width="6.1328125" bestFit="1" customWidth="1"/>
    <col min="267" max="267" width="4.265625" bestFit="1" customWidth="1"/>
    <col min="268" max="268" width="4.59765625" bestFit="1" customWidth="1"/>
    <col min="269" max="269" width="4.1328125" bestFit="1" customWidth="1"/>
    <col min="270" max="270" width="4.86328125" bestFit="1" customWidth="1"/>
    <col min="271" max="272" width="4" bestFit="1" customWidth="1"/>
    <col min="273" max="273" width="4.3984375" bestFit="1" customWidth="1"/>
    <col min="274" max="274" width="4.265625" bestFit="1" customWidth="1"/>
    <col min="275" max="275" width="4" bestFit="1" customWidth="1"/>
    <col min="276" max="276" width="4.59765625" bestFit="1" customWidth="1"/>
    <col min="277" max="277" width="4.265625" bestFit="1" customWidth="1"/>
    <col min="278" max="278" width="7.86328125" bestFit="1" customWidth="1"/>
    <col min="279" max="279" width="4.265625" bestFit="1" customWidth="1"/>
    <col min="280" max="280" width="4.59765625" bestFit="1" customWidth="1"/>
    <col min="281" max="281" width="4.1328125" bestFit="1" customWidth="1"/>
    <col min="282" max="282" width="4.86328125" bestFit="1" customWidth="1"/>
    <col min="283" max="284" width="4" bestFit="1" customWidth="1"/>
    <col min="285" max="285" width="4.3984375" bestFit="1" customWidth="1"/>
    <col min="286" max="286" width="4.265625" bestFit="1" customWidth="1"/>
    <col min="287" max="287" width="4" bestFit="1" customWidth="1"/>
    <col min="288" max="288" width="4.59765625" bestFit="1" customWidth="1"/>
    <col min="289" max="289" width="4.265625" bestFit="1" customWidth="1"/>
    <col min="290" max="290" width="7" bestFit="1" customWidth="1"/>
    <col min="291" max="291" width="4.265625" bestFit="1" customWidth="1"/>
    <col min="292" max="292" width="4.59765625" bestFit="1" customWidth="1"/>
    <col min="293" max="293" width="4.1328125" bestFit="1" customWidth="1"/>
    <col min="294" max="294" width="4.86328125" bestFit="1" customWidth="1"/>
    <col min="295" max="296" width="4" bestFit="1" customWidth="1"/>
    <col min="297" max="297" width="4.3984375" bestFit="1" customWidth="1"/>
    <col min="298" max="298" width="4.265625" bestFit="1" customWidth="1"/>
    <col min="299" max="299" width="4" bestFit="1" customWidth="1"/>
    <col min="300" max="300" width="4.59765625" bestFit="1" customWidth="1"/>
    <col min="301" max="301" width="4.265625" bestFit="1" customWidth="1"/>
    <col min="302" max="302" width="12.59765625" bestFit="1" customWidth="1"/>
    <col min="303" max="303" width="4.265625" bestFit="1" customWidth="1"/>
    <col min="304" max="304" width="4.59765625" bestFit="1" customWidth="1"/>
    <col min="305" max="305" width="4.1328125" bestFit="1" customWidth="1"/>
    <col min="306" max="306" width="4.86328125" bestFit="1" customWidth="1"/>
    <col min="307" max="308" width="4" bestFit="1" customWidth="1"/>
    <col min="309" max="309" width="4.3984375" bestFit="1" customWidth="1"/>
    <col min="310" max="310" width="4.265625" bestFit="1" customWidth="1"/>
    <col min="311" max="311" width="4" bestFit="1" customWidth="1"/>
    <col min="312" max="312" width="4.59765625" bestFit="1" customWidth="1"/>
    <col min="313" max="313" width="4.265625" bestFit="1" customWidth="1"/>
    <col min="314" max="314" width="9.86328125" bestFit="1" customWidth="1"/>
    <col min="315" max="315" width="4.265625" bestFit="1" customWidth="1"/>
    <col min="316" max="316" width="4.59765625" bestFit="1" customWidth="1"/>
    <col min="317" max="317" width="4.1328125" bestFit="1" customWidth="1"/>
    <col min="318" max="318" width="4.86328125" bestFit="1" customWidth="1"/>
    <col min="319" max="320" width="4" bestFit="1" customWidth="1"/>
    <col min="321" max="321" width="4.3984375" bestFit="1" customWidth="1"/>
    <col min="322" max="322" width="4.265625" bestFit="1" customWidth="1"/>
    <col min="323" max="323" width="4" bestFit="1" customWidth="1"/>
    <col min="324" max="324" width="4.59765625" bestFit="1" customWidth="1"/>
    <col min="325" max="325" width="4.265625" bestFit="1" customWidth="1"/>
    <col min="326" max="326" width="11.59765625" bestFit="1" customWidth="1"/>
    <col min="327" max="327" width="4.265625" bestFit="1" customWidth="1"/>
    <col min="328" max="328" width="4.59765625" bestFit="1" customWidth="1"/>
    <col min="329" max="329" width="4.1328125" bestFit="1" customWidth="1"/>
    <col min="330" max="330" width="4.86328125" bestFit="1" customWidth="1"/>
    <col min="331" max="332" width="4" bestFit="1" customWidth="1"/>
    <col min="333" max="333" width="4.3984375" bestFit="1" customWidth="1"/>
    <col min="334" max="334" width="4.265625" bestFit="1" customWidth="1"/>
    <col min="335" max="335" width="4" bestFit="1" customWidth="1"/>
    <col min="336" max="336" width="4.59765625" bestFit="1" customWidth="1"/>
    <col min="337" max="337" width="4.265625" bestFit="1" customWidth="1"/>
    <col min="338" max="338" width="13.1328125" bestFit="1" customWidth="1"/>
    <col min="339" max="339" width="4.265625" bestFit="1" customWidth="1"/>
    <col min="340" max="340" width="4.59765625" bestFit="1" customWidth="1"/>
    <col min="341" max="341" width="4.1328125" bestFit="1" customWidth="1"/>
    <col min="342" max="342" width="4.86328125" bestFit="1" customWidth="1"/>
    <col min="343" max="344" width="4" bestFit="1" customWidth="1"/>
    <col min="345" max="345" width="4.3984375" bestFit="1" customWidth="1"/>
    <col min="346" max="346" width="4.265625" bestFit="1" customWidth="1"/>
    <col min="347" max="347" width="4" bestFit="1" customWidth="1"/>
    <col min="348" max="348" width="4.59765625" bestFit="1" customWidth="1"/>
    <col min="349" max="349" width="4.265625" bestFit="1" customWidth="1"/>
    <col min="350" max="350" width="7" bestFit="1" customWidth="1"/>
    <col min="351" max="351" width="4.265625" bestFit="1" customWidth="1"/>
    <col min="352" max="352" width="4.59765625" bestFit="1" customWidth="1"/>
    <col min="353" max="353" width="4.1328125" bestFit="1" customWidth="1"/>
    <col min="354" max="354" width="4.86328125" bestFit="1" customWidth="1"/>
    <col min="355" max="356" width="4" bestFit="1" customWidth="1"/>
    <col min="357" max="357" width="4.3984375" bestFit="1" customWidth="1"/>
    <col min="358" max="358" width="4.265625" bestFit="1" customWidth="1"/>
    <col min="359" max="359" width="4" bestFit="1" customWidth="1"/>
    <col min="360" max="360" width="4.59765625" bestFit="1" customWidth="1"/>
    <col min="361" max="361" width="4.265625" bestFit="1" customWidth="1"/>
    <col min="362" max="362" width="8.3984375" bestFit="1" customWidth="1"/>
    <col min="363" max="363" width="4.265625" bestFit="1" customWidth="1"/>
    <col min="364" max="364" width="4.59765625" bestFit="1" customWidth="1"/>
    <col min="365" max="365" width="4.1328125" bestFit="1" customWidth="1"/>
    <col min="366" max="366" width="4.86328125" bestFit="1" customWidth="1"/>
    <col min="367" max="367" width="4" bestFit="1" customWidth="1"/>
    <col min="368" max="368" width="3.3984375" bestFit="1" customWidth="1"/>
    <col min="369" max="369" width="4.3984375" bestFit="1" customWidth="1"/>
    <col min="370" max="370" width="4.265625" bestFit="1" customWidth="1"/>
    <col min="371" max="371" width="4" bestFit="1" customWidth="1"/>
    <col min="372" max="372" width="4.59765625" bestFit="1" customWidth="1"/>
    <col min="373" max="373" width="4.265625" bestFit="1" customWidth="1"/>
    <col min="374" max="374" width="8.59765625" bestFit="1" customWidth="1"/>
    <col min="375" max="375" width="4.265625" bestFit="1" customWidth="1"/>
    <col min="376" max="376" width="4.59765625" bestFit="1" customWidth="1"/>
    <col min="377" max="377" width="4.1328125" bestFit="1" customWidth="1"/>
    <col min="378" max="378" width="4.86328125" bestFit="1" customWidth="1"/>
    <col min="379" max="379" width="4" bestFit="1" customWidth="1"/>
    <col min="380" max="380" width="3.3984375" bestFit="1" customWidth="1"/>
    <col min="381" max="381" width="4.3984375" bestFit="1" customWidth="1"/>
    <col min="382" max="382" width="4.265625" bestFit="1" customWidth="1"/>
    <col min="383" max="383" width="4" bestFit="1" customWidth="1"/>
    <col min="384" max="384" width="4.59765625" bestFit="1" customWidth="1"/>
    <col min="385" max="385" width="4.265625" bestFit="1" customWidth="1"/>
    <col min="386" max="386" width="7.59765625" bestFit="1" customWidth="1"/>
    <col min="387" max="387" width="4.265625" bestFit="1" customWidth="1"/>
    <col min="388" max="388" width="4.59765625" bestFit="1" customWidth="1"/>
    <col min="389" max="389" width="4.1328125" bestFit="1" customWidth="1"/>
    <col min="390" max="390" width="4.86328125" bestFit="1" customWidth="1"/>
    <col min="391" max="391" width="4" bestFit="1" customWidth="1"/>
    <col min="392" max="392" width="3.3984375" bestFit="1" customWidth="1"/>
    <col min="393" max="393" width="4.3984375" bestFit="1" customWidth="1"/>
    <col min="394" max="394" width="4.265625" bestFit="1" customWidth="1"/>
    <col min="395" max="395" width="4" bestFit="1" customWidth="1"/>
    <col min="396" max="396" width="4.59765625" bestFit="1" customWidth="1"/>
    <col min="397" max="397" width="4.265625" bestFit="1" customWidth="1"/>
    <col min="398" max="398" width="7.73046875" bestFit="1" customWidth="1"/>
    <col min="399" max="399" width="4.265625" bestFit="1" customWidth="1"/>
    <col min="400" max="400" width="4.59765625" bestFit="1" customWidth="1"/>
    <col min="401" max="401" width="4.1328125" bestFit="1" customWidth="1"/>
    <col min="402" max="402" width="4.86328125" bestFit="1" customWidth="1"/>
    <col min="403" max="403" width="4" bestFit="1" customWidth="1"/>
    <col min="404" max="404" width="3.3984375" bestFit="1" customWidth="1"/>
    <col min="405" max="405" width="4.3984375" bestFit="1" customWidth="1"/>
    <col min="406" max="406" width="4.265625" bestFit="1" customWidth="1"/>
    <col min="407" max="407" width="4" bestFit="1" customWidth="1"/>
    <col min="408" max="408" width="4.59765625" bestFit="1" customWidth="1"/>
    <col min="409" max="409" width="4.265625" bestFit="1" customWidth="1"/>
    <col min="410" max="410" width="10.59765625" bestFit="1" customWidth="1"/>
    <col min="411" max="411" width="4.265625" bestFit="1" customWidth="1"/>
    <col min="412" max="412" width="4.59765625" bestFit="1" customWidth="1"/>
    <col min="413" max="413" width="4.1328125" bestFit="1" customWidth="1"/>
    <col min="414" max="414" width="4.86328125" bestFit="1" customWidth="1"/>
    <col min="415" max="415" width="4" bestFit="1" customWidth="1"/>
    <col min="416" max="416" width="3.3984375" bestFit="1" customWidth="1"/>
    <col min="417" max="417" width="4.3984375" bestFit="1" customWidth="1"/>
    <col min="418" max="418" width="4.265625" bestFit="1" customWidth="1"/>
    <col min="419" max="419" width="4" bestFit="1" customWidth="1"/>
    <col min="420" max="420" width="4.59765625" bestFit="1" customWidth="1"/>
    <col min="421" max="421" width="4.265625" bestFit="1" customWidth="1"/>
    <col min="422" max="422" width="8" bestFit="1" customWidth="1"/>
    <col min="423" max="423" width="4.265625" bestFit="1" customWidth="1"/>
    <col min="424" max="424" width="4.59765625" bestFit="1" customWidth="1"/>
    <col min="425" max="425" width="4.1328125" bestFit="1" customWidth="1"/>
    <col min="426" max="426" width="4.86328125" bestFit="1" customWidth="1"/>
    <col min="427" max="427" width="4" bestFit="1" customWidth="1"/>
    <col min="428" max="428" width="3.3984375" bestFit="1" customWidth="1"/>
    <col min="429" max="429" width="4.3984375" bestFit="1" customWidth="1"/>
    <col min="430" max="430" width="4.265625" bestFit="1" customWidth="1"/>
    <col min="431" max="431" width="4" bestFit="1" customWidth="1"/>
    <col min="432" max="432" width="4.59765625" bestFit="1" customWidth="1"/>
    <col min="433" max="433" width="4.265625" bestFit="1" customWidth="1"/>
    <col min="434" max="434" width="12.1328125" bestFit="1" customWidth="1"/>
    <col min="435" max="435" width="4.265625" bestFit="1" customWidth="1"/>
    <col min="436" max="436" width="4.59765625" bestFit="1" customWidth="1"/>
    <col min="437" max="437" width="4.1328125" bestFit="1" customWidth="1"/>
    <col min="438" max="438" width="4.86328125" bestFit="1" customWidth="1"/>
    <col min="439" max="439" width="4" bestFit="1" customWidth="1"/>
    <col min="440" max="440" width="3.3984375" bestFit="1" customWidth="1"/>
    <col min="441" max="441" width="4.3984375" bestFit="1" customWidth="1"/>
    <col min="442" max="442" width="4.265625" bestFit="1" customWidth="1"/>
    <col min="443" max="443" width="4" bestFit="1" customWidth="1"/>
    <col min="444" max="444" width="4.59765625" bestFit="1" customWidth="1"/>
    <col min="445" max="445" width="4.265625" bestFit="1" customWidth="1"/>
    <col min="446" max="446" width="5.1328125" bestFit="1" customWidth="1"/>
    <col min="447" max="447" width="4.265625" bestFit="1" customWidth="1"/>
    <col min="448" max="448" width="4.59765625" bestFit="1" customWidth="1"/>
    <col min="449" max="449" width="4.1328125" bestFit="1" customWidth="1"/>
    <col min="450" max="450" width="4.86328125" bestFit="1" customWidth="1"/>
    <col min="451" max="451" width="4" bestFit="1" customWidth="1"/>
    <col min="452" max="452" width="3.3984375" bestFit="1" customWidth="1"/>
    <col min="453" max="453" width="4.3984375" bestFit="1" customWidth="1"/>
    <col min="454" max="454" width="4.265625" bestFit="1" customWidth="1"/>
    <col min="455" max="455" width="4" bestFit="1" customWidth="1"/>
    <col min="456" max="456" width="4.59765625" bestFit="1" customWidth="1"/>
    <col min="457" max="457" width="4.265625" bestFit="1" customWidth="1"/>
    <col min="458" max="458" width="10.1328125" bestFit="1" customWidth="1"/>
    <col min="459" max="459" width="4.265625" bestFit="1" customWidth="1"/>
    <col min="460" max="460" width="4.59765625" bestFit="1" customWidth="1"/>
    <col min="461" max="461" width="4.1328125" bestFit="1" customWidth="1"/>
    <col min="462" max="462" width="4.86328125" bestFit="1" customWidth="1"/>
    <col min="463" max="463" width="4" bestFit="1" customWidth="1"/>
    <col min="464" max="464" width="3.3984375" bestFit="1" customWidth="1"/>
    <col min="465" max="465" width="4.3984375" bestFit="1" customWidth="1"/>
    <col min="466" max="466" width="4.265625" bestFit="1" customWidth="1"/>
    <col min="467" max="467" width="4" bestFit="1" customWidth="1"/>
    <col min="468" max="468" width="4.59765625" bestFit="1" customWidth="1"/>
    <col min="469" max="469" width="4.265625" bestFit="1" customWidth="1"/>
    <col min="470" max="470" width="9.3984375" bestFit="1" customWidth="1"/>
    <col min="471" max="471" width="4.265625" bestFit="1" customWidth="1"/>
    <col min="472" max="472" width="4.59765625" bestFit="1" customWidth="1"/>
    <col min="473" max="473" width="4.1328125" bestFit="1" customWidth="1"/>
    <col min="474" max="474" width="4.86328125" bestFit="1" customWidth="1"/>
    <col min="475" max="475" width="4" bestFit="1" customWidth="1"/>
    <col min="476" max="476" width="3.3984375" bestFit="1" customWidth="1"/>
    <col min="477" max="477" width="4.3984375" bestFit="1" customWidth="1"/>
    <col min="478" max="478" width="4.265625" bestFit="1" customWidth="1"/>
    <col min="479" max="479" width="4" bestFit="1" customWidth="1"/>
    <col min="480" max="480" width="4.59765625" bestFit="1" customWidth="1"/>
    <col min="481" max="481" width="4.265625" bestFit="1" customWidth="1"/>
    <col min="482" max="482" width="7.59765625" bestFit="1" customWidth="1"/>
    <col min="483" max="483" width="4.265625" bestFit="1" customWidth="1"/>
    <col min="484" max="484" width="4.59765625" bestFit="1" customWidth="1"/>
    <col min="485" max="485" width="4.1328125" bestFit="1" customWidth="1"/>
    <col min="486" max="486" width="4.86328125" bestFit="1" customWidth="1"/>
    <col min="487" max="487" width="4" bestFit="1" customWidth="1"/>
    <col min="488" max="488" width="3.3984375" bestFit="1" customWidth="1"/>
    <col min="489" max="489" width="4.3984375" bestFit="1" customWidth="1"/>
    <col min="490" max="490" width="4.265625" bestFit="1" customWidth="1"/>
    <col min="491" max="491" width="4" bestFit="1" customWidth="1"/>
    <col min="492" max="492" width="4.59765625" bestFit="1" customWidth="1"/>
    <col min="493" max="493" width="4.265625" bestFit="1" customWidth="1"/>
    <col min="494" max="494" width="9.73046875" bestFit="1" customWidth="1"/>
    <col min="495" max="495" width="4.59765625" bestFit="1" customWidth="1"/>
    <col min="496" max="496" width="4.1328125" bestFit="1" customWidth="1"/>
    <col min="497" max="497" width="4.86328125" bestFit="1" customWidth="1"/>
    <col min="498" max="498" width="4" bestFit="1" customWidth="1"/>
    <col min="499" max="499" width="3.3984375" bestFit="1" customWidth="1"/>
    <col min="500" max="500" width="4.3984375" bestFit="1" customWidth="1"/>
    <col min="501" max="501" width="4.265625" bestFit="1" customWidth="1"/>
    <col min="502" max="502" width="4" bestFit="1" customWidth="1"/>
    <col min="503" max="503" width="14.3984375" bestFit="1" customWidth="1"/>
    <col min="504" max="504" width="4.265625" bestFit="1" customWidth="1"/>
    <col min="505" max="505" width="4.59765625" bestFit="1" customWidth="1"/>
    <col min="506" max="506" width="4.1328125" bestFit="1" customWidth="1"/>
    <col min="507" max="507" width="4.86328125" bestFit="1" customWidth="1"/>
    <col min="508" max="508" width="4" bestFit="1" customWidth="1"/>
    <col min="509" max="509" width="3.3984375" bestFit="1" customWidth="1"/>
    <col min="510" max="510" width="4.3984375" bestFit="1" customWidth="1"/>
    <col min="511" max="511" width="4.265625" bestFit="1" customWidth="1"/>
    <col min="512" max="512" width="4.59765625" bestFit="1" customWidth="1"/>
    <col min="513" max="513" width="10.73046875" bestFit="1" customWidth="1"/>
    <col min="514" max="514" width="4.265625" bestFit="1" customWidth="1"/>
    <col min="515" max="515" width="4.59765625" bestFit="1" customWidth="1"/>
    <col min="516" max="516" width="4.1328125" bestFit="1" customWidth="1"/>
    <col min="517" max="517" width="4.86328125" bestFit="1" customWidth="1"/>
    <col min="518" max="518" width="4" bestFit="1" customWidth="1"/>
    <col min="519" max="519" width="3.3984375" bestFit="1" customWidth="1"/>
    <col min="520" max="520" width="4.3984375" bestFit="1" customWidth="1"/>
    <col min="521" max="521" width="4.265625" bestFit="1" customWidth="1"/>
    <col min="522" max="522" width="4" bestFit="1" customWidth="1"/>
    <col min="523" max="523" width="4.59765625" bestFit="1" customWidth="1"/>
    <col min="524" max="524" width="4.265625" bestFit="1" customWidth="1"/>
    <col min="525" max="525" width="9.73046875" bestFit="1" customWidth="1"/>
    <col min="526" max="526" width="4.265625" bestFit="1" customWidth="1"/>
    <col min="527" max="527" width="4.59765625" bestFit="1" customWidth="1"/>
    <col min="528" max="528" width="4.1328125" bestFit="1" customWidth="1"/>
    <col min="529" max="529" width="4.86328125" bestFit="1" customWidth="1"/>
    <col min="530" max="530" width="4" bestFit="1" customWidth="1"/>
    <col min="531" max="531" width="3.3984375" bestFit="1" customWidth="1"/>
    <col min="532" max="532" width="4.3984375" bestFit="1" customWidth="1"/>
    <col min="533" max="533" width="4.265625" bestFit="1" customWidth="1"/>
    <col min="534" max="534" width="4" bestFit="1" customWidth="1"/>
    <col min="535" max="535" width="4.59765625" bestFit="1" customWidth="1"/>
    <col min="536" max="536" width="4.265625" bestFit="1" customWidth="1"/>
    <col min="537" max="537" width="8.73046875" bestFit="1" customWidth="1"/>
    <col min="538" max="538" width="4.265625" bestFit="1" customWidth="1"/>
    <col min="539" max="539" width="4.59765625" bestFit="1" customWidth="1"/>
    <col min="540" max="540" width="4.1328125" bestFit="1" customWidth="1"/>
    <col min="541" max="541" width="4.86328125" bestFit="1" customWidth="1"/>
    <col min="542" max="542" width="4" bestFit="1" customWidth="1"/>
    <col min="543" max="543" width="3.3984375" bestFit="1" customWidth="1"/>
    <col min="544" max="544" width="4.3984375" bestFit="1" customWidth="1"/>
    <col min="545" max="545" width="4" bestFit="1" customWidth="1"/>
    <col min="546" max="546" width="4.59765625" bestFit="1" customWidth="1"/>
    <col min="547" max="547" width="4.265625" bestFit="1" customWidth="1"/>
    <col min="548" max="548" width="7.3984375" bestFit="1" customWidth="1"/>
    <col min="549" max="549" width="4.59765625" bestFit="1" customWidth="1"/>
    <col min="550" max="550" width="4.1328125" bestFit="1" customWidth="1"/>
    <col min="551" max="551" width="4.86328125" bestFit="1" customWidth="1"/>
    <col min="552" max="552" width="4" bestFit="1" customWidth="1"/>
    <col min="553" max="553" width="3.3984375" bestFit="1" customWidth="1"/>
    <col min="554" max="554" width="4.265625" bestFit="1" customWidth="1"/>
    <col min="555" max="555" width="4" bestFit="1" customWidth="1"/>
    <col min="556" max="556" width="4.59765625" bestFit="1" customWidth="1"/>
    <col min="557" max="557" width="8.86328125" bestFit="1" customWidth="1"/>
    <col min="558" max="558" width="5.59765625" bestFit="1" customWidth="1"/>
    <col min="559" max="559" width="4.59765625" bestFit="1" customWidth="1"/>
    <col min="560" max="560" width="4.1328125" bestFit="1" customWidth="1"/>
    <col min="561" max="561" width="4" bestFit="1" customWidth="1"/>
    <col min="562" max="562" width="3.3984375" bestFit="1" customWidth="1"/>
    <col min="563" max="563" width="4.265625" bestFit="1" customWidth="1"/>
    <col min="564" max="564" width="4" bestFit="1" customWidth="1"/>
    <col min="565" max="565" width="4.59765625" bestFit="1" customWidth="1"/>
    <col min="566" max="566" width="8.265625" bestFit="1" customWidth="1"/>
    <col min="567" max="567" width="4.59765625" bestFit="1" customWidth="1"/>
    <col min="568" max="568" width="4.86328125" bestFit="1" customWidth="1"/>
    <col min="569" max="569" width="4" bestFit="1" customWidth="1"/>
    <col min="570" max="570" width="4.3984375" bestFit="1" customWidth="1"/>
    <col min="571" max="571" width="4.265625" bestFit="1" customWidth="1"/>
    <col min="572" max="572" width="4" bestFit="1" customWidth="1"/>
    <col min="573" max="573" width="4.59765625" bestFit="1" customWidth="1"/>
    <col min="574" max="574" width="4.265625" bestFit="1" customWidth="1"/>
    <col min="575" max="575" width="14.3984375" bestFit="1" customWidth="1"/>
    <col min="576" max="576" width="4.1328125" bestFit="1" customWidth="1"/>
    <col min="577" max="577" width="4.86328125" bestFit="1" customWidth="1"/>
    <col min="578" max="578" width="4" bestFit="1" customWidth="1"/>
    <col min="579" max="579" width="4.3984375" bestFit="1" customWidth="1"/>
    <col min="580" max="580" width="4.265625" bestFit="1" customWidth="1"/>
    <col min="581" max="581" width="4" bestFit="1" customWidth="1"/>
    <col min="582" max="582" width="4.265625" bestFit="1" customWidth="1"/>
    <col min="583" max="583" width="6.265625" bestFit="1" customWidth="1"/>
    <col min="584" max="584" width="4.3984375" bestFit="1" customWidth="1"/>
    <col min="585" max="585" width="4.265625" bestFit="1" customWidth="1"/>
    <col min="586" max="586" width="4" bestFit="1" customWidth="1"/>
    <col min="587" max="587" width="4.265625" bestFit="1" customWidth="1"/>
    <col min="588" max="588" width="9.73046875" bestFit="1" customWidth="1"/>
    <col min="589" max="589" width="4.265625" bestFit="1" customWidth="1"/>
    <col min="590" max="590" width="4.59765625" bestFit="1" customWidth="1"/>
    <col min="591" max="591" width="4" bestFit="1" customWidth="1"/>
    <col min="592" max="592" width="3.3984375" bestFit="1" customWidth="1"/>
    <col min="593" max="593" width="4.3984375" bestFit="1" customWidth="1"/>
    <col min="594" max="594" width="4" bestFit="1" customWidth="1"/>
    <col min="595" max="595" width="4.265625" bestFit="1" customWidth="1"/>
    <col min="596" max="596" width="8.1328125" bestFit="1" customWidth="1"/>
    <col min="597" max="597" width="4.86328125" bestFit="1" customWidth="1"/>
    <col min="598" max="598" width="4" bestFit="1" customWidth="1"/>
    <col min="599" max="599" width="3.3984375" bestFit="1" customWidth="1"/>
    <col min="600" max="600" width="4.59765625" bestFit="1" customWidth="1"/>
    <col min="601" max="601" width="6.73046875" bestFit="1" customWidth="1"/>
    <col min="602" max="602" width="4.3984375" bestFit="1" customWidth="1"/>
    <col min="603" max="603" width="4.265625" bestFit="1" customWidth="1"/>
    <col min="604" max="604" width="4.59765625" bestFit="1" customWidth="1"/>
    <col min="605" max="605" width="8.86328125" bestFit="1" customWidth="1"/>
    <col min="606" max="606" width="4.265625" bestFit="1" customWidth="1"/>
    <col min="607" max="607" width="7.59765625" bestFit="1" customWidth="1"/>
    <col min="608" max="608" width="4.265625" bestFit="1" customWidth="1"/>
    <col min="609" max="609" width="4" bestFit="1" customWidth="1"/>
    <col min="610" max="610" width="6.59765625" bestFit="1" customWidth="1"/>
    <col min="611" max="611" width="13.86328125" bestFit="1" customWidth="1"/>
    <col min="612" max="612" width="4.265625" bestFit="1" customWidth="1"/>
    <col min="613" max="613" width="13" bestFit="1" customWidth="1"/>
    <col min="614" max="614" width="6.59765625" bestFit="1" customWidth="1"/>
    <col min="615" max="615" width="10.3984375" bestFit="1" customWidth="1"/>
    <col min="616" max="616" width="15.86328125" bestFit="1" customWidth="1"/>
    <col min="617" max="617" width="11.73046875" bestFit="1" customWidth="1"/>
    <col min="618" max="618" width="8.59765625" bestFit="1" customWidth="1"/>
    <col min="619" max="619" width="8.86328125" bestFit="1" customWidth="1"/>
    <col min="620" max="620" width="11.265625" bestFit="1" customWidth="1"/>
  </cols>
  <sheetData>
    <row r="1" spans="1:26" x14ac:dyDescent="0.45">
      <c r="A1" s="5" t="s">
        <v>1</v>
      </c>
      <c r="B1" s="5" t="s">
        <v>0</v>
      </c>
      <c r="C1" t="s">
        <v>205</v>
      </c>
      <c r="R1" s="7" t="s">
        <v>1</v>
      </c>
      <c r="S1" s="7" t="s">
        <v>2</v>
      </c>
      <c r="U1" s="7" t="s">
        <v>0</v>
      </c>
      <c r="V1" s="7" t="s">
        <v>2</v>
      </c>
      <c r="W1" s="7"/>
      <c r="X1" s="7" t="s">
        <v>1</v>
      </c>
      <c r="Y1" s="7" t="s">
        <v>0</v>
      </c>
      <c r="Z1" s="7" t="s">
        <v>2</v>
      </c>
    </row>
    <row r="2" spans="1:26" x14ac:dyDescent="0.45">
      <c r="A2" t="s">
        <v>17</v>
      </c>
      <c r="B2">
        <v>2007</v>
      </c>
      <c r="C2" s="1">
        <v>12685</v>
      </c>
      <c r="R2" t="s">
        <v>84</v>
      </c>
      <c r="S2">
        <v>12685</v>
      </c>
      <c r="U2" s="6">
        <v>2007</v>
      </c>
      <c r="V2" s="1">
        <v>129195</v>
      </c>
      <c r="X2" s="12" t="s">
        <v>17</v>
      </c>
      <c r="Y2" s="12">
        <v>2007</v>
      </c>
      <c r="Z2" s="1">
        <v>12685</v>
      </c>
    </row>
    <row r="3" spans="1:26" x14ac:dyDescent="0.45">
      <c r="A3" t="s">
        <v>17</v>
      </c>
      <c r="B3">
        <v>2008</v>
      </c>
      <c r="C3" s="1">
        <v>9901</v>
      </c>
      <c r="R3" t="s">
        <v>85</v>
      </c>
      <c r="S3">
        <v>9793</v>
      </c>
      <c r="U3" s="6">
        <v>2008</v>
      </c>
      <c r="V3" s="1">
        <v>110617</v>
      </c>
      <c r="X3" s="12" t="s">
        <v>17</v>
      </c>
      <c r="Y3" s="12">
        <v>2008</v>
      </c>
      <c r="Z3" s="1">
        <v>9901</v>
      </c>
    </row>
    <row r="4" spans="1:26" x14ac:dyDescent="0.45">
      <c r="A4" t="s">
        <v>17</v>
      </c>
      <c r="B4">
        <v>2009</v>
      </c>
      <c r="C4" s="1">
        <v>5353</v>
      </c>
      <c r="R4" t="s">
        <v>86</v>
      </c>
      <c r="S4">
        <v>11264</v>
      </c>
      <c r="U4" s="6">
        <v>2009</v>
      </c>
      <c r="V4" s="1">
        <v>98675</v>
      </c>
      <c r="X4" s="12" t="s">
        <v>17</v>
      </c>
      <c r="Y4" s="12">
        <v>2009</v>
      </c>
      <c r="Z4" s="1">
        <v>5353</v>
      </c>
    </row>
    <row r="5" spans="1:26" x14ac:dyDescent="0.45">
      <c r="A5" t="s">
        <v>17</v>
      </c>
      <c r="B5">
        <v>2010</v>
      </c>
      <c r="C5" s="1">
        <v>9697</v>
      </c>
      <c r="R5" t="s">
        <v>87</v>
      </c>
      <c r="S5">
        <v>8854</v>
      </c>
      <c r="U5" s="6">
        <v>2010</v>
      </c>
      <c r="V5" s="1">
        <v>127754</v>
      </c>
      <c r="X5" s="12" t="s">
        <v>17</v>
      </c>
      <c r="Y5" s="12">
        <v>2010</v>
      </c>
      <c r="Z5" s="1">
        <v>9697</v>
      </c>
    </row>
    <row r="6" spans="1:26" x14ac:dyDescent="0.45">
      <c r="A6" t="s">
        <v>17</v>
      </c>
      <c r="B6">
        <v>2011</v>
      </c>
      <c r="C6" s="1">
        <v>10372</v>
      </c>
      <c r="R6" t="s">
        <v>88</v>
      </c>
      <c r="S6">
        <v>12007</v>
      </c>
      <c r="U6" s="6">
        <v>2011</v>
      </c>
      <c r="V6" s="1">
        <v>138345</v>
      </c>
      <c r="X6" s="12" t="s">
        <v>17</v>
      </c>
      <c r="Y6" s="12">
        <v>2011</v>
      </c>
      <c r="Z6" s="1">
        <v>10372</v>
      </c>
    </row>
    <row r="7" spans="1:26" x14ac:dyDescent="0.45">
      <c r="A7" t="s">
        <v>17</v>
      </c>
      <c r="B7">
        <v>2012</v>
      </c>
      <c r="C7" s="1">
        <v>10838</v>
      </c>
      <c r="R7" t="s">
        <v>89</v>
      </c>
      <c r="S7">
        <v>11083</v>
      </c>
      <c r="U7" s="6">
        <v>2012</v>
      </c>
      <c r="V7" s="1">
        <v>137967</v>
      </c>
      <c r="X7" s="12" t="s">
        <v>17</v>
      </c>
      <c r="Y7" s="12">
        <v>2012</v>
      </c>
      <c r="Z7" s="1">
        <v>10838</v>
      </c>
    </row>
    <row r="8" spans="1:26" x14ac:dyDescent="0.45">
      <c r="A8" t="s">
        <v>17</v>
      </c>
      <c r="B8">
        <v>2013</v>
      </c>
      <c r="C8" s="1">
        <v>11639</v>
      </c>
      <c r="R8" t="s">
        <v>90</v>
      </c>
      <c r="S8">
        <v>12062</v>
      </c>
      <c r="U8" s="6">
        <v>2013</v>
      </c>
      <c r="V8" s="1">
        <v>142151</v>
      </c>
      <c r="X8" s="12" t="s">
        <v>17</v>
      </c>
      <c r="Y8" s="12">
        <v>2013</v>
      </c>
      <c r="Z8" s="1">
        <v>11639</v>
      </c>
    </row>
    <row r="9" spans="1:26" x14ac:dyDescent="0.45">
      <c r="A9" t="s">
        <v>17</v>
      </c>
      <c r="B9">
        <v>2014</v>
      </c>
      <c r="C9" s="1">
        <v>11385</v>
      </c>
      <c r="R9" t="s">
        <v>91</v>
      </c>
      <c r="S9">
        <v>10786</v>
      </c>
      <c r="U9" s="6">
        <v>2014</v>
      </c>
      <c r="V9" s="1">
        <v>144202</v>
      </c>
      <c r="X9" s="12" t="s">
        <v>17</v>
      </c>
      <c r="Y9" s="12">
        <v>2014</v>
      </c>
      <c r="Z9" s="1">
        <v>11385</v>
      </c>
    </row>
    <row r="10" spans="1:26" x14ac:dyDescent="0.45">
      <c r="A10" t="s">
        <v>17</v>
      </c>
      <c r="B10">
        <v>2015</v>
      </c>
      <c r="C10" s="1">
        <v>10523</v>
      </c>
      <c r="R10" t="s">
        <v>92</v>
      </c>
      <c r="S10">
        <v>9340</v>
      </c>
      <c r="U10" s="6">
        <v>2015</v>
      </c>
      <c r="V10" s="1">
        <v>150686</v>
      </c>
      <c r="X10" s="12" t="s">
        <v>17</v>
      </c>
      <c r="Y10" s="12">
        <v>2015</v>
      </c>
      <c r="Z10" s="1">
        <v>10523</v>
      </c>
    </row>
    <row r="11" spans="1:26" x14ac:dyDescent="0.45">
      <c r="A11" t="s">
        <v>17</v>
      </c>
      <c r="B11">
        <v>2016</v>
      </c>
      <c r="C11" s="1">
        <v>10991</v>
      </c>
      <c r="R11" t="s">
        <v>93</v>
      </c>
      <c r="S11">
        <v>11646</v>
      </c>
      <c r="U11" s="6">
        <v>2016</v>
      </c>
      <c r="V11" s="1">
        <v>154603</v>
      </c>
      <c r="X11" s="12" t="s">
        <v>17</v>
      </c>
      <c r="Y11" s="12">
        <v>2016</v>
      </c>
      <c r="Z11" s="1">
        <v>10991</v>
      </c>
    </row>
    <row r="12" spans="1:26" x14ac:dyDescent="0.45">
      <c r="A12" t="s">
        <v>17</v>
      </c>
      <c r="B12">
        <v>2017</v>
      </c>
      <c r="C12" s="1">
        <v>13055</v>
      </c>
      <c r="R12" t="s">
        <v>94</v>
      </c>
      <c r="S12">
        <v>10453</v>
      </c>
      <c r="X12" s="13" t="s">
        <v>17</v>
      </c>
      <c r="Y12" s="12">
        <v>2017</v>
      </c>
      <c r="Z12" s="1">
        <v>13055</v>
      </c>
    </row>
    <row r="13" spans="1:26" x14ac:dyDescent="0.45">
      <c r="A13" t="s">
        <v>19</v>
      </c>
      <c r="B13">
        <v>2007</v>
      </c>
      <c r="C13" s="1">
        <v>9793</v>
      </c>
      <c r="R13" t="s">
        <v>95</v>
      </c>
      <c r="S13">
        <v>9222</v>
      </c>
      <c r="X13" s="12" t="s">
        <v>19</v>
      </c>
      <c r="Y13" s="12">
        <v>2007</v>
      </c>
      <c r="Z13" s="1">
        <v>9793</v>
      </c>
    </row>
    <row r="14" spans="1:26" x14ac:dyDescent="0.45">
      <c r="A14" t="s">
        <v>19</v>
      </c>
      <c r="B14">
        <v>2008</v>
      </c>
      <c r="C14" s="1">
        <v>10567</v>
      </c>
      <c r="R14" t="s">
        <v>96</v>
      </c>
      <c r="S14">
        <v>9901</v>
      </c>
      <c r="X14" s="12" t="s">
        <v>19</v>
      </c>
      <c r="Y14" s="12">
        <v>2008</v>
      </c>
      <c r="Z14" s="1">
        <v>10567</v>
      </c>
    </row>
    <row r="15" spans="1:26" x14ac:dyDescent="0.45">
      <c r="A15" t="s">
        <v>19</v>
      </c>
      <c r="B15">
        <v>2009</v>
      </c>
      <c r="C15" s="1">
        <v>6287</v>
      </c>
      <c r="R15" t="s">
        <v>97</v>
      </c>
      <c r="S15">
        <v>10567</v>
      </c>
      <c r="X15" s="12" t="s">
        <v>19</v>
      </c>
      <c r="Y15" s="12">
        <v>2009</v>
      </c>
      <c r="Z15" s="1">
        <v>6287</v>
      </c>
    </row>
    <row r="16" spans="1:26" x14ac:dyDescent="0.45">
      <c r="A16" t="s">
        <v>19</v>
      </c>
      <c r="B16">
        <v>2010</v>
      </c>
      <c r="C16" s="1">
        <v>9094</v>
      </c>
      <c r="R16" t="s">
        <v>98</v>
      </c>
      <c r="S16">
        <v>9506</v>
      </c>
      <c r="X16" s="12" t="s">
        <v>19</v>
      </c>
      <c r="Y16" s="12">
        <v>2010</v>
      </c>
      <c r="Z16" s="1">
        <v>9094</v>
      </c>
    </row>
    <row r="17" spans="1:26" x14ac:dyDescent="0.45">
      <c r="A17" t="s">
        <v>19</v>
      </c>
      <c r="B17">
        <v>2011</v>
      </c>
      <c r="C17" s="1">
        <v>10543</v>
      </c>
      <c r="R17" t="s">
        <v>99</v>
      </c>
      <c r="S17">
        <v>11704</v>
      </c>
      <c r="X17" s="12" t="s">
        <v>19</v>
      </c>
      <c r="Y17" s="12">
        <v>2011</v>
      </c>
      <c r="Z17" s="1">
        <v>10543</v>
      </c>
    </row>
    <row r="18" spans="1:26" x14ac:dyDescent="0.45">
      <c r="A18" t="s">
        <v>19</v>
      </c>
      <c r="B18">
        <v>2012</v>
      </c>
      <c r="C18" s="1">
        <v>10925</v>
      </c>
      <c r="R18" t="s">
        <v>100</v>
      </c>
      <c r="S18">
        <v>10217</v>
      </c>
      <c r="X18" s="12" t="s">
        <v>19</v>
      </c>
      <c r="Y18" s="12">
        <v>2012</v>
      </c>
      <c r="Z18" s="1">
        <v>10925</v>
      </c>
    </row>
    <row r="19" spans="1:26" x14ac:dyDescent="0.45">
      <c r="A19" t="s">
        <v>19</v>
      </c>
      <c r="B19">
        <v>2013</v>
      </c>
      <c r="C19" s="1">
        <v>11322</v>
      </c>
      <c r="R19" t="s">
        <v>101</v>
      </c>
      <c r="S19">
        <v>9670</v>
      </c>
      <c r="X19" s="12" t="s">
        <v>19</v>
      </c>
      <c r="Y19" s="12">
        <v>2013</v>
      </c>
      <c r="Z19" s="1">
        <v>11322</v>
      </c>
    </row>
    <row r="20" spans="1:26" x14ac:dyDescent="0.45">
      <c r="A20" t="s">
        <v>19</v>
      </c>
      <c r="B20">
        <v>2014</v>
      </c>
      <c r="C20" s="1">
        <v>11246</v>
      </c>
      <c r="R20" t="s">
        <v>102</v>
      </c>
      <c r="S20">
        <v>9605</v>
      </c>
      <c r="X20" s="12" t="s">
        <v>19</v>
      </c>
      <c r="Y20" s="12">
        <v>2014</v>
      </c>
      <c r="Z20" s="1">
        <v>11246</v>
      </c>
    </row>
    <row r="21" spans="1:26" x14ac:dyDescent="0.45">
      <c r="A21" t="s">
        <v>19</v>
      </c>
      <c r="B21">
        <v>2015</v>
      </c>
      <c r="C21" s="1">
        <v>10685</v>
      </c>
      <c r="R21" t="s">
        <v>103</v>
      </c>
      <c r="S21">
        <v>7833</v>
      </c>
      <c r="X21" s="12" t="s">
        <v>19</v>
      </c>
      <c r="Y21" s="12">
        <v>2015</v>
      </c>
      <c r="Z21" s="1">
        <v>10685</v>
      </c>
    </row>
    <row r="22" spans="1:26" x14ac:dyDescent="0.45">
      <c r="A22" t="s">
        <v>19</v>
      </c>
      <c r="B22">
        <v>2016</v>
      </c>
      <c r="C22" s="1">
        <v>12222</v>
      </c>
      <c r="R22" t="s">
        <v>104</v>
      </c>
      <c r="S22">
        <v>8453</v>
      </c>
      <c r="X22" s="13" t="s">
        <v>19</v>
      </c>
      <c r="Y22" s="12">
        <v>2016</v>
      </c>
      <c r="Z22" s="1">
        <v>12222</v>
      </c>
    </row>
    <row r="23" spans="1:26" x14ac:dyDescent="0.45">
      <c r="A23" t="s">
        <v>20</v>
      </c>
      <c r="B23">
        <v>2007</v>
      </c>
      <c r="C23" s="1">
        <v>11264</v>
      </c>
      <c r="R23" t="s">
        <v>105</v>
      </c>
      <c r="S23">
        <v>8390</v>
      </c>
      <c r="X23" s="12" t="s">
        <v>20</v>
      </c>
      <c r="Y23" s="12">
        <v>2007</v>
      </c>
      <c r="Z23" s="1">
        <v>11264</v>
      </c>
    </row>
    <row r="24" spans="1:26" x14ac:dyDescent="0.45">
      <c r="A24" t="s">
        <v>20</v>
      </c>
      <c r="B24">
        <v>2008</v>
      </c>
      <c r="C24" s="1">
        <v>9506</v>
      </c>
      <c r="R24" t="s">
        <v>106</v>
      </c>
      <c r="S24">
        <v>6952</v>
      </c>
      <c r="X24" s="12" t="s">
        <v>20</v>
      </c>
      <c r="Y24" s="12">
        <v>2008</v>
      </c>
      <c r="Z24" s="1">
        <v>9506</v>
      </c>
    </row>
    <row r="25" spans="1:26" x14ac:dyDescent="0.45">
      <c r="A25" t="s">
        <v>20</v>
      </c>
      <c r="B25">
        <v>2009</v>
      </c>
      <c r="C25" s="1">
        <v>7601</v>
      </c>
      <c r="R25" t="s">
        <v>107</v>
      </c>
      <c r="S25">
        <v>7819</v>
      </c>
      <c r="X25" s="12" t="s">
        <v>20</v>
      </c>
      <c r="Y25" s="12">
        <v>2009</v>
      </c>
      <c r="Z25" s="1">
        <v>7601</v>
      </c>
    </row>
    <row r="26" spans="1:26" x14ac:dyDescent="0.45">
      <c r="A26" t="s">
        <v>20</v>
      </c>
      <c r="B26">
        <v>2010</v>
      </c>
      <c r="C26" s="1">
        <v>11486</v>
      </c>
      <c r="R26" t="s">
        <v>108</v>
      </c>
      <c r="S26">
        <v>5353</v>
      </c>
      <c r="X26" s="12" t="s">
        <v>20</v>
      </c>
      <c r="Y26" s="12">
        <v>2010</v>
      </c>
      <c r="Z26" s="1">
        <v>11486</v>
      </c>
    </row>
    <row r="27" spans="1:26" x14ac:dyDescent="0.45">
      <c r="A27" t="s">
        <v>20</v>
      </c>
      <c r="B27">
        <v>2011</v>
      </c>
      <c r="C27" s="1">
        <v>12901</v>
      </c>
      <c r="R27" t="s">
        <v>109</v>
      </c>
      <c r="S27">
        <v>6287</v>
      </c>
      <c r="X27" s="12" t="s">
        <v>20</v>
      </c>
      <c r="Y27" s="12">
        <v>2011</v>
      </c>
      <c r="Z27" s="1">
        <v>12901</v>
      </c>
    </row>
    <row r="28" spans="1:26" x14ac:dyDescent="0.45">
      <c r="A28" t="s">
        <v>20</v>
      </c>
      <c r="B28">
        <v>2012</v>
      </c>
      <c r="C28" s="1">
        <v>13051</v>
      </c>
      <c r="R28" t="s">
        <v>110</v>
      </c>
      <c r="S28">
        <v>7601</v>
      </c>
      <c r="X28" s="12" t="s">
        <v>20</v>
      </c>
      <c r="Y28" s="12">
        <v>2012</v>
      </c>
      <c r="Z28" s="1">
        <v>13051</v>
      </c>
    </row>
    <row r="29" spans="1:26" x14ac:dyDescent="0.45">
      <c r="A29" t="s">
        <v>20</v>
      </c>
      <c r="B29">
        <v>2013</v>
      </c>
      <c r="C29" s="1">
        <v>10735</v>
      </c>
      <c r="R29" t="s">
        <v>111</v>
      </c>
      <c r="S29">
        <v>7504</v>
      </c>
      <c r="X29" s="12" t="s">
        <v>20</v>
      </c>
      <c r="Y29" s="12">
        <v>2013</v>
      </c>
      <c r="Z29" s="1">
        <v>10735</v>
      </c>
    </row>
    <row r="30" spans="1:26" x14ac:dyDescent="0.45">
      <c r="A30" t="s">
        <v>20</v>
      </c>
      <c r="B30">
        <v>2014</v>
      </c>
      <c r="C30" s="1">
        <v>13861</v>
      </c>
      <c r="R30" t="s">
        <v>112</v>
      </c>
      <c r="S30">
        <v>7421</v>
      </c>
      <c r="X30" s="12" t="s">
        <v>20</v>
      </c>
      <c r="Y30" s="12">
        <v>2014</v>
      </c>
      <c r="Z30" s="1">
        <v>13861</v>
      </c>
    </row>
    <row r="31" spans="1:26" x14ac:dyDescent="0.45">
      <c r="A31" t="s">
        <v>20</v>
      </c>
      <c r="B31">
        <v>2015</v>
      </c>
      <c r="C31" s="1">
        <v>14159</v>
      </c>
      <c r="R31" t="s">
        <v>113</v>
      </c>
      <c r="S31">
        <v>7581</v>
      </c>
      <c r="X31" s="12" t="s">
        <v>20</v>
      </c>
      <c r="Y31" s="12">
        <v>2015</v>
      </c>
      <c r="Z31" s="1">
        <v>14159</v>
      </c>
    </row>
    <row r="32" spans="1:26" x14ac:dyDescent="0.45">
      <c r="A32" t="s">
        <v>20</v>
      </c>
      <c r="B32">
        <v>2016</v>
      </c>
      <c r="C32" s="1">
        <v>13875</v>
      </c>
      <c r="R32" t="s">
        <v>114</v>
      </c>
      <c r="S32">
        <v>9394</v>
      </c>
      <c r="X32" s="13" t="s">
        <v>20</v>
      </c>
      <c r="Y32" s="12">
        <v>2016</v>
      </c>
      <c r="Z32" s="1">
        <v>13875</v>
      </c>
    </row>
    <row r="33" spans="1:26" x14ac:dyDescent="0.45">
      <c r="A33" t="s">
        <v>21</v>
      </c>
      <c r="B33">
        <v>2007</v>
      </c>
      <c r="C33" s="1">
        <v>8854</v>
      </c>
      <c r="R33" t="s">
        <v>115</v>
      </c>
      <c r="S33">
        <v>7967</v>
      </c>
      <c r="X33" s="12" t="s">
        <v>21</v>
      </c>
      <c r="Y33" s="12">
        <v>2007</v>
      </c>
      <c r="Z33" s="1">
        <v>8854</v>
      </c>
    </row>
    <row r="34" spans="1:26" x14ac:dyDescent="0.45">
      <c r="A34" t="s">
        <v>21</v>
      </c>
      <c r="B34">
        <v>2008</v>
      </c>
      <c r="C34" s="1">
        <v>11704</v>
      </c>
      <c r="R34" t="s">
        <v>116</v>
      </c>
      <c r="S34">
        <v>9530</v>
      </c>
      <c r="X34" s="12" t="s">
        <v>21</v>
      </c>
      <c r="Y34" s="12">
        <v>2008</v>
      </c>
      <c r="Z34" s="1">
        <v>11704</v>
      </c>
    </row>
    <row r="35" spans="1:26" x14ac:dyDescent="0.45">
      <c r="A35" t="s">
        <v>21</v>
      </c>
      <c r="B35">
        <v>2009</v>
      </c>
      <c r="C35" s="1">
        <v>7504</v>
      </c>
      <c r="R35" t="s">
        <v>117</v>
      </c>
      <c r="S35">
        <v>10187</v>
      </c>
      <c r="X35" s="12" t="s">
        <v>21</v>
      </c>
      <c r="Y35" s="12">
        <v>2009</v>
      </c>
      <c r="Z35" s="1">
        <v>7504</v>
      </c>
    </row>
    <row r="36" spans="1:26" x14ac:dyDescent="0.45">
      <c r="A36" t="s">
        <v>21</v>
      </c>
      <c r="B36">
        <v>2010</v>
      </c>
      <c r="C36" s="1">
        <v>10677</v>
      </c>
      <c r="R36" t="s">
        <v>118</v>
      </c>
      <c r="S36">
        <v>9600</v>
      </c>
      <c r="X36" s="12" t="s">
        <v>21</v>
      </c>
      <c r="Y36" s="12">
        <v>2010</v>
      </c>
      <c r="Z36" s="1">
        <v>10677</v>
      </c>
    </row>
    <row r="37" spans="1:26" x14ac:dyDescent="0.45">
      <c r="A37" t="s">
        <v>21</v>
      </c>
      <c r="B37">
        <v>2011</v>
      </c>
      <c r="C37" s="1">
        <v>11330</v>
      </c>
      <c r="R37" t="s">
        <v>119</v>
      </c>
      <c r="S37">
        <v>10250</v>
      </c>
      <c r="X37" s="12" t="s">
        <v>21</v>
      </c>
      <c r="Y37" s="12">
        <v>2011</v>
      </c>
      <c r="Z37" s="1">
        <v>11330</v>
      </c>
    </row>
    <row r="38" spans="1:26" x14ac:dyDescent="0.45">
      <c r="A38" t="s">
        <v>21</v>
      </c>
      <c r="B38">
        <v>2012</v>
      </c>
      <c r="C38" s="1">
        <v>10876</v>
      </c>
      <c r="R38" t="s">
        <v>120</v>
      </c>
      <c r="S38">
        <v>9697</v>
      </c>
      <c r="X38" s="12" t="s">
        <v>21</v>
      </c>
      <c r="Y38" s="12">
        <v>2012</v>
      </c>
      <c r="Z38" s="1">
        <v>10876</v>
      </c>
    </row>
    <row r="39" spans="1:26" x14ac:dyDescent="0.45">
      <c r="A39" t="s">
        <v>21</v>
      </c>
      <c r="B39">
        <v>2013</v>
      </c>
      <c r="C39" s="1">
        <v>13988</v>
      </c>
      <c r="R39" t="s">
        <v>121</v>
      </c>
      <c r="S39">
        <v>9094</v>
      </c>
      <c r="X39" s="12" t="s">
        <v>21</v>
      </c>
      <c r="Y39" s="12">
        <v>2013</v>
      </c>
      <c r="Z39" s="1">
        <v>13988</v>
      </c>
    </row>
    <row r="40" spans="1:26" x14ac:dyDescent="0.45">
      <c r="A40" t="s">
        <v>21</v>
      </c>
      <c r="B40">
        <v>2014</v>
      </c>
      <c r="C40" s="1">
        <v>12115</v>
      </c>
      <c r="R40" t="s">
        <v>122</v>
      </c>
      <c r="S40">
        <v>11486</v>
      </c>
      <c r="X40" s="12" t="s">
        <v>21</v>
      </c>
      <c r="Y40" s="12">
        <v>2014</v>
      </c>
      <c r="Z40" s="1">
        <v>12115</v>
      </c>
    </row>
    <row r="41" spans="1:26" x14ac:dyDescent="0.45">
      <c r="A41" t="s">
        <v>21</v>
      </c>
      <c r="B41">
        <v>2015</v>
      </c>
      <c r="C41" s="1">
        <v>12782</v>
      </c>
      <c r="R41" t="s">
        <v>123</v>
      </c>
      <c r="S41">
        <v>10677</v>
      </c>
      <c r="X41" s="12" t="s">
        <v>21</v>
      </c>
      <c r="Y41" s="12">
        <v>2015</v>
      </c>
      <c r="Z41" s="1">
        <v>12782</v>
      </c>
    </row>
    <row r="42" spans="1:26" x14ac:dyDescent="0.45">
      <c r="A42" t="s">
        <v>21</v>
      </c>
      <c r="B42">
        <v>2016</v>
      </c>
      <c r="C42" s="1">
        <v>14116</v>
      </c>
      <c r="R42" t="s">
        <v>124</v>
      </c>
      <c r="S42">
        <v>9896</v>
      </c>
      <c r="X42" s="13" t="s">
        <v>21</v>
      </c>
      <c r="Y42" s="12">
        <v>2016</v>
      </c>
      <c r="Z42" s="1">
        <v>14116</v>
      </c>
    </row>
    <row r="43" spans="1:26" x14ac:dyDescent="0.45">
      <c r="A43" t="s">
        <v>22</v>
      </c>
      <c r="B43">
        <v>2007</v>
      </c>
      <c r="C43" s="1">
        <v>12007</v>
      </c>
      <c r="R43" t="s">
        <v>125</v>
      </c>
      <c r="S43">
        <v>11119</v>
      </c>
      <c r="X43" s="12" t="s">
        <v>22</v>
      </c>
      <c r="Y43" s="12">
        <v>2007</v>
      </c>
      <c r="Z43" s="1">
        <v>12007</v>
      </c>
    </row>
    <row r="44" spans="1:26" x14ac:dyDescent="0.45">
      <c r="A44" t="s">
        <v>22</v>
      </c>
      <c r="B44">
        <v>2008</v>
      </c>
      <c r="C44" s="1">
        <v>10217</v>
      </c>
      <c r="R44" t="s">
        <v>126</v>
      </c>
      <c r="S44">
        <v>11507</v>
      </c>
      <c r="X44" s="12" t="s">
        <v>22</v>
      </c>
      <c r="Y44" s="12">
        <v>2008</v>
      </c>
      <c r="Z44" s="1">
        <v>10217</v>
      </c>
    </row>
    <row r="45" spans="1:26" x14ac:dyDescent="0.45">
      <c r="A45" t="s">
        <v>22</v>
      </c>
      <c r="B45">
        <v>2009</v>
      </c>
      <c r="C45" s="1">
        <v>7421</v>
      </c>
      <c r="R45" t="s">
        <v>127</v>
      </c>
      <c r="S45">
        <v>10414</v>
      </c>
      <c r="X45" s="12" t="s">
        <v>22</v>
      </c>
      <c r="Y45" s="12">
        <v>2009</v>
      </c>
      <c r="Z45" s="1">
        <v>7421</v>
      </c>
    </row>
    <row r="46" spans="1:26" x14ac:dyDescent="0.45">
      <c r="A46" t="s">
        <v>22</v>
      </c>
      <c r="B46">
        <v>2010</v>
      </c>
      <c r="C46" s="1">
        <v>9896</v>
      </c>
      <c r="R46" t="s">
        <v>128</v>
      </c>
      <c r="S46">
        <v>11137</v>
      </c>
      <c r="X46" s="12" t="s">
        <v>22</v>
      </c>
      <c r="Y46" s="12">
        <v>2010</v>
      </c>
      <c r="Z46" s="1">
        <v>9896</v>
      </c>
    </row>
    <row r="47" spans="1:26" x14ac:dyDescent="0.45">
      <c r="A47" t="s">
        <v>22</v>
      </c>
      <c r="B47">
        <v>2011</v>
      </c>
      <c r="C47" s="1">
        <v>13005</v>
      </c>
      <c r="R47" t="s">
        <v>129</v>
      </c>
      <c r="S47">
        <v>10683</v>
      </c>
      <c r="X47" s="12" t="s">
        <v>22</v>
      </c>
      <c r="Y47" s="12">
        <v>2011</v>
      </c>
      <c r="Z47" s="1">
        <v>13005</v>
      </c>
    </row>
    <row r="48" spans="1:26" x14ac:dyDescent="0.45">
      <c r="A48" t="s">
        <v>22</v>
      </c>
      <c r="B48">
        <v>2012</v>
      </c>
      <c r="C48" s="1">
        <v>12612</v>
      </c>
      <c r="R48" t="s">
        <v>130</v>
      </c>
      <c r="S48">
        <v>11908</v>
      </c>
      <c r="X48" s="12" t="s">
        <v>22</v>
      </c>
      <c r="Y48" s="12">
        <v>2012</v>
      </c>
      <c r="Z48" s="1">
        <v>12612</v>
      </c>
    </row>
    <row r="49" spans="1:26" x14ac:dyDescent="0.45">
      <c r="A49" t="s">
        <v>22</v>
      </c>
      <c r="B49">
        <v>2013</v>
      </c>
      <c r="C49" s="1">
        <v>12012</v>
      </c>
      <c r="R49" t="s">
        <v>131</v>
      </c>
      <c r="S49">
        <v>10136</v>
      </c>
      <c r="X49" s="12" t="s">
        <v>22</v>
      </c>
      <c r="Y49" s="12">
        <v>2013</v>
      </c>
      <c r="Z49" s="1">
        <v>12012</v>
      </c>
    </row>
    <row r="50" spans="1:26" x14ac:dyDescent="0.45">
      <c r="A50" t="s">
        <v>22</v>
      </c>
      <c r="B50">
        <v>2014</v>
      </c>
      <c r="C50" s="1">
        <v>12337</v>
      </c>
      <c r="R50" t="s">
        <v>132</v>
      </c>
      <c r="S50">
        <v>10372</v>
      </c>
      <c r="X50" s="12" t="s">
        <v>22</v>
      </c>
      <c r="Y50" s="12">
        <v>2014</v>
      </c>
      <c r="Z50" s="1">
        <v>12337</v>
      </c>
    </row>
    <row r="51" spans="1:26" x14ac:dyDescent="0.45">
      <c r="A51" t="s">
        <v>22</v>
      </c>
      <c r="B51">
        <v>2015</v>
      </c>
      <c r="C51" s="1">
        <v>12036</v>
      </c>
      <c r="R51" t="s">
        <v>133</v>
      </c>
      <c r="S51">
        <v>10543</v>
      </c>
      <c r="X51" s="12" t="s">
        <v>22</v>
      </c>
      <c r="Y51" s="12">
        <v>2015</v>
      </c>
      <c r="Z51" s="1">
        <v>12036</v>
      </c>
    </row>
    <row r="52" spans="1:26" x14ac:dyDescent="0.45">
      <c r="A52" t="s">
        <v>22</v>
      </c>
      <c r="B52">
        <v>2016</v>
      </c>
      <c r="C52" s="1">
        <v>12864</v>
      </c>
      <c r="R52" t="s">
        <v>134</v>
      </c>
      <c r="S52">
        <v>12901</v>
      </c>
      <c r="X52" s="13" t="s">
        <v>22</v>
      </c>
      <c r="Y52" s="12">
        <v>2016</v>
      </c>
      <c r="Z52" s="1">
        <v>12864</v>
      </c>
    </row>
    <row r="53" spans="1:26" x14ac:dyDescent="0.45">
      <c r="A53" t="s">
        <v>23</v>
      </c>
      <c r="B53">
        <v>2007</v>
      </c>
      <c r="C53" s="1">
        <v>11083</v>
      </c>
      <c r="R53" t="s">
        <v>135</v>
      </c>
      <c r="S53">
        <v>11330</v>
      </c>
      <c r="X53" s="12" t="s">
        <v>23</v>
      </c>
      <c r="Y53" s="12">
        <v>2007</v>
      </c>
      <c r="Z53" s="1">
        <v>11083</v>
      </c>
    </row>
    <row r="54" spans="1:26" x14ac:dyDescent="0.45">
      <c r="A54" t="s">
        <v>23</v>
      </c>
      <c r="B54">
        <v>2008</v>
      </c>
      <c r="C54" s="1">
        <v>9670</v>
      </c>
      <c r="R54" t="s">
        <v>136</v>
      </c>
      <c r="S54">
        <v>13005</v>
      </c>
      <c r="X54" s="12" t="s">
        <v>23</v>
      </c>
      <c r="Y54" s="12">
        <v>2008</v>
      </c>
      <c r="Z54" s="1">
        <v>9670</v>
      </c>
    </row>
    <row r="55" spans="1:26" x14ac:dyDescent="0.45">
      <c r="A55" t="s">
        <v>23</v>
      </c>
      <c r="B55">
        <v>2009</v>
      </c>
      <c r="C55" s="1">
        <v>7581</v>
      </c>
      <c r="R55" t="s">
        <v>137</v>
      </c>
      <c r="S55">
        <v>10354</v>
      </c>
      <c r="X55" s="12" t="s">
        <v>23</v>
      </c>
      <c r="Y55" s="12">
        <v>2009</v>
      </c>
      <c r="Z55" s="1">
        <v>7581</v>
      </c>
    </row>
    <row r="56" spans="1:26" x14ac:dyDescent="0.45">
      <c r="A56" t="s">
        <v>23</v>
      </c>
      <c r="B56">
        <v>2010</v>
      </c>
      <c r="C56" s="1">
        <v>11119</v>
      </c>
      <c r="R56" t="s">
        <v>138</v>
      </c>
      <c r="S56">
        <v>11189</v>
      </c>
      <c r="X56" s="12" t="s">
        <v>23</v>
      </c>
      <c r="Y56" s="12">
        <v>2010</v>
      </c>
      <c r="Z56" s="1">
        <v>11119</v>
      </c>
    </row>
    <row r="57" spans="1:26" x14ac:dyDescent="0.45">
      <c r="A57" t="s">
        <v>23</v>
      </c>
      <c r="B57">
        <v>2011</v>
      </c>
      <c r="C57" s="1">
        <v>10354</v>
      </c>
      <c r="R57" t="s">
        <v>139</v>
      </c>
      <c r="S57">
        <v>11464</v>
      </c>
      <c r="X57" s="12" t="s">
        <v>23</v>
      </c>
      <c r="Y57" s="12">
        <v>2011</v>
      </c>
      <c r="Z57" s="1">
        <v>10354</v>
      </c>
    </row>
    <row r="58" spans="1:26" x14ac:dyDescent="0.45">
      <c r="A58" t="s">
        <v>23</v>
      </c>
      <c r="B58">
        <v>2012</v>
      </c>
      <c r="C58" s="1">
        <v>11053</v>
      </c>
      <c r="R58" t="s">
        <v>140</v>
      </c>
      <c r="S58">
        <v>11737</v>
      </c>
      <c r="X58" s="12" t="s">
        <v>23</v>
      </c>
      <c r="Y58" s="12">
        <v>2012</v>
      </c>
      <c r="Z58" s="1">
        <v>11053</v>
      </c>
    </row>
    <row r="59" spans="1:26" x14ac:dyDescent="0.45">
      <c r="A59" t="s">
        <v>23</v>
      </c>
      <c r="B59">
        <v>2013</v>
      </c>
      <c r="C59" s="1">
        <v>10948</v>
      </c>
      <c r="R59" t="s">
        <v>141</v>
      </c>
      <c r="S59">
        <v>11543</v>
      </c>
      <c r="X59" s="12" t="s">
        <v>23</v>
      </c>
      <c r="Y59" s="12">
        <v>2013</v>
      </c>
      <c r="Z59" s="1">
        <v>10948</v>
      </c>
    </row>
    <row r="60" spans="1:26" x14ac:dyDescent="0.45">
      <c r="A60" t="s">
        <v>23</v>
      </c>
      <c r="B60">
        <v>2014</v>
      </c>
      <c r="C60" s="1">
        <v>11441</v>
      </c>
      <c r="R60" t="s">
        <v>142</v>
      </c>
      <c r="S60">
        <v>12357</v>
      </c>
      <c r="X60" s="12" t="s">
        <v>23</v>
      </c>
      <c r="Y60" s="12">
        <v>2014</v>
      </c>
      <c r="Z60" s="1">
        <v>11441</v>
      </c>
    </row>
    <row r="61" spans="1:26" x14ac:dyDescent="0.45">
      <c r="A61" t="s">
        <v>23</v>
      </c>
      <c r="B61">
        <v>2015</v>
      </c>
      <c r="C61" s="1">
        <v>14207</v>
      </c>
      <c r="R61" t="s">
        <v>143</v>
      </c>
      <c r="S61">
        <v>11550</v>
      </c>
      <c r="X61" s="12" t="s">
        <v>23</v>
      </c>
      <c r="Y61" s="12">
        <v>2015</v>
      </c>
      <c r="Z61" s="1">
        <v>14207</v>
      </c>
    </row>
    <row r="62" spans="1:26" x14ac:dyDescent="0.45">
      <c r="A62" t="s">
        <v>23</v>
      </c>
      <c r="B62">
        <v>2016</v>
      </c>
      <c r="C62" s="1">
        <v>13681</v>
      </c>
      <c r="R62" t="s">
        <v>144</v>
      </c>
      <c r="S62">
        <v>10838</v>
      </c>
      <c r="X62" s="13" t="s">
        <v>23</v>
      </c>
      <c r="Y62" s="12">
        <v>2016</v>
      </c>
      <c r="Z62" s="1">
        <v>13681</v>
      </c>
    </row>
    <row r="63" spans="1:26" x14ac:dyDescent="0.45">
      <c r="A63" t="s">
        <v>24</v>
      </c>
      <c r="B63">
        <v>2007</v>
      </c>
      <c r="C63" s="1">
        <v>12062</v>
      </c>
      <c r="R63" t="s">
        <v>145</v>
      </c>
      <c r="S63">
        <v>10925</v>
      </c>
      <c r="X63" s="12" t="s">
        <v>24</v>
      </c>
      <c r="Y63" s="12">
        <v>2007</v>
      </c>
      <c r="Z63" s="1">
        <v>12062</v>
      </c>
    </row>
    <row r="64" spans="1:26" x14ac:dyDescent="0.45">
      <c r="A64" t="s">
        <v>24</v>
      </c>
      <c r="B64">
        <v>2008</v>
      </c>
      <c r="C64" s="1">
        <v>9605</v>
      </c>
      <c r="R64" t="s">
        <v>146</v>
      </c>
      <c r="S64">
        <v>13051</v>
      </c>
      <c r="X64" s="12" t="s">
        <v>24</v>
      </c>
      <c r="Y64" s="12">
        <v>2008</v>
      </c>
      <c r="Z64" s="1">
        <v>9605</v>
      </c>
    </row>
    <row r="65" spans="1:26" x14ac:dyDescent="0.45">
      <c r="A65" t="s">
        <v>24</v>
      </c>
      <c r="B65">
        <v>2009</v>
      </c>
      <c r="C65" s="1">
        <v>9394</v>
      </c>
      <c r="R65" t="s">
        <v>147</v>
      </c>
      <c r="S65">
        <v>10876</v>
      </c>
      <c r="X65" s="12" t="s">
        <v>24</v>
      </c>
      <c r="Y65" s="12">
        <v>2009</v>
      </c>
      <c r="Z65" s="1">
        <v>9394</v>
      </c>
    </row>
    <row r="66" spans="1:26" x14ac:dyDescent="0.45">
      <c r="A66" t="s">
        <v>24</v>
      </c>
      <c r="B66">
        <v>2010</v>
      </c>
      <c r="C66" s="1">
        <v>11507</v>
      </c>
      <c r="R66" t="s">
        <v>148</v>
      </c>
      <c r="S66">
        <v>12612</v>
      </c>
      <c r="X66" s="12" t="s">
        <v>24</v>
      </c>
      <c r="Y66" s="12">
        <v>2010</v>
      </c>
      <c r="Z66" s="1">
        <v>11507</v>
      </c>
    </row>
    <row r="67" spans="1:26" x14ac:dyDescent="0.45">
      <c r="A67" t="s">
        <v>24</v>
      </c>
      <c r="B67">
        <v>2011</v>
      </c>
      <c r="C67" s="1">
        <v>11189</v>
      </c>
      <c r="R67" t="s">
        <v>149</v>
      </c>
      <c r="S67">
        <v>11053</v>
      </c>
      <c r="X67" s="12" t="s">
        <v>24</v>
      </c>
      <c r="Y67" s="12">
        <v>2011</v>
      </c>
      <c r="Z67" s="1">
        <v>11189</v>
      </c>
    </row>
    <row r="68" spans="1:26" x14ac:dyDescent="0.45">
      <c r="A68" t="s">
        <v>24</v>
      </c>
      <c r="B68">
        <v>2012</v>
      </c>
      <c r="C68" s="1">
        <v>11920</v>
      </c>
      <c r="R68" t="s">
        <v>150</v>
      </c>
      <c r="S68">
        <v>11920</v>
      </c>
      <c r="X68" s="12" t="s">
        <v>24</v>
      </c>
      <c r="Y68" s="12">
        <v>2012</v>
      </c>
      <c r="Z68" s="1">
        <v>11920</v>
      </c>
    </row>
    <row r="69" spans="1:26" x14ac:dyDescent="0.45">
      <c r="A69" t="s">
        <v>24</v>
      </c>
      <c r="B69">
        <v>2013</v>
      </c>
      <c r="C69" s="1">
        <v>11312</v>
      </c>
      <c r="R69" t="s">
        <v>151</v>
      </c>
      <c r="S69">
        <v>11790</v>
      </c>
      <c r="X69" s="12" t="s">
        <v>24</v>
      </c>
      <c r="Y69" s="12">
        <v>2013</v>
      </c>
      <c r="Z69" s="1">
        <v>11312</v>
      </c>
    </row>
    <row r="70" spans="1:26" x14ac:dyDescent="0.45">
      <c r="A70" t="s">
        <v>24</v>
      </c>
      <c r="B70">
        <v>2014</v>
      </c>
      <c r="C70" s="1">
        <v>11690</v>
      </c>
      <c r="R70" t="s">
        <v>152</v>
      </c>
      <c r="S70">
        <v>11134</v>
      </c>
      <c r="X70" s="12" t="s">
        <v>24</v>
      </c>
      <c r="Y70" s="12">
        <v>2014</v>
      </c>
      <c r="Z70" s="1">
        <v>11690</v>
      </c>
    </row>
    <row r="71" spans="1:26" x14ac:dyDescent="0.45">
      <c r="A71" t="s">
        <v>24</v>
      </c>
      <c r="B71">
        <v>2015</v>
      </c>
      <c r="C71" s="1">
        <v>12394</v>
      </c>
      <c r="R71" t="s">
        <v>153</v>
      </c>
      <c r="S71">
        <v>12413</v>
      </c>
      <c r="X71" s="12" t="s">
        <v>24</v>
      </c>
      <c r="Y71" s="12">
        <v>2015</v>
      </c>
      <c r="Z71" s="1">
        <v>12394</v>
      </c>
    </row>
    <row r="72" spans="1:26" x14ac:dyDescent="0.45">
      <c r="A72" t="s">
        <v>24</v>
      </c>
      <c r="B72">
        <v>2016</v>
      </c>
      <c r="C72" s="1">
        <v>11040</v>
      </c>
      <c r="R72" t="s">
        <v>154</v>
      </c>
      <c r="S72">
        <v>11986</v>
      </c>
      <c r="X72" s="13" t="s">
        <v>24</v>
      </c>
      <c r="Y72" s="12">
        <v>2016</v>
      </c>
      <c r="Z72" s="1">
        <v>11040</v>
      </c>
    </row>
    <row r="73" spans="1:26" x14ac:dyDescent="0.45">
      <c r="A73" t="s">
        <v>25</v>
      </c>
      <c r="B73">
        <v>2007</v>
      </c>
      <c r="C73" s="1">
        <v>10786</v>
      </c>
      <c r="R73" t="s">
        <v>155</v>
      </c>
      <c r="S73">
        <v>9369</v>
      </c>
      <c r="X73" s="12" t="s">
        <v>25</v>
      </c>
      <c r="Y73" s="12">
        <v>2007</v>
      </c>
      <c r="Z73" s="1">
        <v>10786</v>
      </c>
    </row>
    <row r="74" spans="1:26" x14ac:dyDescent="0.45">
      <c r="A74" t="s">
        <v>25</v>
      </c>
      <c r="B74">
        <v>2008</v>
      </c>
      <c r="C74" s="1">
        <v>7833</v>
      </c>
      <c r="R74" t="s">
        <v>156</v>
      </c>
      <c r="S74">
        <v>11639</v>
      </c>
      <c r="X74" s="12" t="s">
        <v>25</v>
      </c>
      <c r="Y74" s="12">
        <v>2008</v>
      </c>
      <c r="Z74" s="1">
        <v>7833</v>
      </c>
    </row>
    <row r="75" spans="1:26" x14ac:dyDescent="0.45">
      <c r="A75" t="s">
        <v>25</v>
      </c>
      <c r="B75">
        <v>2009</v>
      </c>
      <c r="C75" s="1">
        <v>7967</v>
      </c>
      <c r="R75" t="s">
        <v>157</v>
      </c>
      <c r="S75">
        <v>11322</v>
      </c>
      <c r="X75" s="12" t="s">
        <v>25</v>
      </c>
      <c r="Y75" s="12">
        <v>2009</v>
      </c>
      <c r="Z75" s="1">
        <v>7967</v>
      </c>
    </row>
    <row r="76" spans="1:26" x14ac:dyDescent="0.45">
      <c r="A76" t="s">
        <v>25</v>
      </c>
      <c r="B76">
        <v>2010</v>
      </c>
      <c r="C76" s="1">
        <v>10414</v>
      </c>
      <c r="R76" t="s">
        <v>158</v>
      </c>
      <c r="S76">
        <v>10735</v>
      </c>
      <c r="X76" s="12" t="s">
        <v>25</v>
      </c>
      <c r="Y76" s="12">
        <v>2010</v>
      </c>
      <c r="Z76" s="1">
        <v>10414</v>
      </c>
    </row>
    <row r="77" spans="1:26" x14ac:dyDescent="0.45">
      <c r="A77" t="s">
        <v>25</v>
      </c>
      <c r="B77">
        <v>2011</v>
      </c>
      <c r="C77" s="1">
        <v>11464</v>
      </c>
      <c r="R77" t="s">
        <v>159</v>
      </c>
      <c r="S77">
        <v>13988</v>
      </c>
      <c r="X77" s="12" t="s">
        <v>25</v>
      </c>
      <c r="Y77" s="12">
        <v>2011</v>
      </c>
      <c r="Z77" s="1">
        <v>11464</v>
      </c>
    </row>
    <row r="78" spans="1:26" x14ac:dyDescent="0.45">
      <c r="A78" t="s">
        <v>25</v>
      </c>
      <c r="B78">
        <v>2012</v>
      </c>
      <c r="C78" s="1">
        <v>11790</v>
      </c>
      <c r="R78" t="s">
        <v>160</v>
      </c>
      <c r="S78">
        <v>12012</v>
      </c>
      <c r="X78" s="12" t="s">
        <v>25</v>
      </c>
      <c r="Y78" s="12">
        <v>2012</v>
      </c>
      <c r="Z78" s="1">
        <v>11790</v>
      </c>
    </row>
    <row r="79" spans="1:26" x14ac:dyDescent="0.45">
      <c r="A79" t="s">
        <v>25</v>
      </c>
      <c r="B79">
        <v>2013</v>
      </c>
      <c r="C79" s="1">
        <v>11660</v>
      </c>
      <c r="R79" t="s">
        <v>161</v>
      </c>
      <c r="S79">
        <v>10948</v>
      </c>
      <c r="X79" s="12" t="s">
        <v>25</v>
      </c>
      <c r="Y79" s="12">
        <v>2013</v>
      </c>
      <c r="Z79" s="1">
        <v>11660</v>
      </c>
    </row>
    <row r="80" spans="1:26" x14ac:dyDescent="0.45">
      <c r="A80" t="s">
        <v>25</v>
      </c>
      <c r="B80">
        <v>2014</v>
      </c>
      <c r="C80" s="1">
        <v>11444</v>
      </c>
      <c r="R80" t="s">
        <v>162</v>
      </c>
      <c r="S80">
        <v>11312</v>
      </c>
      <c r="X80" s="12" t="s">
        <v>25</v>
      </c>
      <c r="Y80" s="12">
        <v>2014</v>
      </c>
      <c r="Z80" s="1">
        <v>11444</v>
      </c>
    </row>
    <row r="81" spans="1:26" x14ac:dyDescent="0.45">
      <c r="A81" t="s">
        <v>25</v>
      </c>
      <c r="B81">
        <v>2015</v>
      </c>
      <c r="C81" s="1">
        <v>12604</v>
      </c>
      <c r="R81" t="s">
        <v>163</v>
      </c>
      <c r="S81">
        <v>11660</v>
      </c>
      <c r="X81" s="12" t="s">
        <v>25</v>
      </c>
      <c r="Y81" s="12">
        <v>2015</v>
      </c>
      <c r="Z81" s="1">
        <v>12604</v>
      </c>
    </row>
    <row r="82" spans="1:26" x14ac:dyDescent="0.45">
      <c r="A82" t="s">
        <v>25</v>
      </c>
      <c r="B82">
        <v>2016</v>
      </c>
      <c r="C82" s="1">
        <v>13232</v>
      </c>
      <c r="R82" t="s">
        <v>164</v>
      </c>
      <c r="S82">
        <v>12168</v>
      </c>
      <c r="X82" s="13" t="s">
        <v>25</v>
      </c>
      <c r="Y82" s="12">
        <v>2016</v>
      </c>
      <c r="Z82" s="1">
        <v>13232</v>
      </c>
    </row>
    <row r="83" spans="1:26" x14ac:dyDescent="0.45">
      <c r="A83" t="s">
        <v>26</v>
      </c>
      <c r="B83">
        <v>2007</v>
      </c>
      <c r="C83" s="1">
        <v>9340</v>
      </c>
      <c r="R83" t="s">
        <v>165</v>
      </c>
      <c r="S83">
        <v>12893</v>
      </c>
      <c r="X83" s="12" t="s">
        <v>26</v>
      </c>
      <c r="Y83" s="12">
        <v>2007</v>
      </c>
      <c r="Z83" s="1">
        <v>9340</v>
      </c>
    </row>
    <row r="84" spans="1:26" x14ac:dyDescent="0.45">
      <c r="A84" t="s">
        <v>26</v>
      </c>
      <c r="B84">
        <v>2008</v>
      </c>
      <c r="C84" s="1">
        <v>8453</v>
      </c>
      <c r="R84" t="s">
        <v>166</v>
      </c>
      <c r="S84">
        <v>12079</v>
      </c>
      <c r="X84" s="12" t="s">
        <v>26</v>
      </c>
      <c r="Y84" s="12">
        <v>2008</v>
      </c>
      <c r="Z84" s="1">
        <v>8453</v>
      </c>
    </row>
    <row r="85" spans="1:26" x14ac:dyDescent="0.45">
      <c r="A85" t="s">
        <v>26</v>
      </c>
      <c r="B85">
        <v>2009</v>
      </c>
      <c r="C85" s="1">
        <v>9530</v>
      </c>
      <c r="R85" t="s">
        <v>167</v>
      </c>
      <c r="S85">
        <v>11395</v>
      </c>
      <c r="X85" s="12" t="s">
        <v>26</v>
      </c>
      <c r="Y85" s="12">
        <v>2009</v>
      </c>
      <c r="Z85" s="1">
        <v>9530</v>
      </c>
    </row>
    <row r="86" spans="1:26" x14ac:dyDescent="0.45">
      <c r="A86" t="s">
        <v>26</v>
      </c>
      <c r="B86">
        <v>2010</v>
      </c>
      <c r="C86" s="1">
        <v>11137</v>
      </c>
      <c r="R86" t="s">
        <v>168</v>
      </c>
      <c r="S86">
        <v>11385</v>
      </c>
      <c r="X86" s="12" t="s">
        <v>26</v>
      </c>
      <c r="Y86" s="12">
        <v>2010</v>
      </c>
      <c r="Z86" s="1">
        <v>11137</v>
      </c>
    </row>
    <row r="87" spans="1:26" x14ac:dyDescent="0.45">
      <c r="A87" t="s">
        <v>26</v>
      </c>
      <c r="B87">
        <v>2011</v>
      </c>
      <c r="C87" s="1">
        <v>11737</v>
      </c>
      <c r="R87" t="s">
        <v>169</v>
      </c>
      <c r="S87">
        <v>11246</v>
      </c>
      <c r="X87" s="12" t="s">
        <v>26</v>
      </c>
      <c r="Y87" s="12">
        <v>2011</v>
      </c>
      <c r="Z87" s="1">
        <v>11737</v>
      </c>
    </row>
    <row r="88" spans="1:26" x14ac:dyDescent="0.45">
      <c r="A88" t="s">
        <v>26</v>
      </c>
      <c r="B88">
        <v>2012</v>
      </c>
      <c r="C88" s="1">
        <v>11134</v>
      </c>
      <c r="R88" t="s">
        <v>170</v>
      </c>
      <c r="S88">
        <v>13861</v>
      </c>
      <c r="X88" s="12" t="s">
        <v>26</v>
      </c>
      <c r="Y88" s="12">
        <v>2012</v>
      </c>
      <c r="Z88" s="1">
        <v>11134</v>
      </c>
    </row>
    <row r="89" spans="1:26" x14ac:dyDescent="0.45">
      <c r="A89" t="s">
        <v>26</v>
      </c>
      <c r="B89">
        <v>2013</v>
      </c>
      <c r="C89" s="1">
        <v>12168</v>
      </c>
      <c r="R89" t="s">
        <v>171</v>
      </c>
      <c r="S89">
        <v>12115</v>
      </c>
      <c r="X89" s="12" t="s">
        <v>26</v>
      </c>
      <c r="Y89" s="12">
        <v>2013</v>
      </c>
      <c r="Z89" s="1">
        <v>12168</v>
      </c>
    </row>
    <row r="90" spans="1:26" x14ac:dyDescent="0.45">
      <c r="A90" t="s">
        <v>26</v>
      </c>
      <c r="B90">
        <v>2014</v>
      </c>
      <c r="C90" s="1">
        <v>11585</v>
      </c>
      <c r="R90" t="s">
        <v>172</v>
      </c>
      <c r="S90">
        <v>12337</v>
      </c>
      <c r="X90" s="12" t="s">
        <v>26</v>
      </c>
      <c r="Y90" s="12">
        <v>2014</v>
      </c>
      <c r="Z90" s="1">
        <v>11585</v>
      </c>
    </row>
    <row r="91" spans="1:26" x14ac:dyDescent="0.45">
      <c r="A91" t="s">
        <v>26</v>
      </c>
      <c r="B91">
        <v>2015</v>
      </c>
      <c r="C91" s="1">
        <v>12421</v>
      </c>
      <c r="R91" t="s">
        <v>173</v>
      </c>
      <c r="S91">
        <v>11441</v>
      </c>
      <c r="X91" s="12" t="s">
        <v>26</v>
      </c>
      <c r="Y91" s="12">
        <v>2015</v>
      </c>
      <c r="Z91" s="1">
        <v>12421</v>
      </c>
    </row>
    <row r="92" spans="1:26" x14ac:dyDescent="0.45">
      <c r="A92" t="s">
        <v>26</v>
      </c>
      <c r="B92">
        <v>2016</v>
      </c>
      <c r="C92" s="1">
        <v>13854</v>
      </c>
      <c r="R92" t="s">
        <v>174</v>
      </c>
      <c r="S92">
        <v>11690</v>
      </c>
      <c r="X92" s="13" t="s">
        <v>26</v>
      </c>
      <c r="Y92" s="12">
        <v>2016</v>
      </c>
      <c r="Z92" s="1">
        <v>13854</v>
      </c>
    </row>
    <row r="93" spans="1:26" x14ac:dyDescent="0.45">
      <c r="A93" t="s">
        <v>27</v>
      </c>
      <c r="B93">
        <v>2007</v>
      </c>
      <c r="C93" s="1">
        <v>11646</v>
      </c>
      <c r="R93" t="s">
        <v>175</v>
      </c>
      <c r="S93">
        <v>11444</v>
      </c>
      <c r="X93" s="12" t="s">
        <v>27</v>
      </c>
      <c r="Y93" s="12">
        <v>2007</v>
      </c>
      <c r="Z93" s="1">
        <v>11646</v>
      </c>
    </row>
    <row r="94" spans="1:26" x14ac:dyDescent="0.45">
      <c r="A94" t="s">
        <v>27</v>
      </c>
      <c r="B94">
        <v>2008</v>
      </c>
      <c r="C94" s="1">
        <v>8390</v>
      </c>
      <c r="R94" t="s">
        <v>176</v>
      </c>
      <c r="S94">
        <v>11585</v>
      </c>
      <c r="X94" s="12" t="s">
        <v>27</v>
      </c>
      <c r="Y94" s="12">
        <v>2008</v>
      </c>
      <c r="Z94" s="1">
        <v>8390</v>
      </c>
    </row>
    <row r="95" spans="1:26" x14ac:dyDescent="0.45">
      <c r="A95" t="s">
        <v>27</v>
      </c>
      <c r="B95">
        <v>2009</v>
      </c>
      <c r="C95" s="1">
        <v>10187</v>
      </c>
      <c r="R95" t="s">
        <v>177</v>
      </c>
      <c r="S95">
        <v>12963</v>
      </c>
      <c r="X95" s="12" t="s">
        <v>27</v>
      </c>
      <c r="Y95" s="12">
        <v>2009</v>
      </c>
      <c r="Z95" s="1">
        <v>10187</v>
      </c>
    </row>
    <row r="96" spans="1:26" x14ac:dyDescent="0.45">
      <c r="A96" t="s">
        <v>27</v>
      </c>
      <c r="B96">
        <v>2010</v>
      </c>
      <c r="C96" s="1">
        <v>10683</v>
      </c>
      <c r="R96" t="s">
        <v>178</v>
      </c>
      <c r="S96">
        <v>11486</v>
      </c>
      <c r="X96" s="12" t="s">
        <v>27</v>
      </c>
      <c r="Y96" s="12">
        <v>2010</v>
      </c>
      <c r="Z96" s="1">
        <v>10683</v>
      </c>
    </row>
    <row r="97" spans="1:26" x14ac:dyDescent="0.45">
      <c r="A97" t="s">
        <v>27</v>
      </c>
      <c r="B97">
        <v>2011</v>
      </c>
      <c r="C97" s="1">
        <v>11543</v>
      </c>
      <c r="R97" t="s">
        <v>179</v>
      </c>
      <c r="S97">
        <v>12649</v>
      </c>
      <c r="X97" s="12" t="s">
        <v>27</v>
      </c>
      <c r="Y97" s="12">
        <v>2011</v>
      </c>
      <c r="Z97" s="1">
        <v>11543</v>
      </c>
    </row>
    <row r="98" spans="1:26" x14ac:dyDescent="0.45">
      <c r="A98" t="s">
        <v>27</v>
      </c>
      <c r="B98">
        <v>2012</v>
      </c>
      <c r="C98" s="1">
        <v>12413</v>
      </c>
      <c r="R98" t="s">
        <v>180</v>
      </c>
      <c r="S98">
        <v>10523</v>
      </c>
      <c r="X98" s="12" t="s">
        <v>27</v>
      </c>
      <c r="Y98" s="12">
        <v>2012</v>
      </c>
      <c r="Z98" s="1">
        <v>12413</v>
      </c>
    </row>
    <row r="99" spans="1:26" x14ac:dyDescent="0.45">
      <c r="A99" t="s">
        <v>27</v>
      </c>
      <c r="B99">
        <v>2013</v>
      </c>
      <c r="C99" s="1">
        <v>12893</v>
      </c>
      <c r="R99" t="s">
        <v>181</v>
      </c>
      <c r="S99">
        <v>10685</v>
      </c>
      <c r="X99" s="12" t="s">
        <v>27</v>
      </c>
      <c r="Y99" s="12">
        <v>2013</v>
      </c>
      <c r="Z99" s="1">
        <v>12893</v>
      </c>
    </row>
    <row r="100" spans="1:26" x14ac:dyDescent="0.45">
      <c r="A100" t="s">
        <v>27</v>
      </c>
      <c r="B100">
        <v>2014</v>
      </c>
      <c r="C100" s="1">
        <v>12963</v>
      </c>
      <c r="R100" t="s">
        <v>182</v>
      </c>
      <c r="S100">
        <v>14159</v>
      </c>
      <c r="X100" s="12" t="s">
        <v>27</v>
      </c>
      <c r="Y100" s="12">
        <v>2014</v>
      </c>
      <c r="Z100" s="1">
        <v>12963</v>
      </c>
    </row>
    <row r="101" spans="1:26" x14ac:dyDescent="0.45">
      <c r="A101" t="s">
        <v>27</v>
      </c>
      <c r="B101">
        <v>2015</v>
      </c>
      <c r="C101" s="1">
        <v>13197</v>
      </c>
      <c r="R101" t="s">
        <v>183</v>
      </c>
      <c r="S101">
        <v>12782</v>
      </c>
      <c r="X101" s="12" t="s">
        <v>27</v>
      </c>
      <c r="Y101" s="12">
        <v>2015</v>
      </c>
      <c r="Z101" s="1">
        <v>13197</v>
      </c>
    </row>
    <row r="102" spans="1:26" x14ac:dyDescent="0.45">
      <c r="A102" t="s">
        <v>27</v>
      </c>
      <c r="B102">
        <v>2016</v>
      </c>
      <c r="C102" s="1">
        <v>11932</v>
      </c>
      <c r="R102" t="s">
        <v>184</v>
      </c>
      <c r="S102">
        <v>12036</v>
      </c>
      <c r="X102" s="13" t="s">
        <v>27</v>
      </c>
      <c r="Y102" s="12">
        <v>2016</v>
      </c>
      <c r="Z102" s="1">
        <v>11932</v>
      </c>
    </row>
    <row r="103" spans="1:26" x14ac:dyDescent="0.45">
      <c r="A103" t="s">
        <v>28</v>
      </c>
      <c r="B103">
        <v>2007</v>
      </c>
      <c r="C103" s="1">
        <v>10453</v>
      </c>
      <c r="R103" t="s">
        <v>185</v>
      </c>
      <c r="S103">
        <v>14207</v>
      </c>
      <c r="X103" s="12" t="s">
        <v>28</v>
      </c>
      <c r="Y103" s="12">
        <v>2007</v>
      </c>
      <c r="Z103" s="1">
        <v>10453</v>
      </c>
    </row>
    <row r="104" spans="1:26" x14ac:dyDescent="0.45">
      <c r="A104" t="s">
        <v>28</v>
      </c>
      <c r="B104">
        <v>2008</v>
      </c>
      <c r="C104" s="1">
        <v>6952</v>
      </c>
      <c r="R104" t="s">
        <v>186</v>
      </c>
      <c r="S104">
        <v>12394</v>
      </c>
      <c r="X104" s="12" t="s">
        <v>28</v>
      </c>
      <c r="Y104" s="12">
        <v>2008</v>
      </c>
      <c r="Z104" s="1">
        <v>6952</v>
      </c>
    </row>
    <row r="105" spans="1:26" x14ac:dyDescent="0.45">
      <c r="A105" t="s">
        <v>28</v>
      </c>
      <c r="B105">
        <v>2009</v>
      </c>
      <c r="C105" s="1">
        <v>9600</v>
      </c>
      <c r="R105" t="s">
        <v>187</v>
      </c>
      <c r="S105">
        <v>12604</v>
      </c>
      <c r="X105" s="12" t="s">
        <v>28</v>
      </c>
      <c r="Y105" s="12">
        <v>2009</v>
      </c>
      <c r="Z105" s="1">
        <v>9600</v>
      </c>
    </row>
    <row r="106" spans="1:26" x14ac:dyDescent="0.45">
      <c r="A106" t="s">
        <v>28</v>
      </c>
      <c r="B106">
        <v>2010</v>
      </c>
      <c r="C106" s="1">
        <v>11908</v>
      </c>
      <c r="R106" t="s">
        <v>188</v>
      </c>
      <c r="S106">
        <v>12421</v>
      </c>
      <c r="X106" s="12" t="s">
        <v>28</v>
      </c>
      <c r="Y106" s="12">
        <v>2010</v>
      </c>
      <c r="Z106" s="1">
        <v>11908</v>
      </c>
    </row>
    <row r="107" spans="1:26" x14ac:dyDescent="0.45">
      <c r="A107" t="s">
        <v>28</v>
      </c>
      <c r="B107">
        <v>2011</v>
      </c>
      <c r="C107" s="1">
        <v>12357</v>
      </c>
      <c r="R107" t="s">
        <v>189</v>
      </c>
      <c r="S107">
        <v>13197</v>
      </c>
      <c r="X107" s="12" t="s">
        <v>28</v>
      </c>
      <c r="Y107" s="12">
        <v>2011</v>
      </c>
      <c r="Z107" s="1">
        <v>12357</v>
      </c>
    </row>
    <row r="108" spans="1:26" x14ac:dyDescent="0.45">
      <c r="A108" t="s">
        <v>28</v>
      </c>
      <c r="B108">
        <v>2012</v>
      </c>
      <c r="C108" s="1">
        <v>11986</v>
      </c>
      <c r="R108" t="s">
        <v>190</v>
      </c>
      <c r="S108">
        <v>12600</v>
      </c>
      <c r="X108" s="12" t="s">
        <v>28</v>
      </c>
      <c r="Y108" s="12">
        <v>2012</v>
      </c>
      <c r="Z108" s="1">
        <v>11986</v>
      </c>
    </row>
    <row r="109" spans="1:26" x14ac:dyDescent="0.45">
      <c r="A109" t="s">
        <v>28</v>
      </c>
      <c r="B109">
        <v>2013</v>
      </c>
      <c r="C109" s="1">
        <v>12079</v>
      </c>
      <c r="R109" t="s">
        <v>191</v>
      </c>
      <c r="S109">
        <v>13078</v>
      </c>
      <c r="X109" s="12" t="s">
        <v>28</v>
      </c>
      <c r="Y109" s="12">
        <v>2013</v>
      </c>
      <c r="Z109" s="1">
        <v>12079</v>
      </c>
    </row>
    <row r="110" spans="1:26" x14ac:dyDescent="0.45">
      <c r="A110" t="s">
        <v>28</v>
      </c>
      <c r="B110">
        <v>2014</v>
      </c>
      <c r="C110" s="1">
        <v>11486</v>
      </c>
      <c r="R110" t="s">
        <v>192</v>
      </c>
      <c r="S110">
        <v>10991</v>
      </c>
      <c r="X110" s="12" t="s">
        <v>28</v>
      </c>
      <c r="Y110" s="12">
        <v>2014</v>
      </c>
      <c r="Z110" s="1">
        <v>11486</v>
      </c>
    </row>
    <row r="111" spans="1:26" x14ac:dyDescent="0.45">
      <c r="A111" t="s">
        <v>28</v>
      </c>
      <c r="B111">
        <v>2015</v>
      </c>
      <c r="C111" s="1">
        <v>12600</v>
      </c>
      <c r="R111" t="s">
        <v>193</v>
      </c>
      <c r="S111">
        <v>12222</v>
      </c>
      <c r="X111" s="12" t="s">
        <v>28</v>
      </c>
      <c r="Y111" s="12">
        <v>2015</v>
      </c>
      <c r="Z111" s="1">
        <v>12600</v>
      </c>
    </row>
    <row r="112" spans="1:26" x14ac:dyDescent="0.45">
      <c r="A112" t="s">
        <v>28</v>
      </c>
      <c r="B112">
        <v>2016</v>
      </c>
      <c r="C112" s="1">
        <v>13194</v>
      </c>
      <c r="R112" t="s">
        <v>194</v>
      </c>
      <c r="S112">
        <v>13875</v>
      </c>
      <c r="X112" s="13" t="s">
        <v>28</v>
      </c>
      <c r="Y112" s="12">
        <v>2016</v>
      </c>
      <c r="Z112" s="1">
        <v>13194</v>
      </c>
    </row>
    <row r="113" spans="1:26" x14ac:dyDescent="0.45">
      <c r="A113" t="s">
        <v>29</v>
      </c>
      <c r="B113">
        <v>2007</v>
      </c>
      <c r="C113" s="1">
        <v>9222</v>
      </c>
      <c r="R113" t="s">
        <v>195</v>
      </c>
      <c r="S113">
        <v>14116</v>
      </c>
      <c r="X113" s="12" t="s">
        <v>29</v>
      </c>
      <c r="Y113" s="12">
        <v>2007</v>
      </c>
      <c r="Z113" s="1">
        <v>9222</v>
      </c>
    </row>
    <row r="114" spans="1:26" x14ac:dyDescent="0.45">
      <c r="A114" t="s">
        <v>29</v>
      </c>
      <c r="B114">
        <v>2008</v>
      </c>
      <c r="C114" s="1">
        <v>7819</v>
      </c>
      <c r="R114" t="s">
        <v>196</v>
      </c>
      <c r="S114">
        <v>12864</v>
      </c>
      <c r="X114" s="12" t="s">
        <v>29</v>
      </c>
      <c r="Y114" s="12">
        <v>2008</v>
      </c>
      <c r="Z114" s="1">
        <v>7819</v>
      </c>
    </row>
    <row r="115" spans="1:26" x14ac:dyDescent="0.45">
      <c r="A115" t="s">
        <v>29</v>
      </c>
      <c r="B115">
        <v>2009</v>
      </c>
      <c r="C115" s="1">
        <v>10250</v>
      </c>
      <c r="R115" t="s">
        <v>197</v>
      </c>
      <c r="S115">
        <v>13681</v>
      </c>
      <c r="X115" s="12" t="s">
        <v>29</v>
      </c>
      <c r="Y115" s="12">
        <v>2009</v>
      </c>
      <c r="Z115" s="1">
        <v>10250</v>
      </c>
    </row>
    <row r="116" spans="1:26" x14ac:dyDescent="0.45">
      <c r="A116" t="s">
        <v>29</v>
      </c>
      <c r="B116">
        <v>2010</v>
      </c>
      <c r="C116" s="1">
        <v>10136</v>
      </c>
      <c r="R116" t="s">
        <v>198</v>
      </c>
      <c r="S116">
        <v>11040</v>
      </c>
      <c r="X116" s="12" t="s">
        <v>29</v>
      </c>
      <c r="Y116" s="12">
        <v>2010</v>
      </c>
      <c r="Z116" s="1">
        <v>10136</v>
      </c>
    </row>
    <row r="117" spans="1:26" x14ac:dyDescent="0.45">
      <c r="A117" t="s">
        <v>29</v>
      </c>
      <c r="B117">
        <v>2011</v>
      </c>
      <c r="C117" s="1">
        <v>11550</v>
      </c>
      <c r="R117" t="s">
        <v>199</v>
      </c>
      <c r="S117">
        <v>13232</v>
      </c>
      <c r="X117" s="12" t="s">
        <v>29</v>
      </c>
      <c r="Y117" s="12">
        <v>2011</v>
      </c>
      <c r="Z117" s="1">
        <v>11550</v>
      </c>
    </row>
    <row r="118" spans="1:26" x14ac:dyDescent="0.45">
      <c r="A118" t="s">
        <v>29</v>
      </c>
      <c r="B118">
        <v>2012</v>
      </c>
      <c r="C118" s="1">
        <v>9369</v>
      </c>
      <c r="R118" t="s">
        <v>200</v>
      </c>
      <c r="S118">
        <v>13854</v>
      </c>
      <c r="X118" s="12" t="s">
        <v>29</v>
      </c>
      <c r="Y118" s="12">
        <v>2012</v>
      </c>
      <c r="Z118" s="1">
        <v>9369</v>
      </c>
    </row>
    <row r="119" spans="1:26" x14ac:dyDescent="0.45">
      <c r="A119" t="s">
        <v>29</v>
      </c>
      <c r="B119">
        <v>2013</v>
      </c>
      <c r="C119" s="1">
        <v>11395</v>
      </c>
      <c r="R119" t="s">
        <v>201</v>
      </c>
      <c r="S119">
        <v>11932</v>
      </c>
      <c r="X119" s="12" t="s">
        <v>29</v>
      </c>
      <c r="Y119" s="12">
        <v>2013</v>
      </c>
      <c r="Z119" s="1">
        <v>11395</v>
      </c>
    </row>
    <row r="120" spans="1:26" x14ac:dyDescent="0.45">
      <c r="A120" t="s">
        <v>29</v>
      </c>
      <c r="B120">
        <v>2014</v>
      </c>
      <c r="C120" s="1">
        <v>12649</v>
      </c>
      <c r="R120" t="s">
        <v>202</v>
      </c>
      <c r="S120">
        <v>13194</v>
      </c>
      <c r="X120" s="12" t="s">
        <v>29</v>
      </c>
      <c r="Y120" s="12">
        <v>2014</v>
      </c>
      <c r="Z120" s="1">
        <v>12649</v>
      </c>
    </row>
    <row r="121" spans="1:26" x14ac:dyDescent="0.45">
      <c r="A121" t="s">
        <v>29</v>
      </c>
      <c r="B121">
        <v>2015</v>
      </c>
      <c r="C121" s="1">
        <v>13078</v>
      </c>
      <c r="R121" t="s">
        <v>203</v>
      </c>
      <c r="S121">
        <v>13602</v>
      </c>
      <c r="X121" s="12" t="s">
        <v>29</v>
      </c>
      <c r="Y121" s="12">
        <v>2015</v>
      </c>
      <c r="Z121" s="1">
        <v>13078</v>
      </c>
    </row>
    <row r="122" spans="1:26" x14ac:dyDescent="0.45">
      <c r="A122" t="s">
        <v>29</v>
      </c>
      <c r="B122">
        <v>2016</v>
      </c>
      <c r="C122" s="1">
        <v>13602</v>
      </c>
      <c r="R122" t="s">
        <v>204</v>
      </c>
      <c r="S122">
        <v>13055</v>
      </c>
      <c r="X122" s="13" t="s">
        <v>29</v>
      </c>
      <c r="Y122" s="12">
        <v>2016</v>
      </c>
      <c r="Z122" s="1">
        <v>13602</v>
      </c>
    </row>
    <row r="123" spans="1:26" x14ac:dyDescent="0.45">
      <c r="A123" t="s">
        <v>82</v>
      </c>
      <c r="C123" s="1">
        <v>11134.297520661157</v>
      </c>
    </row>
    <row r="135" spans="1:25" x14ac:dyDescent="0.45">
      <c r="X135" s="7"/>
      <c r="Y135" t="str">
        <f t="shared" ref="Y135" si="0">W135&amp;" "&amp;X135</f>
        <v xml:space="preserve"> </v>
      </c>
    </row>
    <row r="139" spans="1:25" x14ac:dyDescent="0.45">
      <c r="A139" s="5" t="s">
        <v>83</v>
      </c>
      <c r="B139" s="5" t="s">
        <v>80</v>
      </c>
    </row>
    <row r="140" spans="1:25" x14ac:dyDescent="0.45">
      <c r="A140" s="5" t="s">
        <v>0</v>
      </c>
      <c r="B140" t="s">
        <v>224</v>
      </c>
      <c r="C140" t="s">
        <v>223</v>
      </c>
      <c r="D140" t="s">
        <v>225</v>
      </c>
      <c r="E140" t="s">
        <v>209</v>
      </c>
      <c r="F140" t="s">
        <v>207</v>
      </c>
      <c r="G140" t="s">
        <v>206</v>
      </c>
      <c r="H140" t="s">
        <v>219</v>
      </c>
      <c r="I140" t="s">
        <v>216</v>
      </c>
      <c r="J140" t="s">
        <v>218</v>
      </c>
      <c r="K140" t="s">
        <v>214</v>
      </c>
      <c r="L140" t="s">
        <v>215</v>
      </c>
      <c r="M140" t="s">
        <v>213</v>
      </c>
      <c r="N140" t="s">
        <v>217</v>
      </c>
      <c r="O140" t="s">
        <v>211</v>
      </c>
      <c r="P140" t="s">
        <v>212</v>
      </c>
      <c r="Q140" t="s">
        <v>221</v>
      </c>
      <c r="R140" t="s">
        <v>220</v>
      </c>
      <c r="S140" t="s">
        <v>210</v>
      </c>
      <c r="T140" t="s">
        <v>208</v>
      </c>
      <c r="U140" t="s">
        <v>222</v>
      </c>
    </row>
    <row r="141" spans="1:25" x14ac:dyDescent="0.45">
      <c r="A141">
        <v>2007</v>
      </c>
      <c r="B141" s="1">
        <v>18</v>
      </c>
      <c r="C141" s="1">
        <v>19</v>
      </c>
      <c r="D141" s="1">
        <v>16</v>
      </c>
      <c r="E141" s="1">
        <v>17</v>
      </c>
      <c r="F141" s="1">
        <v>10</v>
      </c>
      <c r="G141" s="1">
        <v>13</v>
      </c>
      <c r="H141" s="1">
        <v>12</v>
      </c>
      <c r="I141" s="1">
        <v>7</v>
      </c>
      <c r="J141" s="1">
        <v>15</v>
      </c>
      <c r="K141" s="1">
        <v>9</v>
      </c>
      <c r="L141" s="1">
        <v>8</v>
      </c>
      <c r="M141" s="1">
        <v>5</v>
      </c>
      <c r="N141" s="1">
        <v>14</v>
      </c>
      <c r="O141" s="1">
        <v>3</v>
      </c>
      <c r="P141" s="1">
        <v>2</v>
      </c>
      <c r="Q141" s="1">
        <v>6</v>
      </c>
      <c r="R141" s="1">
        <v>1</v>
      </c>
      <c r="S141" s="1">
        <v>11</v>
      </c>
      <c r="T141" s="1">
        <v>4</v>
      </c>
      <c r="U141" s="1"/>
    </row>
    <row r="142" spans="1:25" x14ac:dyDescent="0.45">
      <c r="A142">
        <v>2008</v>
      </c>
      <c r="B142" s="1">
        <v>19</v>
      </c>
      <c r="C142" s="1">
        <v>18</v>
      </c>
      <c r="D142" s="1">
        <v>16</v>
      </c>
      <c r="E142" s="1">
        <v>17</v>
      </c>
      <c r="F142" s="1">
        <v>13</v>
      </c>
      <c r="G142" s="1">
        <v>15</v>
      </c>
      <c r="H142" s="1">
        <v>11</v>
      </c>
      <c r="I142" s="1">
        <v>12</v>
      </c>
      <c r="J142" s="1">
        <v>14</v>
      </c>
      <c r="K142" s="1">
        <v>6</v>
      </c>
      <c r="L142" s="1">
        <v>10</v>
      </c>
      <c r="M142" s="1">
        <v>7</v>
      </c>
      <c r="N142" s="1">
        <v>8</v>
      </c>
      <c r="O142" s="1">
        <v>2</v>
      </c>
      <c r="P142" s="1">
        <v>1</v>
      </c>
      <c r="Q142" s="1">
        <v>5</v>
      </c>
      <c r="R142" s="1">
        <v>4</v>
      </c>
      <c r="S142" s="1">
        <v>9</v>
      </c>
      <c r="T142" s="1">
        <v>3</v>
      </c>
      <c r="U142" s="1"/>
    </row>
    <row r="143" spans="1:25" x14ac:dyDescent="0.45">
      <c r="A143">
        <v>2009</v>
      </c>
      <c r="B143" s="1">
        <v>19</v>
      </c>
      <c r="C143" s="1">
        <v>20</v>
      </c>
      <c r="D143" s="1">
        <v>17</v>
      </c>
      <c r="E143" s="1">
        <v>18</v>
      </c>
      <c r="F143" s="1">
        <v>15</v>
      </c>
      <c r="G143" s="1">
        <v>16</v>
      </c>
      <c r="H143" s="1">
        <v>13</v>
      </c>
      <c r="I143" s="1">
        <v>11</v>
      </c>
      <c r="J143" s="1">
        <v>14</v>
      </c>
      <c r="K143" s="1">
        <v>10</v>
      </c>
      <c r="L143" s="1">
        <v>5</v>
      </c>
      <c r="M143" s="1">
        <v>7</v>
      </c>
      <c r="N143" s="1">
        <v>12</v>
      </c>
      <c r="O143" s="1">
        <v>9</v>
      </c>
      <c r="P143" s="1">
        <v>2</v>
      </c>
      <c r="Q143" s="1">
        <v>3</v>
      </c>
      <c r="R143" s="1">
        <v>6</v>
      </c>
      <c r="S143" s="1">
        <v>8</v>
      </c>
      <c r="T143" s="1">
        <v>4</v>
      </c>
      <c r="U143" s="1">
        <v>1</v>
      </c>
    </row>
    <row r="144" spans="1:25" x14ac:dyDescent="0.45">
      <c r="A144">
        <v>2010</v>
      </c>
      <c r="B144" s="1">
        <v>20</v>
      </c>
      <c r="C144" s="1">
        <v>19</v>
      </c>
      <c r="D144" s="1">
        <v>17</v>
      </c>
      <c r="E144" s="1">
        <v>18</v>
      </c>
      <c r="F144" s="1">
        <v>13</v>
      </c>
      <c r="G144" s="1">
        <v>14</v>
      </c>
      <c r="H144" s="1">
        <v>15</v>
      </c>
      <c r="I144" s="1">
        <v>12</v>
      </c>
      <c r="J144" s="1">
        <v>16</v>
      </c>
      <c r="K144" s="1">
        <v>10</v>
      </c>
      <c r="L144" s="1">
        <v>11</v>
      </c>
      <c r="M144" s="1">
        <v>5</v>
      </c>
      <c r="N144" s="1">
        <v>8</v>
      </c>
      <c r="O144" s="1">
        <v>9</v>
      </c>
      <c r="P144" s="1">
        <v>2</v>
      </c>
      <c r="Q144" s="1">
        <v>4</v>
      </c>
      <c r="R144" s="1">
        <v>6</v>
      </c>
      <c r="S144" s="1">
        <v>3</v>
      </c>
      <c r="T144" s="1">
        <v>7</v>
      </c>
      <c r="U144" s="1">
        <v>1</v>
      </c>
    </row>
    <row r="145" spans="1:23" x14ac:dyDescent="0.45">
      <c r="A145">
        <v>2011</v>
      </c>
      <c r="B145" s="1">
        <v>20</v>
      </c>
      <c r="C145" s="1">
        <v>19</v>
      </c>
      <c r="D145" s="1">
        <v>17</v>
      </c>
      <c r="E145" s="1">
        <v>18</v>
      </c>
      <c r="F145" s="1">
        <v>12</v>
      </c>
      <c r="G145" s="1">
        <v>13</v>
      </c>
      <c r="H145" s="1">
        <v>15</v>
      </c>
      <c r="I145" s="1">
        <v>11</v>
      </c>
      <c r="J145" s="1">
        <v>14</v>
      </c>
      <c r="K145" s="1">
        <v>8</v>
      </c>
      <c r="L145" s="1">
        <v>16</v>
      </c>
      <c r="M145" s="1">
        <v>2</v>
      </c>
      <c r="N145" s="1">
        <v>9</v>
      </c>
      <c r="O145" s="1">
        <v>10</v>
      </c>
      <c r="P145" s="1">
        <v>5</v>
      </c>
      <c r="Q145" s="1">
        <v>6</v>
      </c>
      <c r="R145" s="1">
        <v>4</v>
      </c>
      <c r="S145" s="1">
        <v>3</v>
      </c>
      <c r="T145" s="1">
        <v>7</v>
      </c>
      <c r="U145" s="1">
        <v>1</v>
      </c>
    </row>
    <row r="146" spans="1:23" x14ac:dyDescent="0.45">
      <c r="A146">
        <v>2012</v>
      </c>
      <c r="B146" s="1">
        <v>20</v>
      </c>
      <c r="C146" s="1">
        <v>19</v>
      </c>
      <c r="D146" s="1">
        <v>18</v>
      </c>
      <c r="E146" s="1">
        <v>17</v>
      </c>
      <c r="F146" s="1">
        <v>15</v>
      </c>
      <c r="G146" s="1">
        <v>16</v>
      </c>
      <c r="H146" s="1">
        <v>14</v>
      </c>
      <c r="I146" s="1">
        <v>13</v>
      </c>
      <c r="J146" s="1">
        <v>12</v>
      </c>
      <c r="K146" s="1">
        <v>11</v>
      </c>
      <c r="L146" s="1">
        <v>8</v>
      </c>
      <c r="M146" s="1">
        <v>4</v>
      </c>
      <c r="N146" s="1">
        <v>7</v>
      </c>
      <c r="O146" s="1">
        <v>10</v>
      </c>
      <c r="P146" s="1">
        <v>9</v>
      </c>
      <c r="Q146" s="1">
        <v>3</v>
      </c>
      <c r="R146" s="1">
        <v>5</v>
      </c>
      <c r="S146" s="1">
        <v>2</v>
      </c>
      <c r="T146" s="1">
        <v>6</v>
      </c>
      <c r="U146" s="1">
        <v>1</v>
      </c>
    </row>
    <row r="147" spans="1:23" x14ac:dyDescent="0.45">
      <c r="A147">
        <v>2013</v>
      </c>
      <c r="B147" s="1">
        <v>20</v>
      </c>
      <c r="C147" s="1">
        <v>19</v>
      </c>
      <c r="D147" s="1">
        <v>18</v>
      </c>
      <c r="E147" s="1">
        <v>17</v>
      </c>
      <c r="F147" s="1">
        <v>13</v>
      </c>
      <c r="G147" s="1">
        <v>15</v>
      </c>
      <c r="H147" s="1">
        <v>14</v>
      </c>
      <c r="I147" s="1">
        <v>16</v>
      </c>
      <c r="J147" s="1">
        <v>9</v>
      </c>
      <c r="K147" s="1">
        <v>11</v>
      </c>
      <c r="L147" s="1">
        <v>10</v>
      </c>
      <c r="M147" s="1">
        <v>12</v>
      </c>
      <c r="N147" s="1">
        <v>6</v>
      </c>
      <c r="O147" s="1">
        <v>7</v>
      </c>
      <c r="P147" s="1">
        <v>8</v>
      </c>
      <c r="Q147" s="1">
        <v>2</v>
      </c>
      <c r="R147" s="1">
        <v>5</v>
      </c>
      <c r="S147" s="1">
        <v>4</v>
      </c>
      <c r="T147" s="1">
        <v>3</v>
      </c>
      <c r="U147" s="1">
        <v>1</v>
      </c>
    </row>
    <row r="148" spans="1:23" x14ac:dyDescent="0.45">
      <c r="A148">
        <v>2014</v>
      </c>
      <c r="B148" s="1">
        <v>20</v>
      </c>
      <c r="C148" s="1">
        <v>19</v>
      </c>
      <c r="D148" s="1">
        <v>18</v>
      </c>
      <c r="E148" s="1">
        <v>15</v>
      </c>
      <c r="F148" s="1">
        <v>17</v>
      </c>
      <c r="G148" s="1">
        <v>13</v>
      </c>
      <c r="H148" s="1">
        <v>14</v>
      </c>
      <c r="I148" s="1">
        <v>16</v>
      </c>
      <c r="J148" s="1">
        <v>11</v>
      </c>
      <c r="K148" s="1">
        <v>12</v>
      </c>
      <c r="L148" s="1">
        <v>9</v>
      </c>
      <c r="M148" s="1">
        <v>10</v>
      </c>
      <c r="N148" s="1">
        <v>6</v>
      </c>
      <c r="O148" s="1">
        <v>2</v>
      </c>
      <c r="P148" s="1">
        <v>8</v>
      </c>
      <c r="Q148" s="1">
        <v>5</v>
      </c>
      <c r="R148" s="1">
        <v>3</v>
      </c>
      <c r="S148" s="1">
        <v>1</v>
      </c>
      <c r="T148" s="1">
        <v>4</v>
      </c>
      <c r="U148" s="1">
        <v>7</v>
      </c>
    </row>
    <row r="149" spans="1:23" x14ac:dyDescent="0.45">
      <c r="A149">
        <v>2015</v>
      </c>
      <c r="B149" s="1">
        <v>20</v>
      </c>
      <c r="C149" s="1">
        <v>19</v>
      </c>
      <c r="D149" s="1">
        <v>18</v>
      </c>
      <c r="E149" s="1">
        <v>16</v>
      </c>
      <c r="F149" s="1">
        <v>17</v>
      </c>
      <c r="G149" s="1">
        <v>11</v>
      </c>
      <c r="H149" s="1">
        <v>13</v>
      </c>
      <c r="I149" s="1">
        <v>15</v>
      </c>
      <c r="J149" s="1">
        <v>9</v>
      </c>
      <c r="K149" s="1">
        <v>14</v>
      </c>
      <c r="L149" s="1">
        <v>10</v>
      </c>
      <c r="M149" s="1">
        <v>12</v>
      </c>
      <c r="N149" s="1">
        <v>5</v>
      </c>
      <c r="O149" s="1">
        <v>3</v>
      </c>
      <c r="P149" s="1">
        <v>8</v>
      </c>
      <c r="Q149" s="1">
        <v>4</v>
      </c>
      <c r="R149" s="1">
        <v>6</v>
      </c>
      <c r="S149" s="1">
        <v>2</v>
      </c>
      <c r="T149" s="1">
        <v>1</v>
      </c>
      <c r="U149" s="1">
        <v>7</v>
      </c>
    </row>
    <row r="150" spans="1:23" x14ac:dyDescent="0.45">
      <c r="A150">
        <v>2016</v>
      </c>
      <c r="B150" s="1">
        <v>20</v>
      </c>
      <c r="C150" s="1">
        <v>19</v>
      </c>
      <c r="D150" s="1">
        <v>16</v>
      </c>
      <c r="E150" s="1">
        <v>15</v>
      </c>
      <c r="F150" s="1">
        <v>18</v>
      </c>
      <c r="G150" s="1">
        <v>12</v>
      </c>
      <c r="H150" s="1">
        <v>13</v>
      </c>
      <c r="I150" s="1">
        <v>14</v>
      </c>
      <c r="J150" s="1">
        <v>9</v>
      </c>
      <c r="K150" s="1">
        <v>17</v>
      </c>
      <c r="L150" s="1">
        <v>11</v>
      </c>
      <c r="M150" s="1">
        <v>10</v>
      </c>
      <c r="N150" s="1">
        <v>7</v>
      </c>
      <c r="O150" s="1">
        <v>3</v>
      </c>
      <c r="P150" s="1">
        <v>8</v>
      </c>
      <c r="Q150" s="1">
        <v>5</v>
      </c>
      <c r="R150" s="1">
        <v>4</v>
      </c>
      <c r="S150" s="1">
        <v>1</v>
      </c>
      <c r="T150" s="1">
        <v>2</v>
      </c>
      <c r="U150" s="1">
        <v>6</v>
      </c>
    </row>
    <row r="151" spans="1:23" x14ac:dyDescent="0.45">
      <c r="A151">
        <v>2017</v>
      </c>
      <c r="B151" s="1">
        <v>20</v>
      </c>
      <c r="C151" s="1">
        <v>18</v>
      </c>
      <c r="D151" s="1">
        <v>17</v>
      </c>
      <c r="E151" s="1">
        <v>14</v>
      </c>
      <c r="F151" s="1">
        <v>19</v>
      </c>
      <c r="G151" s="1">
        <v>11</v>
      </c>
      <c r="H151" s="1">
        <v>15</v>
      </c>
      <c r="I151" s="1">
        <v>13</v>
      </c>
      <c r="J151" s="1">
        <v>12</v>
      </c>
      <c r="K151" s="1">
        <v>16</v>
      </c>
      <c r="L151" s="1">
        <v>5</v>
      </c>
      <c r="M151" s="1">
        <v>6</v>
      </c>
      <c r="N151" s="1">
        <v>4</v>
      </c>
      <c r="O151" s="1">
        <v>7</v>
      </c>
      <c r="P151" s="1">
        <v>10</v>
      </c>
      <c r="Q151" s="1">
        <v>8</v>
      </c>
      <c r="R151" s="1">
        <v>1</v>
      </c>
      <c r="S151" s="1">
        <v>2</v>
      </c>
      <c r="T151" s="1">
        <v>3</v>
      </c>
      <c r="U151" s="1">
        <v>9</v>
      </c>
    </row>
    <row r="154" spans="1:23" x14ac:dyDescent="0.45">
      <c r="U154" s="7" t="s">
        <v>230</v>
      </c>
      <c r="V154" s="16" t="s">
        <v>231</v>
      </c>
      <c r="W154" s="7" t="s">
        <v>232</v>
      </c>
    </row>
    <row r="155" spans="1:23" x14ac:dyDescent="0.45">
      <c r="U155">
        <v>7260</v>
      </c>
      <c r="V155" s="15">
        <v>439</v>
      </c>
      <c r="W155">
        <v>112</v>
      </c>
    </row>
    <row r="156" spans="1:23" x14ac:dyDescent="0.45">
      <c r="U156">
        <v>7949</v>
      </c>
      <c r="V156" s="15">
        <v>257</v>
      </c>
      <c r="W156">
        <v>124</v>
      </c>
    </row>
    <row r="157" spans="1:23" x14ac:dyDescent="0.45">
      <c r="U157">
        <v>9353</v>
      </c>
      <c r="V157" s="15">
        <v>466</v>
      </c>
      <c r="W157">
        <v>248</v>
      </c>
    </row>
    <row r="158" spans="1:23" x14ac:dyDescent="0.45">
      <c r="A158" s="5" t="s">
        <v>81</v>
      </c>
      <c r="B158" t="s">
        <v>228</v>
      </c>
      <c r="C158" t="s">
        <v>229</v>
      </c>
      <c r="D158" t="s">
        <v>233</v>
      </c>
      <c r="E158" t="s">
        <v>83</v>
      </c>
      <c r="H158" s="5" t="s">
        <v>81</v>
      </c>
      <c r="I158" t="s">
        <v>227</v>
      </c>
      <c r="J158" t="s">
        <v>236</v>
      </c>
      <c r="U158">
        <v>8509</v>
      </c>
      <c r="V158" s="15">
        <v>388</v>
      </c>
      <c r="W158">
        <v>133</v>
      </c>
    </row>
    <row r="159" spans="1:23" x14ac:dyDescent="0.45">
      <c r="A159" s="6">
        <v>2011</v>
      </c>
      <c r="B159" s="1">
        <v>104549</v>
      </c>
      <c r="C159" s="1">
        <v>3903</v>
      </c>
      <c r="D159" s="1">
        <v>1996</v>
      </c>
      <c r="E159" s="1">
        <v>138345</v>
      </c>
      <c r="G159" s="1"/>
      <c r="H159" s="6">
        <v>2013</v>
      </c>
      <c r="I159" s="1">
        <v>30312</v>
      </c>
      <c r="J159" s="1">
        <v>2096</v>
      </c>
      <c r="U159">
        <v>10027</v>
      </c>
      <c r="V159" s="15">
        <v>357</v>
      </c>
      <c r="W159">
        <v>146</v>
      </c>
    </row>
    <row r="160" spans="1:23" x14ac:dyDescent="0.45">
      <c r="A160" s="6">
        <v>2012</v>
      </c>
      <c r="B160" s="1">
        <v>88734</v>
      </c>
      <c r="C160" s="1">
        <v>6142</v>
      </c>
      <c r="D160" s="1">
        <v>3950</v>
      </c>
      <c r="E160" s="1">
        <v>137967</v>
      </c>
      <c r="H160" s="6">
        <v>2014</v>
      </c>
      <c r="I160" s="1">
        <v>24757</v>
      </c>
      <c r="J160" s="1">
        <v>3063</v>
      </c>
      <c r="U160">
        <v>8024</v>
      </c>
      <c r="V160" s="15">
        <v>215</v>
      </c>
      <c r="W160">
        <v>84</v>
      </c>
    </row>
    <row r="161" spans="1:23" x14ac:dyDescent="0.45">
      <c r="A161" s="6">
        <v>2013</v>
      </c>
      <c r="B161" s="1">
        <v>75119</v>
      </c>
      <c r="C161" s="1">
        <v>9177</v>
      </c>
      <c r="D161" s="1">
        <v>7882</v>
      </c>
      <c r="E161" s="1">
        <v>142151</v>
      </c>
      <c r="H161" s="6">
        <v>2015</v>
      </c>
      <c r="I161" s="1">
        <v>21756</v>
      </c>
      <c r="J161" s="1">
        <v>5122</v>
      </c>
      <c r="U161">
        <v>8560</v>
      </c>
      <c r="V161" s="15">
        <v>293</v>
      </c>
      <c r="W161">
        <v>43</v>
      </c>
    </row>
    <row r="162" spans="1:23" x14ac:dyDescent="0.45">
      <c r="A162" s="6">
        <v>2014</v>
      </c>
      <c r="B162" s="1">
        <v>70293</v>
      </c>
      <c r="C162" s="1">
        <v>11591</v>
      </c>
      <c r="D162" s="1">
        <v>18094</v>
      </c>
      <c r="E162" s="1">
        <v>144202</v>
      </c>
      <c r="H162" s="6">
        <v>2016</v>
      </c>
      <c r="I162" s="1">
        <v>16319</v>
      </c>
      <c r="J162" s="1">
        <v>5281</v>
      </c>
      <c r="U162">
        <v>8541</v>
      </c>
      <c r="V162" s="15">
        <v>303</v>
      </c>
      <c r="W162">
        <v>138</v>
      </c>
    </row>
    <row r="163" spans="1:23" x14ac:dyDescent="0.45">
      <c r="A163" s="6">
        <v>2015</v>
      </c>
      <c r="B163" s="1">
        <v>61661</v>
      </c>
      <c r="C163" s="1">
        <v>18473</v>
      </c>
      <c r="D163" s="1">
        <v>25788</v>
      </c>
      <c r="E163" s="1">
        <v>150686</v>
      </c>
      <c r="H163" s="6">
        <v>2017</v>
      </c>
      <c r="I163" s="1">
        <v>1549</v>
      </c>
      <c r="J163" s="1">
        <v>494</v>
      </c>
      <c r="U163">
        <v>8756</v>
      </c>
      <c r="V163" s="15">
        <v>353</v>
      </c>
      <c r="W163">
        <v>201</v>
      </c>
    </row>
    <row r="164" spans="1:23" x14ac:dyDescent="0.45">
      <c r="A164" s="6">
        <v>2016</v>
      </c>
      <c r="B164" s="1">
        <v>48868</v>
      </c>
      <c r="C164" s="1">
        <v>37926</v>
      </c>
      <c r="D164" s="1">
        <v>24245</v>
      </c>
      <c r="E164" s="1">
        <v>154603</v>
      </c>
      <c r="U164">
        <v>8888</v>
      </c>
      <c r="V164" s="15">
        <v>334</v>
      </c>
      <c r="W164">
        <v>201</v>
      </c>
    </row>
    <row r="165" spans="1:23" x14ac:dyDescent="0.45">
      <c r="A165" s="6">
        <v>2017</v>
      </c>
      <c r="B165" s="1">
        <v>3433</v>
      </c>
      <c r="C165" s="1">
        <v>4419</v>
      </c>
      <c r="D165" s="1">
        <v>2295</v>
      </c>
      <c r="E165" s="1">
        <v>13055</v>
      </c>
      <c r="U165">
        <v>9465</v>
      </c>
      <c r="V165" s="15">
        <v>339</v>
      </c>
      <c r="W165">
        <v>338</v>
      </c>
    </row>
    <row r="166" spans="1:23" x14ac:dyDescent="0.45">
      <c r="U166">
        <v>9217</v>
      </c>
      <c r="V166" s="15">
        <v>159</v>
      </c>
      <c r="W166">
        <v>228</v>
      </c>
    </row>
    <row r="167" spans="1:23" x14ac:dyDescent="0.45">
      <c r="U167">
        <v>7587</v>
      </c>
      <c r="V167" s="15">
        <v>324</v>
      </c>
      <c r="W167">
        <v>257</v>
      </c>
    </row>
    <row r="168" spans="1:23" x14ac:dyDescent="0.45">
      <c r="U168">
        <v>7648</v>
      </c>
      <c r="V168" s="15">
        <v>275</v>
      </c>
      <c r="W168">
        <v>309</v>
      </c>
    </row>
    <row r="169" spans="1:23" x14ac:dyDescent="0.45">
      <c r="U169">
        <v>8836</v>
      </c>
      <c r="V169" s="15">
        <v>443</v>
      </c>
      <c r="W169">
        <v>322</v>
      </c>
    </row>
    <row r="170" spans="1:23" x14ac:dyDescent="0.45">
      <c r="U170">
        <v>7233</v>
      </c>
      <c r="V170" s="15">
        <v>345</v>
      </c>
      <c r="W170">
        <v>260</v>
      </c>
    </row>
    <row r="171" spans="1:23" x14ac:dyDescent="0.45">
      <c r="U171">
        <v>8463</v>
      </c>
      <c r="V171" s="15">
        <v>403</v>
      </c>
      <c r="W171">
        <v>304</v>
      </c>
    </row>
    <row r="172" spans="1:23" x14ac:dyDescent="0.45">
      <c r="U172">
        <v>7483</v>
      </c>
      <c r="V172" s="15">
        <v>432</v>
      </c>
      <c r="W172">
        <v>264</v>
      </c>
    </row>
    <row r="173" spans="1:23" x14ac:dyDescent="0.45">
      <c r="U173">
        <v>7808</v>
      </c>
      <c r="V173" s="15">
        <v>442</v>
      </c>
      <c r="W173">
        <v>256</v>
      </c>
    </row>
    <row r="174" spans="1:23" x14ac:dyDescent="0.45">
      <c r="U174">
        <v>7074</v>
      </c>
      <c r="V174" s="15">
        <v>700</v>
      </c>
      <c r="W174">
        <v>428</v>
      </c>
    </row>
    <row r="175" spans="1:23" x14ac:dyDescent="0.45">
      <c r="U175">
        <v>6625</v>
      </c>
      <c r="V175" s="15">
        <v>688</v>
      </c>
      <c r="W175">
        <v>583</v>
      </c>
    </row>
    <row r="176" spans="1:23" x14ac:dyDescent="0.45">
      <c r="U176">
        <v>7150</v>
      </c>
      <c r="V176" s="15">
        <v>990</v>
      </c>
      <c r="W176">
        <v>421</v>
      </c>
    </row>
    <row r="177" spans="21:23" x14ac:dyDescent="0.45">
      <c r="U177">
        <v>6784</v>
      </c>
      <c r="V177" s="15">
        <v>788</v>
      </c>
      <c r="W177">
        <v>314</v>
      </c>
    </row>
    <row r="178" spans="21:23" x14ac:dyDescent="0.45">
      <c r="U178">
        <v>6043</v>
      </c>
      <c r="V178" s="15">
        <v>312</v>
      </c>
      <c r="W178">
        <v>232</v>
      </c>
    </row>
    <row r="179" spans="21:23" x14ac:dyDescent="0.45">
      <c r="U179">
        <v>6436</v>
      </c>
      <c r="V179" s="15">
        <v>633</v>
      </c>
      <c r="W179">
        <v>337</v>
      </c>
    </row>
    <row r="180" spans="21:23" x14ac:dyDescent="0.45">
      <c r="U180">
        <v>6137</v>
      </c>
      <c r="V180" s="15">
        <v>588</v>
      </c>
      <c r="W180">
        <v>334</v>
      </c>
    </row>
    <row r="181" spans="21:23" x14ac:dyDescent="0.45">
      <c r="U181">
        <v>5872</v>
      </c>
      <c r="V181" s="15">
        <v>665</v>
      </c>
      <c r="W181">
        <v>343</v>
      </c>
    </row>
    <row r="182" spans="21:23" x14ac:dyDescent="0.45">
      <c r="U182">
        <v>7302</v>
      </c>
      <c r="V182" s="15">
        <v>739</v>
      </c>
      <c r="W182">
        <v>494</v>
      </c>
    </row>
    <row r="183" spans="21:23" x14ac:dyDescent="0.45">
      <c r="U183">
        <v>6583</v>
      </c>
      <c r="V183" s="15">
        <v>762</v>
      </c>
      <c r="W183">
        <v>348</v>
      </c>
    </row>
    <row r="184" spans="21:23" x14ac:dyDescent="0.45">
      <c r="U184">
        <v>5978</v>
      </c>
      <c r="V184" s="15">
        <v>656</v>
      </c>
      <c r="W184">
        <v>372</v>
      </c>
    </row>
    <row r="185" spans="21:23" x14ac:dyDescent="0.45">
      <c r="U185">
        <v>6029</v>
      </c>
      <c r="V185" s="15">
        <v>806</v>
      </c>
      <c r="W185">
        <v>278</v>
      </c>
    </row>
    <row r="186" spans="21:23" x14ac:dyDescent="0.45">
      <c r="U186">
        <v>5888</v>
      </c>
      <c r="V186" s="15">
        <v>925</v>
      </c>
      <c r="W186">
        <v>700</v>
      </c>
    </row>
    <row r="187" spans="21:23" x14ac:dyDescent="0.45">
      <c r="U187">
        <v>6194</v>
      </c>
      <c r="V187" s="15">
        <v>894</v>
      </c>
      <c r="W187">
        <v>1044</v>
      </c>
    </row>
    <row r="188" spans="21:23" x14ac:dyDescent="0.45">
      <c r="U188">
        <v>6369</v>
      </c>
      <c r="V188" s="15">
        <v>1147</v>
      </c>
      <c r="W188">
        <v>925</v>
      </c>
    </row>
    <row r="189" spans="21:23" x14ac:dyDescent="0.45">
      <c r="U189">
        <v>5870</v>
      </c>
      <c r="V189" s="15">
        <v>849</v>
      </c>
      <c r="W189">
        <v>1434</v>
      </c>
    </row>
    <row r="190" spans="21:23" x14ac:dyDescent="0.45">
      <c r="U190">
        <v>6461</v>
      </c>
      <c r="V190" s="15">
        <v>513</v>
      </c>
      <c r="W190">
        <v>1273</v>
      </c>
    </row>
    <row r="191" spans="21:23" x14ac:dyDescent="0.45">
      <c r="U191">
        <v>5806</v>
      </c>
      <c r="V191" s="15">
        <v>967</v>
      </c>
      <c r="W191">
        <v>1099</v>
      </c>
    </row>
    <row r="192" spans="21:23" x14ac:dyDescent="0.45">
      <c r="U192">
        <v>5533</v>
      </c>
      <c r="V192" s="15">
        <v>899</v>
      </c>
      <c r="W192">
        <v>1385</v>
      </c>
    </row>
    <row r="193" spans="21:23" x14ac:dyDescent="0.45">
      <c r="U193">
        <v>6043</v>
      </c>
      <c r="V193" s="15">
        <v>1029</v>
      </c>
      <c r="W193">
        <v>2813</v>
      </c>
    </row>
    <row r="194" spans="21:23" x14ac:dyDescent="0.45">
      <c r="U194">
        <v>6021</v>
      </c>
      <c r="V194" s="15">
        <v>919</v>
      </c>
      <c r="W194">
        <v>1260</v>
      </c>
    </row>
    <row r="195" spans="21:23" x14ac:dyDescent="0.45">
      <c r="U195">
        <v>6082</v>
      </c>
      <c r="V195" s="15">
        <v>946</v>
      </c>
      <c r="W195">
        <v>1346</v>
      </c>
    </row>
    <row r="196" spans="21:23" x14ac:dyDescent="0.45">
      <c r="U196">
        <v>5560</v>
      </c>
      <c r="V196" s="15">
        <v>846</v>
      </c>
      <c r="W196">
        <v>1446</v>
      </c>
    </row>
    <row r="197" spans="21:23" x14ac:dyDescent="0.45">
      <c r="U197">
        <v>5670</v>
      </c>
      <c r="V197" s="15">
        <v>927</v>
      </c>
      <c r="W197">
        <v>1365</v>
      </c>
    </row>
    <row r="198" spans="21:23" x14ac:dyDescent="0.45">
      <c r="U198">
        <v>5402</v>
      </c>
      <c r="V198" s="15">
        <v>824</v>
      </c>
      <c r="W198">
        <v>1736</v>
      </c>
    </row>
    <row r="199" spans="21:23" x14ac:dyDescent="0.45">
      <c r="U199">
        <v>5375</v>
      </c>
      <c r="V199" s="15">
        <v>1180</v>
      </c>
      <c r="W199">
        <v>1300</v>
      </c>
    </row>
    <row r="200" spans="21:23" x14ac:dyDescent="0.45">
      <c r="U200">
        <v>6248</v>
      </c>
      <c r="V200" s="15">
        <v>1159</v>
      </c>
      <c r="W200">
        <v>1398</v>
      </c>
    </row>
    <row r="201" spans="21:23" x14ac:dyDescent="0.45">
      <c r="U201">
        <v>5571</v>
      </c>
      <c r="V201" s="15">
        <v>1049</v>
      </c>
      <c r="W201">
        <v>1418</v>
      </c>
    </row>
    <row r="202" spans="21:23" x14ac:dyDescent="0.45">
      <c r="U202">
        <v>6982</v>
      </c>
      <c r="V202" s="15">
        <v>846</v>
      </c>
      <c r="W202">
        <v>1528</v>
      </c>
    </row>
    <row r="203" spans="21:23" x14ac:dyDescent="0.45">
      <c r="U203">
        <v>4599</v>
      </c>
      <c r="V203" s="15">
        <v>1112</v>
      </c>
      <c r="W203">
        <v>1895</v>
      </c>
    </row>
    <row r="204" spans="21:23" x14ac:dyDescent="0.45">
      <c r="U204">
        <v>4637</v>
      </c>
      <c r="V204" s="15">
        <v>982</v>
      </c>
      <c r="W204">
        <v>1919</v>
      </c>
    </row>
    <row r="205" spans="21:23" x14ac:dyDescent="0.45">
      <c r="U205">
        <v>5862</v>
      </c>
      <c r="V205" s="15">
        <v>1348</v>
      </c>
      <c r="W205">
        <v>3391</v>
      </c>
    </row>
    <row r="206" spans="21:23" x14ac:dyDescent="0.45">
      <c r="U206">
        <v>5624</v>
      </c>
      <c r="V206" s="15">
        <v>1554</v>
      </c>
      <c r="W206">
        <v>1975</v>
      </c>
    </row>
    <row r="207" spans="21:23" x14ac:dyDescent="0.45">
      <c r="U207">
        <v>4959</v>
      </c>
      <c r="V207" s="15">
        <v>1682</v>
      </c>
      <c r="W207">
        <v>1868</v>
      </c>
    </row>
    <row r="208" spans="21:23" x14ac:dyDescent="0.45">
      <c r="U208">
        <v>5683</v>
      </c>
      <c r="V208" s="15">
        <v>1934</v>
      </c>
      <c r="W208">
        <v>2617</v>
      </c>
    </row>
    <row r="209" spans="21:23" x14ac:dyDescent="0.45">
      <c r="U209">
        <v>4933</v>
      </c>
      <c r="V209" s="15">
        <v>1583</v>
      </c>
      <c r="W209">
        <v>1764</v>
      </c>
    </row>
    <row r="210" spans="21:23" x14ac:dyDescent="0.45">
      <c r="U210">
        <v>4815</v>
      </c>
      <c r="V210" s="15">
        <v>1353</v>
      </c>
      <c r="W210">
        <v>2166</v>
      </c>
    </row>
    <row r="211" spans="21:23" x14ac:dyDescent="0.45">
      <c r="U211">
        <v>4881</v>
      </c>
      <c r="V211" s="15">
        <v>1556</v>
      </c>
      <c r="W211">
        <v>2130</v>
      </c>
    </row>
    <row r="212" spans="21:23" x14ac:dyDescent="0.45">
      <c r="U212">
        <v>5239</v>
      </c>
      <c r="V212" s="15">
        <v>1979</v>
      </c>
      <c r="W212">
        <v>2045</v>
      </c>
    </row>
    <row r="213" spans="21:23" x14ac:dyDescent="0.45">
      <c r="U213">
        <v>5002</v>
      </c>
      <c r="V213" s="15">
        <v>1957</v>
      </c>
      <c r="W213">
        <v>2040</v>
      </c>
    </row>
    <row r="214" spans="21:23" x14ac:dyDescent="0.45">
      <c r="U214">
        <v>5427</v>
      </c>
      <c r="V214" s="15">
        <v>1433</v>
      </c>
      <c r="W214">
        <v>1978</v>
      </c>
    </row>
    <row r="215" spans="21:23" x14ac:dyDescent="0.45">
      <c r="U215">
        <v>4177</v>
      </c>
      <c r="V215" s="15">
        <v>1992</v>
      </c>
      <c r="W215">
        <v>1906</v>
      </c>
    </row>
    <row r="216" spans="21:23" x14ac:dyDescent="0.45">
      <c r="U216">
        <v>4180</v>
      </c>
      <c r="V216" s="15">
        <v>2794</v>
      </c>
      <c r="W216">
        <v>1927</v>
      </c>
    </row>
    <row r="217" spans="21:23" x14ac:dyDescent="0.45">
      <c r="U217">
        <v>4745</v>
      </c>
      <c r="V217" s="15">
        <v>3396</v>
      </c>
      <c r="W217">
        <v>2597</v>
      </c>
    </row>
    <row r="218" spans="21:23" x14ac:dyDescent="0.45">
      <c r="U218">
        <v>4277</v>
      </c>
      <c r="V218" s="15">
        <v>3550</v>
      </c>
      <c r="W218">
        <v>1993</v>
      </c>
    </row>
    <row r="219" spans="21:23" x14ac:dyDescent="0.45">
      <c r="U219">
        <v>3872</v>
      </c>
      <c r="V219" s="15">
        <v>3449</v>
      </c>
      <c r="W219">
        <v>1423</v>
      </c>
    </row>
    <row r="220" spans="21:23" x14ac:dyDescent="0.45">
      <c r="U220">
        <v>4255</v>
      </c>
      <c r="V220" s="15">
        <v>3174</v>
      </c>
      <c r="W220">
        <v>1906</v>
      </c>
    </row>
    <row r="221" spans="21:23" x14ac:dyDescent="0.45">
      <c r="U221">
        <v>3422</v>
      </c>
      <c r="V221" s="15">
        <v>2917</v>
      </c>
      <c r="W221">
        <v>1103</v>
      </c>
    </row>
    <row r="222" spans="21:23" x14ac:dyDescent="0.45">
      <c r="U222">
        <v>3837</v>
      </c>
      <c r="V222" s="15">
        <v>3676</v>
      </c>
      <c r="W222">
        <v>2014</v>
      </c>
    </row>
    <row r="223" spans="21:23" x14ac:dyDescent="0.45">
      <c r="U223">
        <v>3838</v>
      </c>
      <c r="V223" s="15">
        <v>3991</v>
      </c>
      <c r="W223">
        <v>2629</v>
      </c>
    </row>
    <row r="224" spans="21:23" x14ac:dyDescent="0.45">
      <c r="U224">
        <v>3544</v>
      </c>
      <c r="V224" s="15">
        <v>3209</v>
      </c>
      <c r="W224">
        <v>1861</v>
      </c>
    </row>
    <row r="225" spans="21:23" x14ac:dyDescent="0.45">
      <c r="U225">
        <v>3892</v>
      </c>
      <c r="V225" s="15">
        <v>3181</v>
      </c>
      <c r="W225">
        <v>2567</v>
      </c>
    </row>
    <row r="226" spans="21:23" x14ac:dyDescent="0.45">
      <c r="U226">
        <v>4829</v>
      </c>
      <c r="V226" s="15">
        <v>2597</v>
      </c>
      <c r="W226">
        <v>2319</v>
      </c>
    </row>
    <row r="227" spans="21:23" x14ac:dyDescent="0.45">
      <c r="U227">
        <v>3433</v>
      </c>
      <c r="V227" s="15">
        <v>4419</v>
      </c>
      <c r="W227">
        <v>2295</v>
      </c>
    </row>
    <row r="275" spans="6:12" x14ac:dyDescent="0.45">
      <c r="F275" s="7"/>
      <c r="G275" s="7"/>
      <c r="K275" s="7"/>
      <c r="L275" s="7"/>
    </row>
    <row r="397" spans="1:12" x14ac:dyDescent="0.45">
      <c r="A397" s="7"/>
      <c r="B397" s="7"/>
      <c r="C397" s="7"/>
      <c r="D397" s="7"/>
      <c r="E397" s="7"/>
      <c r="F397" s="7"/>
      <c r="G397" s="7"/>
      <c r="H397" s="7"/>
      <c r="I397" s="7"/>
      <c r="J397" s="7"/>
      <c r="K397" s="7"/>
      <c r="L397"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 n o r w a y _ n e w _ c a r _ s a l e s _ b y _ m a k e 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 n o r w a y _ n e w _ c a r _ s a l e s _ b y _ m a k e 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 C o l u m n s \ M o n t h N o   1 < / 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 n o r w a y _ n e w _ c a r _ s a l e s _ b y _ m o d e l 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 n o r w a y _ n e w _ c a r _ s a l e s _ b y _ m o d e l 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 C o l u m n s \ M o n t h N o < / 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 C o l u m n s \ M a k e < / 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 n o r w a y _ n e w _ c a r _ s a l e s _ b y _ m o n t h 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 n o r w a y _ n e w _ c a r _ s a l e s _ b y _ m o n t h 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 C o l u m n s \ Q u a n t i t y _ Y o Y < / K e y > < / a : K e y > < a : V a l u e   i : t y p e = " T a b l e W i d g e t B a s e V i e w S t a t e " / > < / a : K e y V a l u e O f D i a g r a m O b j e c t K e y a n y T y p e z b w N T n L X > < a : K e y V a l u e O f D i a g r a m O b j e c t K e y a n y T y p e z b w N T n L X > < a : K e y > < K e y > C o l u m n s \ I m p o r t < / K e y > < / a : K e y > < a : V a l u e   i : t y p e = " T a b l e W i d g e t B a s e V i e w S t a t e " / > < / a : K e y V a l u e O f D i a g r a m O b j e c t K e y a n y T y p e z b w N T n L X > < a : K e y V a l u e O f D i a g r a m O b j e c t K e y a n y T y p e z b w N T n L X > < a : K e y > < K e y > C o l u m n s \ I m p o r t _ Y o Y < / K e y > < / a : K e y > < a : V a l u e   i : t y p e = " T a b l e W i d g e t B a s e V i e w S t a t e " / > < / a : K e y V a l u e O f D i a g r a m O b j e c t K e y a n y T y p e z b w N T n L X > < a : K e y V a l u e O f D i a g r a m O b j e c t K e y a n y T y p e z b w N T n L X > < a : K e y > < K e y > C o l u m n s \ U s e d < / K e y > < / a : K e y > < a : V a l u e   i : t y p e = " T a b l e W i d g e t B a s e V i e w S t a t e " / > < / a : K e y V a l u e O f D i a g r a m O b j e c t K e y a n y T y p e z b w N T n L X > < a : K e y V a l u e O f D i a g r a m O b j e c t K e y a n y T y p e z b w N T n L X > < a : K e y > < K e y > C o l u m n s \ U s e d _ Y o Y < / K e y > < / a : K e y > < a : V a l u e   i : t y p e = " T a b l e W i d g e t B a s e V i e w S t a t e " / > < / a : K e y V a l u e O f D i a g r a m O b j e c t K e y a n y T y p e z b w N T n L X > < a : K e y V a l u e O f D i a g r a m O b j e c t K e y a n y T y p e z b w N T n L X > < a : K e y > < K e y > C o l u m n s \ A v g _ C O 2 < / K e y > < / a : K e y > < a : V a l u e   i : t y p e = " T a b l e W i d g e t B a s e V i e w S t a t e " / > < / a : K e y V a l u e O f D i a g r a m O b j e c t K e y a n y T y p e z b w N T n L X > < a : K e y V a l u e O f D i a g r a m O b j e c t K e y a n y T y p e z b w N T n L X > < a : K e y > < K e y > C o l u m n s \ B e n s i n _ C o 2 < / K e y > < / a : K e y > < a : V a l u e   i : t y p e = " T a b l e W i d g e t B a s e V i e w S t a t e " / > < / a : K e y V a l u e O f D i a g r a m O b j e c t K e y a n y T y p e z b w N T n L X > < a : K e y V a l u e O f D i a g r a m O b j e c t K e y a n y T y p e z b w N T n L X > < a : K e y > < K e y > C o l u m n s \ D i e s e l _ C o 2 < / K e y > < / a : K e y > < a : V a l u e   i : t y p e = " T a b l e W i d g e t B a s e V i e w S t a t e " / > < / a : K e y V a l u e O f D i a g r a m O b j e c t K e y a n y T y p e z b w N T n L X > < a : K e y V a l u e O f D i a g r a m O b j e c t K e y a n y T y p e z b w N T n L X > < a : K e y > < K e y > C o l u m n s \ Q u a n t i t y _ D i e s e l < / K e y > < / a : K e y > < a : V a l u e   i : t y p e = " T a b l e W i d g e t B a s e V i e w S t a t e " / > < / a : K e y V a l u e O f D i a g r a m O b j e c t K e y a n y T y p e z b w N T n L X > < a : K e y V a l u e O f D i a g r a m O b j e c t K e y a n y T y p e z b w N T n L X > < a : K e y > < K e y > C o l u m n s \ D i e s e l _ S h a r e < / K e y > < / a : K e y > < a : V a l u e   i : t y p e = " T a b l e W i d g e t B a s e V i e w S t a t e " / > < / a : K e y V a l u e O f D i a g r a m O b j e c t K e y a n y T y p e z b w N T n L X > < a : K e y V a l u e O f D i a g r a m O b j e c t K e y a n y T y p e z b w N T n L X > < a : K e y > < K e y > C o l u m n s \ D i e s e l _ S h a r e _ L Y < / K e y > < / a : K e y > < a : V a l u e   i : t y p e = " T a b l e W i d g e t B a s e V i e w S t a t e " / > < / a : K e y V a l u e O f D i a g r a m O b j e c t K e y a n y T y p e z b w N T n L X > < a : K e y V a l u e O f D i a g r a m O b j e c t K e y a n y T y p e z b w N T n L X > < a : K e y > < K e y > C o l u m n s \ Q u a n t i t y _ H y b r i d < / K e y > < / a : K e y > < a : V a l u e   i : t y p e = " T a b l e W i d g e t B a s e V i e w S t a t e " / > < / a : K e y V a l u e O f D i a g r a m O b j e c t K e y a n y T y p e z b w N T n L X > < a : K e y V a l u e O f D i a g r a m O b j e c t K e y a n y T y p e z b w N T n L X > < a : K e y > < K e y > C o l u m n s \ Q u a n t i t y _ E l e c t r i c < / K e y > < / a : K e y > < a : V a l u e   i : t y p e = " T a b l e W i d g e t B a s e V i e w S t a t e " / > < / a : K e y V a l u e O f D i a g r a m O b j e c t K e y a n y T y p e z b w N T n L X > < a : K e y V a l u e O f D i a g r a m O b j e c t K e y a n y T y p e z b w N T n L X > < a : K e y > < K e y > C o l u m n s \ I m p o r t _ E l e c t r i c 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O r d e r " > < C u s t o m C o n t e n t > < ! [ C D A T A [ n o r w a y _ n e w _ c a r _ s a l e s _ b y _ m o d e l _ a 0 5 5 6 4 7 b - c 0 4 9 - 4 d a 1 - b 2 2 a - d 9 f 9 5 8 2 d 7 6 5 f , n o r w a y _ n e w _ c a r _ s a l e s _ b y _ m a k e _ f 9 0 c 0 d 9 d - 9 c d a - 4 1 7 6 - 9 d 3 9 - 4 8 c 6 8 e f 8 3 0 0 d , n o r w a y _ n e w _ c a r _ s a l e s _ b y _ m o n t h ] ] > < / 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 n o r w a y _ n e w _ c a r _ s a l e s _ b y _ m o d e l _ a 0 5 5 6 4 7 b - c 0 4 9 - 4 d a 1 - b 2 2 a - d 9 f 9 5 8 2 d 7 6 5 f < / K e y > < V a l u e   x m l n s : a = " h t t p : / / s c h e m a s . d a t a c o n t r a c t . o r g / 2 0 0 4 / 0 7 / M i c r o s o f t . A n a l y s i s S e r v i c e s . C o m m o n " > < a : H a s F o c u s > t r u e < / a : H a s F o c u s > < a : S i z e A t D p i 9 6 > 1 1 3 < / a : S i z e A t D p i 9 6 > < a : V i s i b l e > t r u e < / a : V i s i b l e > < / V a l u e > < / K e y V a l u e O f s t r i n g S a n d b o x E d i t o r . M e a s u r e G r i d S t a t e S c d E 3 5 R y > < K e y V a l u e O f s t r i n g S a n d b o x E d i t o r . M e a s u r e G r i d S t a t e S c d E 3 5 R y > < K e y > n o r w a y _ n e w _ c a r _ s a l e s _ b y _ m a k e _ f 9 0 c 0 d 9 d - 9 c d a - 4 1 7 6 - 9 d 3 9 - 4 8 c 6 8 e f 8 3 0 0 d < / K e y > < V a l u e   x m l n s : a = " h t t p : / / s c h e m a s . d a t a c o n t r a c t . o r g / 2 0 0 4 / 0 7 / M i c r o s o f t . A n a l y s i s S e r v i c e s . C o m m o n " > < a : H a s F o c u s > t r u e < / a : H a s F o c u s > < a : S i z e A t D p i 9 6 > 1 1 3 < / a : S i z e A t D p i 9 6 > < a : V i s i b l e > t r u e < / a : V i s i b l e > < / V a l u e > < / K e y V a l u e O f s t r i n g S a n d b o x E d i t o r . M e a s u r e G r i d S t a t e S c d E 3 5 R y > < K e y V a l u e O f s t r i n g S a n d b o x E d i t o r . M e a s u r e G r i d S t a t e S c d E 3 5 R y > < K e y > n o r w a y _ n e w _ c a r _ s a l e s _ b y _ m o n t h < / 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n o r w a y _ n e w _ c a r _ s a l e s _ b y _ m a k e _ f 9 0 c 0 d 9 d - 9 c d a - 4 1 7 6 - 9 d 3 9 - 4 8 c 6 8 e f 8 3 0 0 d " > < 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 M o n t h < / s t r i n g > < / k e y > < v a l u e > < i n t > 7 7 < / i n t > < / v a l u e > < / i t e m > < i t e m > < k e y > < s t r i n g > M a k e < / s t r i n g > < / k e y > < v a l u e > < i n t > 7 0 < / i n t > < / v a l u e > < / i t e m > < i t e m > < k e y > < s t r i n g > Q u a n t i t y < / s t r i n g > < / k e y > < v a l u e > < i n t > 8 9 < / i n t > < / v a l u e > < / i t e m > < i t e m > < k e y > < s t r i n g > P c t < / s t r i n g > < / k e y > < v a l u e > < i n t > 5 5 < / i n t > < / v a l u e > < / i t e m > < i t e m > < k e y > < s t r i n g > M o n t h N o   1 < / s t r i n g > < / k e y > < v a l u e > < i n t > 1 0 5 < / i n t > < / v a l u e > < / i t e m > < i t e m > < k e y > < s t r i n g > Q u a r t e r < / s t r i n g > < / k e y > < v a l u e > < i n t > 8 4 < / i n t > < / v a l u e > < / i t e m > < / C o l u m n W i d t h s > < C o l u m n D i s p l a y I n d e x > < i t e m > < k e y > < s t r i n g > Y e a r < / s t r i n g > < / k e y > < v a l u e > < i n t > 0 < / i n t > < / v a l u e > < / i t e m > < i t e m > < k e y > < s t r i n g > M o n t h < / s t r i n g > < / k e y > < v a l u e > < i n t > 1 < / i n t > < / v a l u e > < / i t e m > < i t e m > < k e y > < s t r i n g > M a k e < / s t r i n g > < / k e y > < v a l u e > < i n t > 3 < / i n t > < / v a l u e > < / i t e m > < i t e m > < k e y > < s t r i n g > Q u a n t i t y < / s t r i n g > < / k e y > < v a l u e > < i n t > 4 < / i n t > < / v a l u e > < / i t e m > < i t e m > < k e y > < s t r i n g > P c t < / s t r i n g > < / k e y > < v a l u e > < i n t > 5 < / i n t > < / v a l u e > < / i t e m > < i t e m > < k e y > < s t r i n g > M o n t h N o   1 < / s t r i n g > < / k e y > < v a l u e > < i n t > 2 < / i n t > < / v a l u e > < / i t e m > < i t e m > < k e y > < s t r i n g > Q u a r t e r < / 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P o w e r P i v o t V e r s i o n " > < C u s t o m C o n t e n t > < ! [ C D A T A [ 2 0 1 5 . 1 3 0 . 8 0 0 . 9 8 3 ] ] > < / 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C l i e n t W i n d o w X M L " > < C u s t o m C o n t e n t > < ! [ C D A T A [ n o r w a y _ n e w _ c a r _ s a l e s _ b y _ m o n t h ] ] > < / 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 T a g s \ T a b l e s \ & l t ; T a b l e s \ n o r w a y _ n e w _ c a r _ s a l e s _ b y _ m o d e l & g t ; < / K e y > < / D i a g r a m O b j e c t K e y > < D i a g r a m O b j e c t K e y > < K e y > D y n a m i c   T a g s \ T a b l e s \ & l t ; T a b l e s \ n o r w a y _ n e w _ c a r _ s a l e s _ b y _ m a k e & g t ; < / K e y > < / D i a g r a m O b j e c t K e y > < D i a g r a m O b j e c t K e y > < K e y > T a b l e s \ n o r w a y _ n e w _ c a r _ s a l e s _ b y _ m o d e l < / K e y > < / D i a g r a m O b j e c t K e y > < D i a g r a m O b j e c t K e y > < K e y > T a b l e s \ n o r w a y _ n e w _ c a r _ s a l e s _ b y _ m o d e l \ C o l u m n s \ Y e a r < / K e y > < / D i a g r a m O b j e c t K e y > < D i a g r a m O b j e c t K e y > < K e y > T a b l e s \ n o r w a y _ n e w _ c a r _ s a l e s _ b y _ m o d e l \ C o l u m n s \ M o n t h < / K e y > < / D i a g r a m O b j e c t K e y > < D i a g r a m O b j e c t K e y > < K e y > T a b l e s \ n o r w a y _ n e w _ c a r _ s a l e s _ b y _ m o d e l \ C o l u m n s \ M a k e < / K e y > < / D i a g r a m O b j e c t K e y > < D i a g r a m O b j e c t K e y > < K e y > T a b l e s \ n o r w a y _ n e w _ c a r _ s a l e s _ b y _ m o d e l \ C o l u m n s \ M o d e l < / K e y > < / D i a g r a m O b j e c t K e y > < D i a g r a m O b j e c t K e y > < K e y > T a b l e s \ n o r w a y _ n e w _ c a r _ s a l e s _ b y _ m o d e l \ C o l u m n s \ Q u a n t i t y < / K e y > < / D i a g r a m O b j e c t K e y > < D i a g r a m O b j e c t K e y > < K e y > T a b l e s \ n o r w a y _ n e w _ c a r _ s a l e s _ b y _ m o d e l \ C o l u m n s \ P c t < / K e y > < / D i a g r a m O b j e c t K e y > < D i a g r a m O b j e c t K e y > < K e y > T a b l e s \ n o r w a y _ n e w _ c a r _ s a l e s _ b y _ m a k e < / K e y > < / D i a g r a m O b j e c t K e y > < D i a g r a m O b j e c t K e y > < K e y > T a b l e s \ n o r w a y _ n e w _ c a r _ s a l e s _ b y _ m a k e \ C o l u m n s \ Y e a r < / K e y > < / D i a g r a m O b j e c t K e y > < D i a g r a m O b j e c t K e y > < K e y > T a b l e s \ n o r w a y _ n e w _ c a r _ s a l e s _ b y _ m a k e \ C o l u m n s \ M o n t h < / K e y > < / D i a g r a m O b j e c t K e y > < D i a g r a m O b j e c t K e y > < K e y > T a b l e s \ n o r w a y _ n e w _ c a r _ s a l e s _ b y _ m a k e \ C o l u m n s \ M a k e < / K e y > < / D i a g r a m O b j e c t K e y > < D i a g r a m O b j e c t K e y > < K e y > T a b l e s \ n o r w a y _ n e w _ c a r _ s a l e s _ b y _ m a k e \ C o l u m n s \ Q u a n t i t y < / K e y > < / D i a g r a m O b j e c t K e y > < D i a g r a m O b j e c t K e y > < K e y > T a b l e s \ n o r w a y _ n e w _ c a r _ s a l e s _ b y _ m a k e \ C o l u m n s \ P c t < / K e y > < / D i a g r a m O b j e c t K e y > < D i a g r a m O b j e c t K e y > < K e y > T a b l e s \ n o r w a y _ n e w _ c a r _ s a l e s _ b y _ m a k e \ M e a s u r e s \ S u m   o f   Q u a n t i t y < / K e y > < / D i a g r a m O b j e c t K e y > < D i a g r a m O b j e c t K e y > < K e y > T a b l e s \ n o r w a y _ n e w _ c a r _ s a l e s _ b y _ m a k e \ S u m   o f   Q u a n t i t y \ A d d i t i o n a l   I n f o \ I m p l i c i t   M e a s u r e < / K e y > < / D i a g r a m O b j e c t K e y > < / A l l K e y s > < S e l e c t e d K e y s > < D i a g r a m O b j e c t K e y > < K e y > T a b l e s \ n o r w a y _ n e w _ c a r _ s a l e s _ b y _ m a k e \ C o l u m n s \ Y e a r 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 T a g s \ T a b l e s \ & l t ; T a b l e s \ n o r w a y _ n e w _ c a r _ s a l e s _ b y _ m o d e l & g t ; < / K e y > < / a : K e y > < a : V a l u e   i : t y p e = " D i a g r a m D i s p l a y T a g V i e w S t a t e " > < I s N o t F i l t e r e d O u t > t r u e < / I s N o t F i l t e r e d O u t > < / a : V a l u e > < / a : K e y V a l u e O f D i a g r a m O b j e c t K e y a n y T y p e z b w N T n L X > < a : K e y V a l u e O f D i a g r a m O b j e c t K e y a n y T y p e z b w N T n L X > < a : K e y > < K e y > D y n a m i c   T a g s \ T a b l e s \ & l t ; T a b l e s \ n o r w a y _ n e w _ c a r _ s a l e s _ b y _ m a k e & g t ; < / K e y > < / a : K e y > < a : V a l u e   i : t y p e = " D i a g r a m D i s p l a y T a g V i e w S t a t e " > < I s N o t F i l t e r e d O u t > t r u e < / I s N o t F i l t e r e d O u t > < / a : V a l u e > < / a : K e y V a l u e O f D i a g r a m O b j e c t K e y a n y T y p e z b w N T n L X > < a : K e y V a l u e O f D i a g r a m O b j e c t K e y a n y T y p e z b w N T n L X > < a : K e y > < K e y > T a b l e s \ n o r w a y _ n e w _ c a r _ s a l e s _ b y _ m o d e l < / K e y > < / a : K e y > < a : V a l u e   i : t y p e = " D i a g r a m D i s p l a y N o d e V i e w S t a t e " > < H e i g h t > 2 0 0 < / H e i g h t > < I s E x p a n d e d > t r u e < / I s E x p a n d e d > < L a y e d O u t > t r u e < / L a y e d O u t > < W i d t h > 2 0 0 < / W i d t h > < / a : V a l u e > < / a : K e y V a l u e O f D i a g r a m O b j e c t K e y a n y T y p e z b w N T n L X > < a : K e y V a l u e O f D i a g r a m O b j e c t K e y a n y T y p e z b w N T n L X > < a : K e y > < K e y > T a b l e s \ n o r w a y _ n e w _ c a r _ s a l e s _ b y _ m o d e l \ C o l u m n s \ Y e a r < / K e y > < / a : K e y > < a : V a l u e   i : t y p e = " D i a g r a m D i s p l a y N o d e V i e w S t a t e " > < H e i g h t > 1 5 0 < / H e i g h t > < I s E x p a n d e d > t r u e < / I s E x p a n d e d > < W i d t h > 2 0 0 < / W i d t h > < / a : V a l u e > < / a : K e y V a l u e O f D i a g r a m O b j e c t K e y a n y T y p e z b w N T n L X > < a : K e y V a l u e O f D i a g r a m O b j e c t K e y a n y T y p e z b w N T n L X > < a : K e y > < K e y > T a b l e s \ n o r w a y _ n e w _ c a r _ s a l e s _ b y _ m o d e l \ C o l u m n s \ M o n t h < / K e y > < / a : K e y > < a : V a l u e   i : t y p e = " D i a g r a m D i s p l a y N o d e V i e w S t a t e " > < H e i g h t > 1 5 0 < / H e i g h t > < I s E x p a n d e d > t r u e < / I s E x p a n d e d > < W i d t h > 2 0 0 < / W i d t h > < / a : V a l u e > < / a : K e y V a l u e O f D i a g r a m O b j e c t K e y a n y T y p e z b w N T n L X > < a : K e y V a l u e O f D i a g r a m O b j e c t K e y a n y T y p e z b w N T n L X > < a : K e y > < K e y > T a b l e s \ n o r w a y _ n e w _ c a r _ s a l e s _ b y _ m o d e l \ C o l u m n s \ M a k e < / K e y > < / a : K e y > < a : V a l u e   i : t y p e = " D i a g r a m D i s p l a y N o d e V i e w S t a t e " > < H e i g h t > 1 5 0 < / H e i g h t > < I s E x p a n d e d > t r u e < / I s E x p a n d e d > < W i d t h > 2 0 0 < / W i d t h > < / a : V a l u e > < / a : K e y V a l u e O f D i a g r a m O b j e c t K e y a n y T y p e z b w N T n L X > < a : K e y V a l u e O f D i a g r a m O b j e c t K e y a n y T y p e z b w N T n L X > < a : K e y > < K e y > T a b l e s \ n o r w a y _ n e w _ c a r _ s a l e s _ b y _ m o d e l \ C o l u m n s \ M o d e l < / K e y > < / a : K e y > < a : V a l u e   i : t y p e = " D i a g r a m D i s p l a y N o d e V i e w S t a t e " > < H e i g h t > 1 5 0 < / H e i g h t > < I s E x p a n d e d > t r u e < / I s E x p a n d e d > < W i d t h > 2 0 0 < / W i d t h > < / a : V a l u e > < / a : K e y V a l u e O f D i a g r a m O b j e c t K e y a n y T y p e z b w N T n L X > < a : K e y V a l u e O f D i a g r a m O b j e c t K e y a n y T y p e z b w N T n L X > < a : K e y > < K e y > T a b l e s \ n o r w a y _ n e w _ c a r _ s a l e s _ b y _ m o d e l \ C o l u m n s \ Q u a n t i t y < / K e y > < / a : K e y > < a : V a l u e   i : t y p e = " D i a g r a m D i s p l a y N o d e V i e w S t a t e " > < H e i g h t > 1 5 0 < / H e i g h t > < I s E x p a n d e d > t r u e < / I s E x p a n d e d > < W i d t h > 2 0 0 < / W i d t h > < / a : V a l u e > < / a : K e y V a l u e O f D i a g r a m O b j e c t K e y a n y T y p e z b w N T n L X > < a : K e y V a l u e O f D i a g r a m O b j e c t K e y a n y T y p e z b w N T n L X > < a : K e y > < K e y > T a b l e s \ n o r w a y _ n e w _ c a r _ s a l e s _ b y _ m o d e l \ C o l u m n s \ P c t < / K e y > < / a : K e y > < a : V a l u e   i : t y p e = " D i a g r a m D i s p l a y N o d e V i e w S t a t e " > < H e i g h t > 1 5 0 < / H e i g h t > < I s E x p a n d e d > t r u e < / I s E x p a n d e d > < W i d t h > 2 0 0 < / W i d t h > < / a : V a l u e > < / a : K e y V a l u e O f D i a g r a m O b j e c t K e y a n y T y p e z b w N T n L X > < a : K e y V a l u e O f D i a g r a m O b j e c t K e y a n y T y p e z b w N T n L X > < a : K e y > < K e y > T a b l e s \ n o r w a y _ n e w _ c a r _ s a l e s _ b y _ m a k e < / K e y > < / a : K e y > < a : V a l u e   i : t y p e = " D i a g r a m D i s p l a y N o d e V i e w S t a t e " > < H e i g h t > 2 1 8 < / H e i g h t > < I s E x p a n d e d > t r u e < / I s E x p a n d e d > < L a y e d O u t > t r u e < / L a y e d O u t > < L e f t > 3 2 9 . 9 0 3 8 1 0 5 6 7 6 6 5 8 < / L e f t > < T a b I n d e x > 1 < / T a b I n d e x > < W i d t h > 2 0 0 < / W i d t h > < / a : V a l u e > < / a : K e y V a l u e O f D i a g r a m O b j e c t K e y a n y T y p e z b w N T n L X > < a : K e y V a l u e O f D i a g r a m O b j e c t K e y a n y T y p e z b w N T n L X > < a : K e y > < K e y > T a b l e s \ n o r w a y _ n e w _ c a r _ s a l e s _ b y _ m a k e \ C o l u m n s \ Y e a r < / K e y > < / a : K e y > < a : V a l u e   i : t y p e = " D i a g r a m D i s p l a y N o d e V i e w S t a t e " > < H e i g h t > 1 5 0 < / H e i g h t > < I s E x p a n d e d > t r u e < / I s E x p a n d e d > < I s F o c u s e d > t r u e < / I s F o c u s e d > < W i d t h > 2 0 0 < / W i d t h > < / a : V a l u e > < / a : K e y V a l u e O f D i a g r a m O b j e c t K e y a n y T y p e z b w N T n L X > < a : K e y V a l u e O f D i a g r a m O b j e c t K e y a n y T y p e z b w N T n L X > < a : K e y > < K e y > T a b l e s \ n o r w a y _ n e w _ c a r _ s a l e s _ b y _ m a k e \ C o l u m n s \ M o n t h < / K e y > < / a : K e y > < a : V a l u e   i : t y p e = " D i a g r a m D i s p l a y N o d e V i e w S t a t e " > < H e i g h t > 1 5 0 < / H e i g h t > < I s E x p a n d e d > t r u e < / I s E x p a n d e d > < W i d t h > 2 0 0 < / W i d t h > < / a : V a l u e > < / a : K e y V a l u e O f D i a g r a m O b j e c t K e y a n y T y p e z b w N T n L X > < a : K e y V a l u e O f D i a g r a m O b j e c t K e y a n y T y p e z b w N T n L X > < a : K e y > < K e y > T a b l e s \ n o r w a y _ n e w _ c a r _ s a l e s _ b y _ m a k e \ C o l u m n s \ M a k e < / K e y > < / a : K e y > < a : V a l u e   i : t y p e = " D i a g r a m D i s p l a y N o d e V i e w S t a t e " > < H e i g h t > 1 5 0 < / H e i g h t > < I s E x p a n d e d > t r u e < / I s E x p a n d e d > < W i d t h > 2 0 0 < / W i d t h > < / a : V a l u e > < / a : K e y V a l u e O f D i a g r a m O b j e c t K e y a n y T y p e z b w N T n L X > < a : K e y V a l u e O f D i a g r a m O b j e c t K e y a n y T y p e z b w N T n L X > < a : K e y > < K e y > T a b l e s \ n o r w a y _ n e w _ c a r _ s a l e s _ b y _ m a k e \ C o l u m n s \ Q u a n t i t y < / K e y > < / a : K e y > < a : V a l u e   i : t y p e = " D i a g r a m D i s p l a y N o d e V i e w S t a t e " > < H e i g h t > 1 5 0 < / H e i g h t > < I s E x p a n d e d > t r u e < / I s E x p a n d e d > < W i d t h > 2 0 0 < / W i d t h > < / a : V a l u e > < / a : K e y V a l u e O f D i a g r a m O b j e c t K e y a n y T y p e z b w N T n L X > < a : K e y V a l u e O f D i a g r a m O b j e c t K e y a n y T y p e z b w N T n L X > < a : K e y > < K e y > T a b l e s \ n o r w a y _ n e w _ c a r _ s a l e s _ b y _ m a k e \ C o l u m n s \ P c t < / K e y > < / a : K e y > < a : V a l u e   i : t y p e = " D i a g r a m D i s p l a y N o d e V i e w S t a t e " > < H e i g h t > 1 5 0 < / H e i g h t > < I s E x p a n d e d > t r u e < / I s E x p a n d e d > < W i d t h > 2 0 0 < / W i d t h > < / a : V a l u e > < / a : K e y V a l u e O f D i a g r a m O b j e c t K e y a n y T y p e z b w N T n L X > < a : K e y V a l u e O f D i a g r a m O b j e c t K e y a n y T y p e z b w N T n L X > < a : K e y > < K e y > T a b l e s \ n o r w a y _ n e w _ c a r _ s a l e s _ b y _ m a k e \ M e a s u r e s \ S u m   o f   Q u a n t i t y < / K e y > < / a : K e y > < a : V a l u e   i : t y p e = " D i a g r a m D i s p l a y N o d e V i e w S t a t e " > < H e i g h t > 1 5 0 < / H e i g h t > < I s E x p a n d e d > t r u e < / I s E x p a n d e d > < W i d t h > 2 0 0 < / W i d t h > < / a : V a l u e > < / a : K e y V a l u e O f D i a g r a m O b j e c t K e y a n y T y p e z b w N T n L X > < a : K e y V a l u e O f D i a g r a m O b j e c t K e y a n y T y p e z b w N T n L X > < a : K e y > < K e y > T a b l e s \ n o r w a y _ n e w _ c a r _ s a l e s _ b y _ m a k e \ S u m   o f   Q u a n t i t y \ A d d i t i o n a l   I n f o \ I m p l i c i t   M e a s u r e < / K e y > < / a : K e y > < a : V a l u e   i : t y p e = " D i a g r a m D i s p l a y V i e w S t a t e I D i a g r a m T a g A d d i t i o n a l I n f o " / > < / a : K e y V a l u e O f D i a g r a m O b j e c t K e y a n y T y p e z b w N T n L X > < / V i e w S t a t e s > < / D i a g r a m M a n a g e r . S e r i a l i z a b l e D i a g r a m > < D i a g r a m M a n a g e r . S e r i a l i z a b l e D i a g r a m > < A d a p t e r   i : t y p e = " M e a s u r e D i a g r a m S a n d b o x A d a p t e r " > < T a b l e N a m e > n o r w a y _ n e w _ c a r _ s a l e s _ b y _ m o d e l 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 n o r w a y _ n e w _ c a r _ s a l e s _ b y _ m o d e l 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 3 < / K e y > < / D i a g r a m O b j e c t K e y > < D i a g r a m O b j e c t K e y > < K e y > M e a s u r e s \ S u m   o f   Q u a n t i t y   3 \ T a g I n f o \ F o r m u l a < / K e y > < / D i a g r a m O b j e c t K e y > < D i a g r a m O b j e c t K e y > < K e y > M e a s u r e s \ S u m   o f   Q u a n t i t y   3 \ T a g I n f o \ V a l u e < / K e y > < / D i a g r a m O b j e c t K e y > < D i a g r a m O b j e c t K e y > < K e y > C o l u m n s \ Y e a r < / K e y > < / D i a g r a m O b j e c t K e y > < D i a g r a m O b j e c t K e y > < K e y > C o l u m n s \ M o n t h < / K e y > < / D i a g r a m O b j e c t K e y > < D i a g r a m O b j e c t K e y > < K e y > C o l u m n s \ M o n t h N o < / K e y > < / D i a g r a m O b j e c t K e y > < D i a g r a m O b j e c t K e y > < K e y > C o l u m n s \ Q u a r t e r < / K e y > < / D i a g r a m O b j e c t K e y > < D i a g r a m O b j e c t K e y > < K e y > C o l u m n s \ M a k e < / K e y > < / D i a g r a m O b j e c t K e y > < D i a g r a m O b j e c t K e y > < K e y > C o l u m n s \ M o d e l < / K e y > < / D i a g r a m O b j e c t K e y > < D i a g r a m O b j e c t K e y > < K e y > C o l u m n s \ Q u a n t i t y < / K e y > < / D i a g r a m O b j e c t K e y > < D i a g r a m O b j e c t K e y > < K e y > C o l u m n s \ P c t < / K e y > < / D i a g r a m O b j e c t K e y > < D i a g r a m O b j e c t K e y > < K e y > L i n k s \ & l t ; C o l u m n s \ S u m   o f   Q u a n t i t y   3 & g t ; - & l t ; M e a s u r e s \ Q u a n t i t y & g t ; < / K e y > < / D i a g r a m O b j e c t K e y > < D i a g r a m O b j e c t K e y > < K e y > L i n k s \ & l t ; C o l u m n s \ S u m   o f   Q u a n t i t y   3 & g t ; - & l t ; M e a s u r e s \ Q u a n t i t y & g t ; \ C O L U M N < / K e y > < / D i a g r a m O b j e c t K e y > < D i a g r a m O b j e c t K e y > < K e y > L i n k s \ & l t ; C o l u m n s \ S u m   o f   Q u a n t i t y   3 & g t ; - & l t ; M e a s u r e s \ Q u a n t i t y & g t ; \ M E A S U R E 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 3 < / K e y > < / a : K e y > < a : V a l u e   i : t y p e = " M e a s u r e G r i d N o d e V i e w S t a t e " > < C o l u m n > 4 < / C o l u m n > < L a y e d O u t > t r u e < / L a y e d O u t > < W a s U I I n v i s i b l e > t r u e < / W a s U I I n v i s i b l e > < / a : V a l u e > < / a : K e y V a l u e O f D i a g r a m O b j e c t K e y a n y T y p e z b w N T n L X > < a : K e y V a l u e O f D i a g r a m O b j e c t K e y a n y T y p e z b w N T n L X > < a : K e y > < K e y > M e a s u r e s \ S u m   o f   Q u a n t i t y   3 \ T a g I n f o \ F o r m u l a < / K e y > < / a : K e y > < a : V a l u e   i : t y p e = " M e a s u r e G r i d V i e w S t a t e I D i a g r a m T a g A d d i t i o n a l I n f o " / > < / a : K e y V a l u e O f D i a g r a m O b j e c t K e y a n y T y p e z b w N T n L X > < a : K e y V a l u e O f D i a g r a m O b j e c t K e y a n y T y p e z b w N T n L X > < a : K e y > < K e y > M e a s u r e s \ S u m   o f   Q u a n t i t y   3 \ T a g I n f o \ V a l u e 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 C o l u m n s \ M o n t h N o < / 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a : K e y V a l u e O f D i a g r a m O b j e c t K e y a n y T y p e z b w N T n L X > < a : K e y > < K e y > C o l u m n s \ M a k e < / K e y > < / a : K e y > < a : V a l u e   i : t y p e = " M e a s u r e G r i d N o d e V i e w S t a t e " > < C o l u m n > 2 < / C o l u m n > < L a y e d O u t > t r u e < / L a y e d O u t > < / a : V a l u e > < / a : K e y V a l u e O f D i a g r a m O b j e c t K e y a n y T y p e z b w N T n L X > < a : K e y V a l u e O f D i a g r a m O b j e c t K e y a n y T y p e z b w N T n L X > < a : K e y > < K e y > C o l u m n s \ M o d e l < / 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 C o l u m n s \ P c t < / K e y > < / a : K e y > < a : V a l u e   i : t y p e = " M e a s u r e G r i d N o d e V i e w S t a t e " > < C o l u m n > 5 < / C o l u m n > < L a y e d O u t > t r u e < / L a y e d O u t > < / a : V a l u e > < / a : K e y V a l u e O f D i a g r a m O b j e c t K e y a n y T y p e z b w N T n L X > < a : K e y V a l u e O f D i a g r a m O b j e c t K e y a n y T y p e z b w N T n L X > < a : K e y > < K e y > L i n k s \ & l t ; C o l u m n s \ S u m   o f   Q u a n t i t y   3 & g t ; - & l t ; M e a s u r e s \ Q u a n t i t y & g t ; < / K e y > < / a : K e y > < a : V a l u e   i : t y p e = " M e a s u r e G r i d V i e w S t a t e I D i a g r a m L i n k " / > < / a : K e y V a l u e O f D i a g r a m O b j e c t K e y a n y T y p e z b w N T n L X > < a : K e y V a l u e O f D i a g r a m O b j e c t K e y a n y T y p e z b w N T n L X > < a : K e y > < K e y > L i n k s \ & l t ; C o l u m n s \ S u m   o f   Q u a n t i t y   3 & g t ; - & l t ; M e a s u r e s \ Q u a n t i t y & g t ; \ C O L U M N < / K e y > < / a : K e y > < a : V a l u e   i : t y p e = " M e a s u r e G r i d V i e w S t a t e I D i a g r a m L i n k E n d p o i n t " / > < / a : K e y V a l u e O f D i a g r a m O b j e c t K e y a n y T y p e z b w N T n L X > < a : K e y V a l u e O f D i a g r a m O b j e c t K e y a n y T y p e z b w N T n L X > < a : K e y > < K e y > L i n k s \ & l t ; C o l u m n s \ S u m   o f   Q u a n t i t y   3 & g t ; - & l t ; M e a s u r e s \ Q u a n t i t y & g t ; \ M E A S U R E < / K e y > < / a : K e y > < a : V a l u e   i : t y p e = " M e a s u r e G r i d V i e w S t a t e I D i a g r a m L i n k E n d p o i n t " / > < / a : K e y V a l u e O f D i a g r a m O b j e c t K e y a n y T y p e z b w N T n L X > < / V i e w S t a t e s > < / D i a g r a m M a n a g e r . S e r i a l i z a b l e D i a g r a m > < D i a g r a m M a n a g e r . S e r i a l i z a b l e D i a g r a m > < A d a p t e r   i : t y p e = " M e a s u r e D i a g r a m S a n d b o x A d a p t e r " > < T a b l e N a m e > n o r w a y _ n e w _ c a r _ s a l e s _ b y _ m a k e 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 n o r w a y _ n e w _ c a r _ s a l e s _ b y _ m a k e 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 C o l u m n s \ Q u a r t e r < / K e y > < / D i a g r a m O b j e c t K e y > < D i a g r a m O b j e c t K e y > < K e y > C o l u m n s \ Y e a r < / K e y > < / D i a g r a m O b j e c t K e y > < D i a g r a m O b j e c t K e y > < K e y > C o l u m n s \ M o n t h < / K e y > < / D i a g r a m O b j e c t K e y > < D i a g r a m O b j e c t K e y > < K e y > C o l u m n s \ M o n t h N o   1 < / K e y > < / D i a g r a m O b j e c t K e y > < D i a g r a m O b j e c t K e y > < K e y > C o l u m n s \ M a k e < / K e y > < / D i a g r a m O b j e c t K e y > < D i a g r a m O b j e c t K e y > < K e y > C o l u m n s \ Q u a n t i t y < / K e y > < / D i a g r a m O b j e c t K e y > < D i a g r a m O b j e c t K e y > < K e y > C o l u m n s \ P c t 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 C o l u m n s \ Q u a r t e r < / K e y > < / a : K e y > < a : V a l u e   i : t y p e = " M e a s u r e G r i d N o d e V i e w S t a t e " > < C o l u m n > 6 < / C o l u m n > < L a y e d O u t > t r u e < / L a y e d O u t > < / a : V a l u e > < / 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 C o l u m n s \ M o n t h N o   1 < / K e y > < / a : K e y > < a : V a l u e   i : t y p e = " M e a s u r e G r i d N o d e V i e w S t a t e " > < C o l u m n > 2 < / C o l u m n > < L a y e d O u t > t r u e < / L a y e d O u t > < / a : V a l u e > < / a : K e y V a l u e O f D i a g r a m O b j e c t K e y a n y T y p e z b w N T n L X > < a : K e y V a l u e O f D i a g r a m O b j e c t K e y a n y T y p e z b w N T n L X > < a : K e y > < K e y > C o l u m n s \ M a k e < / 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 C o l u m n s \ P c t < / K e y > < / a : K e y > < a : V a l u e   i : t y p e = " M e a s u r e G r i d N o d e V i e w S t a t e " > < C o l u m n > 5 < / 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 n o r w a y _ n e w _ c a r _ s a l e s _ b y _ m o n t h 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 n o r w a y _ n e w _ c a r _ s a l e s _ b y _ m o n t h 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 2 < / K e y > < / D i a g r a m O b j e c t K e y > < D i a g r a m O b j e c t K e y > < K e y > M e a s u r e s \ S u m   o f   Q u a n t i t y   2 \ T a g I n f o \ F o r m u l a < / K e y > < / D i a g r a m O b j e c t K e y > < D i a g r a m O b j e c t K e y > < K e y > M e a s u r e s \ S u m   o f   Q u a n t i t y   2 \ T a g I n f o \ V a l u e < / K e y > < / D i a g r a m O b j e c t K e y > < D i a g r a m O b j e c t K e y > < K e y > M e a s u r e s \ A v e r a g e   o f   Q u a n t i t y < / K e y > < / D i a g r a m O b j e c t K e y > < D i a g r a m O b j e c t K e y > < K e y > M e a s u r e s \ A v e r a g e   o f   Q u a n t i t y \ T a g I n f o \ F o r m u l a < / K e y > < / D i a g r a m O b j e c t K e y > < D i a g r a m O b j e c t K e y > < K e y > M e a s u r e s \ A v e r a g e   o f   Q u a n t i t y \ T a g I n f o \ V a l u e < / K e y > < / D i a g r a m O b j e c t K e y > < D i a g r a m O b j e c t K e y > < K e y > M e a s u r e s \ S u m   o f   Q u a n t i t y _ D i e s e l < / K e y > < / D i a g r a m O b j e c t K e y > < D i a g r a m O b j e c t K e y > < K e y > M e a s u r e s \ S u m   o f   Q u a n t i t y _ D i e s e l \ T a g I n f o \ F o r m u l a < / K e y > < / D i a g r a m O b j e c t K e y > < D i a g r a m O b j e c t K e y > < K e y > M e a s u r e s \ S u m   o f   Q u a n t i t y _ D i e s e l \ T a g I n f o \ V a l u e < / K e y > < / D i a g r a m O b j e c t K e y > < D i a g r a m O b j e c t K e y > < K e y > M e a s u r e s \ C o u n t   o f   Q u a n t i t y _ H y b r i d < / K e y > < / D i a g r a m O b j e c t K e y > < D i a g r a m O b j e c t K e y > < K e y > M e a s u r e s \ C o u n t   o f   Q u a n t i t y _ H y b r i d \ T a g I n f o \ F o r m u l a < / K e y > < / D i a g r a m O b j e c t K e y > < D i a g r a m O b j e c t K e y > < K e y > M e a s u r e s \ C o u n t   o f   Q u a n t i t y _ H y b r i d \ T a g I n f o \ V a l u e < / K e y > < / D i a g r a m O b j e c t K e y > < D i a g r a m O b j e c t K e y > < K e y > M e a s u r e s \ S u m   o f   Q u a n t i t y _ H y b r i d < / K e y > < / D i a g r a m O b j e c t K e y > < D i a g r a m O b j e c t K e y > < K e y > M e a s u r e s \ S u m   o f   Q u a n t i t y _ H y b r i d \ T a g I n f o \ F o r m u l a < / K e y > < / D i a g r a m O b j e c t K e y > < D i a g r a m O b j e c t K e y > < K e y > M e a s u r e s \ S u m   o f   Q u a n t i t y _ H y b r i d \ T a g I n f o \ V a l u e < / K e y > < / D i a g r a m O b j e c t K e y > < D i a g r a m O b j e c t K e y > < K e y > M e a s u r e s \ S u m   o f   I m p o r t < / K e y > < / D i a g r a m O b j e c t K e y > < D i a g r a m O b j e c t K e y > < K e y > M e a s u r e s \ S u m   o f   I m p o r t \ T a g I n f o \ F o r m u l a < / K e y > < / D i a g r a m O b j e c t K e y > < D i a g r a m O b j e c t K e y > < K e y > M e a s u r e s \ S u m   o f   I m p o r t \ T a g I n f o \ V a l u e < / K e y > < / D i a g r a m O b j e c t K e y > < D i a g r a m O b j e c t K e y > < K e y > M e a s u r e s \ S u m   o f   U s e d < / K e y > < / D i a g r a m O b j e c t K e y > < D i a g r a m O b j e c t K e y > < K e y > M e a s u r e s \ S u m   o f   U s e d \ T a g I n f o \ F o r m u l a < / K e y > < / D i a g r a m O b j e c t K e y > < D i a g r a m O b j e c t K e y > < K e y > M e a s u r e s \ S u m   o f   U s e d \ T a g I n f o \ V a l u e < / K e y > < / D i a g r a m O b j e c t K e y > < D i a g r a m O b j e c t K e y > < K e y > M e a s u r e s \ S u m   o f   Q u a n t i t y _ E l e c t r i c < / K e y > < / D i a g r a m O b j e c t K e y > < D i a g r a m O b j e c t K e y > < K e y > M e a s u r e s \ S u m   o f   Q u a n t i t y _ E l e c t r i c \ T a g I n f o \ F o r m u l a < / K e y > < / D i a g r a m O b j e c t K e y > < D i a g r a m O b j e c t K e y > < K e y > M e a s u r e s \ S u m   o f   Q u a n t i t y _ E l e c t r i c \ T a g I n f o \ V a l u e < / K e y > < / D i a g r a m O b j e c t K e y > < D i a g r a m O b j e c t K e y > < K e y > M e a s u r e s \ S u m   o f   I m p o r t _ E l e c t r i c < / K e y > < / D i a g r a m O b j e c t K e y > < D i a g r a m O b j e c t K e y > < K e y > M e a s u r e s \ S u m   o f   I m p o r t _ E l e c t r i c \ T a g I n f o \ F o r m u l a < / K e y > < / D i a g r a m O b j e c t K e y > < D i a g r a m O b j e c t K e y > < K e y > M e a s u r e s \ S u m   o f   I m p o r t _ E l e c t r i c \ T a g I n f o \ V a l u e < / K e y > < / D i a g r a m O b j e c t K e y > < D i a g r a m O b j e c t K e y > < K e y > C o l u m n s \ Q u a r t e r < / K e y > < / D i a g r a m O b j e c t K e y > < D i a g r a m O b j e c t K e y > < K e y > C o l u m n s \ Y e a r < / K e y > < / D i a g r a m O b j e c t K e y > < D i a g r a m O b j e c t K e y > < K e y > C o l u m n s \ M o n t h N u m b e r < / K e y > < / D i a g r a m O b j e c t K e y > < D i a g r a m O b j e c t K e y > < K e y > C o l u m n s \ M o n t h < / K e y > < / D i a g r a m O b j e c t K e y > < D i a g r a m O b j e c t K e y > < K e y > C o l u m n s \ Q u a n t i t y < / K e y > < / D i a g r a m O b j e c t K e y > < D i a g r a m O b j e c t K e y > < K e y > C o l u m n s \ Q u a n t i t y _ Y o Y < / K e y > < / D i a g r a m O b j e c t K e y > < D i a g r a m O b j e c t K e y > < K e y > C o l u m n s \ I m p o r t < / K e y > < / D i a g r a m O b j e c t K e y > < D i a g r a m O b j e c t K e y > < K e y > C o l u m n s \ I m p o r t _ Y o Y < / K e y > < / D i a g r a m O b j e c t K e y > < D i a g r a m O b j e c t K e y > < K e y > C o l u m n s \ U s e d < / K e y > < / D i a g r a m O b j e c t K e y > < D i a g r a m O b j e c t K e y > < K e y > C o l u m n s \ U s e d _ Y o Y < / K e y > < / D i a g r a m O b j e c t K e y > < D i a g r a m O b j e c t K e y > < K e y > C o l u m n s \ A v g _ C O 2 < / K e y > < / D i a g r a m O b j e c t K e y > < D i a g r a m O b j e c t K e y > < K e y > C o l u m n s \ B e n s i n _ C o 2 < / K e y > < / D i a g r a m O b j e c t K e y > < D i a g r a m O b j e c t K e y > < K e y > C o l u m n s \ D i e s e l _ C o 2 < / K e y > < / D i a g r a m O b j e c t K e y > < D i a g r a m O b j e c t K e y > < K e y > C o l u m n s \ Q u a n t i t y _ D i e s e l < / K e y > < / D i a g r a m O b j e c t K e y > < D i a g r a m O b j e c t K e y > < K e y > C o l u m n s \ D i e s e l _ S h a r e < / K e y > < / D i a g r a m O b j e c t K e y > < D i a g r a m O b j e c t K e y > < K e y > C o l u m n s \ D i e s e l _ S h a r e _ L Y < / K e y > < / D i a g r a m O b j e c t K e y > < D i a g r a m O b j e c t K e y > < K e y > C o l u m n s \ Q u a n t i t y _ H y b r i d < / K e y > < / D i a g r a m O b j e c t K e y > < D i a g r a m O b j e c t K e y > < K e y > C o l u m n s \ Q u a n t i t y _ E l e c t r i c < / K e y > < / D i a g r a m O b j e c t K e y > < D i a g r a m O b j e c t K e y > < K e y > C o l u m n s \ I m p o r t _ E l e c t r i c < / 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D i a g r a m O b j e c t K e y > < K e y > L i n k s \ & l t ; C o l u m n s \ A v e r a g e   o f   Q u a n t i t y & g t ; - & l t ; M e a s u r e s \ Q u a n t i t y & g t ; < / K e y > < / D i a g r a m O b j e c t K e y > < D i a g r a m O b j e c t K e y > < K e y > L i n k s \ & l t ; C o l u m n s \ A v e r a g e   o f   Q u a n t i t y & g t ; - & l t ; M e a s u r e s \ Q u a n t i t y & g t ; \ C O L U M N < / K e y > < / D i a g r a m O b j e c t K e y > < D i a g r a m O b j e c t K e y > < K e y > L i n k s \ & l t ; C o l u m n s \ A v e r a g e   o f   Q u a n t i t y & g t ; - & l t ; M e a s u r e s \ Q u a n t i t y & g t ; \ M E A S U R E < / K e y > < / D i a g r a m O b j e c t K e y > < D i a g r a m O b j e c t K e y > < K e y > L i n k s \ & l t ; C o l u m n s \ S u m   o f   Q u a n t i t y _ D i e s e l & g t ; - & l t ; M e a s u r e s \ Q u a n t i t y _ D i e s e l & g t ; < / K e y > < / D i a g r a m O b j e c t K e y > < D i a g r a m O b j e c t K e y > < K e y > L i n k s \ & l t ; C o l u m n s \ S u m   o f   Q u a n t i t y _ D i e s e l & g t ; - & l t ; M e a s u r e s \ Q u a n t i t y _ D i e s e l & g t ; \ C O L U M N < / K e y > < / D i a g r a m O b j e c t K e y > < D i a g r a m O b j e c t K e y > < K e y > L i n k s \ & l t ; C o l u m n s \ S u m   o f   Q u a n t i t y _ D i e s e l & g t ; - & l t ; M e a s u r e s \ Q u a n t i t y _ D i e s e l & g t ; \ M E A S U R E < / K e y > < / D i a g r a m O b j e c t K e y > < D i a g r a m O b j e c t K e y > < K e y > L i n k s \ & l t ; C o l u m n s \ C o u n t   o f   Q u a n t i t y _ H y b r i d & g t ; - & l t ; M e a s u r e s \ Q u a n t i t y _ H y b r i d & g t ; < / K e y > < / D i a g r a m O b j e c t K e y > < D i a g r a m O b j e c t K e y > < K e y > L i n k s \ & l t ; C o l u m n s \ C o u n t   o f   Q u a n t i t y _ H y b r i d & g t ; - & l t ; M e a s u r e s \ Q u a n t i t y _ H y b r i d & g t ; \ C O L U M N < / K e y > < / D i a g r a m O b j e c t K e y > < D i a g r a m O b j e c t K e y > < K e y > L i n k s \ & l t ; C o l u m n s \ C o u n t   o f   Q u a n t i t y _ H y b r i d & g t ; - & l t ; M e a s u r e s \ Q u a n t i t y _ H y b r i d & g t ; \ M E A S U R E < / K e y > < / D i a g r a m O b j e c t K e y > < D i a g r a m O b j e c t K e y > < K e y > L i n k s \ & l t ; C o l u m n s \ S u m   o f   Q u a n t i t y _ H y b r i d & g t ; - & l t ; M e a s u r e s \ Q u a n t i t y _ H y b r i d & g t ; < / K e y > < / D i a g r a m O b j e c t K e y > < D i a g r a m O b j e c t K e y > < K e y > L i n k s \ & l t ; C o l u m n s \ S u m   o f   Q u a n t i t y _ H y b r i d & g t ; - & l t ; M e a s u r e s \ Q u a n t i t y _ H y b r i d & g t ; \ C O L U M N < / K e y > < / D i a g r a m O b j e c t K e y > < D i a g r a m O b j e c t K e y > < K e y > L i n k s \ & l t ; C o l u m n s \ S u m   o f   Q u a n t i t y _ H y b r i d & g t ; - & l t ; M e a s u r e s \ Q u a n t i t y _ H y b r i d & g t ; \ M E A S U R E < / K e y > < / D i a g r a m O b j e c t K e y > < D i a g r a m O b j e c t K e y > < K e y > L i n k s \ & l t ; C o l u m n s \ S u m   o f   I m p o r t & g t ; - & l t ; M e a s u r e s \ I m p o r t & g t ; < / K e y > < / D i a g r a m O b j e c t K e y > < D i a g r a m O b j e c t K e y > < K e y > L i n k s \ & l t ; C o l u m n s \ S u m   o f   I m p o r t & g t ; - & l t ; M e a s u r e s \ I m p o r t & g t ; \ C O L U M N < / K e y > < / D i a g r a m O b j e c t K e y > < D i a g r a m O b j e c t K e y > < K e y > L i n k s \ & l t ; C o l u m n s \ S u m   o f   I m p o r t & g t ; - & l t ; M e a s u r e s \ I m p o r t & g t ; \ M E A S U R E < / K e y > < / D i a g r a m O b j e c t K e y > < D i a g r a m O b j e c t K e y > < K e y > L i n k s \ & l t ; C o l u m n s \ S u m   o f   U s e d & g t ; - & l t ; M e a s u r e s \ U s e d & g t ; < / K e y > < / D i a g r a m O b j e c t K e y > < D i a g r a m O b j e c t K e y > < K e y > L i n k s \ & l t ; C o l u m n s \ S u m   o f   U s e d & g t ; - & l t ; M e a s u r e s \ U s e d & g t ; \ C O L U M N < / K e y > < / D i a g r a m O b j e c t K e y > < D i a g r a m O b j e c t K e y > < K e y > L i n k s \ & l t ; C o l u m n s \ S u m   o f   U s e d & g t ; - & l t ; M e a s u r e s \ U s e d & g t ; \ M E A S U R E < / K e y > < / D i a g r a m O b j e c t K e y > < D i a g r a m O b j e c t K e y > < K e y > L i n k s \ & l t ; C o l u m n s \ S u m   o f   Q u a n t i t y _ E l e c t r i c & g t ; - & l t ; M e a s u r e s \ Q u a n t i t y _ E l e c t r i c & g t ; < / K e y > < / D i a g r a m O b j e c t K e y > < D i a g r a m O b j e c t K e y > < K e y > L i n k s \ & l t ; C o l u m n s \ S u m   o f   Q u a n t i t y _ E l e c t r i c & g t ; - & l t ; M e a s u r e s \ Q u a n t i t y _ E l e c t r i c & g t ; \ C O L U M N < / K e y > < / D i a g r a m O b j e c t K e y > < D i a g r a m O b j e c t K e y > < K e y > L i n k s \ & l t ; C o l u m n s \ S u m   o f   Q u a n t i t y _ E l e c t r i c & g t ; - & l t ; M e a s u r e s \ Q u a n t i t y _ E l e c t r i c & g t ; \ M E A S U R E < / K e y > < / D i a g r a m O b j e c t K e y > < D i a g r a m O b j e c t K e y > < K e y > L i n k s \ & l t ; C o l u m n s \ S u m   o f   I m p o r t _ E l e c t r i c & g t ; - & l t ; M e a s u r e s \ I m p o r t _ E l e c t r i c & g t ; < / K e y > < / D i a g r a m O b j e c t K e y > < D i a g r a m O b j e c t K e y > < K e y > L i n k s \ & l t ; C o l u m n s \ S u m   o f   I m p o r t _ E l e c t r i c & g t ; - & l t ; M e a s u r e s \ I m p o r t _ E l e c t r i c & g t ; \ C O L U M N < / K e y > < / D i a g r a m O b j e c t K e y > < D i a g r a m O b j e c t K e y > < K e y > L i n k s \ & l t ; C o l u m n s \ S u m   o f   I m p o r t _ E l e c t r i c & g t ; - & l t ; M e a s u r e s \ I m p o r t _ E l e c t r i c & g t ; \ M E A S U R E 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 2 < / K e y > < / a : K e y > < a : V a l u e   i : t y p e = " M e a s u r e G r i d N o d e V i e w S t a t e " > < C o l u m n > 3 < / C o l u m n > < 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 M e a s u r e s \ S u m   o f   Q u a n t i t y   2 \ T a g I n f o \ V a l u e < / K e y > < / a : K e y > < a : V a l u e   i : t y p e = " M e a s u r e G r i d V i e w S t a t e I D i a g r a m T a g A d d i t i o n a l I n f o " / > < / a : K e y V a l u e O f D i a g r a m O b j e c t K e y a n y T y p e z b w N T n L X > < a : K e y V a l u e O f D i a g r a m O b j e c t K e y a n y T y p e z b w N T n L X > < a : K e y > < K e y > M e a s u r e s \ A v e r a g e   o f   Q u a n t i t y < / K e y > < / a : K e y > < a : V a l u e   i : t y p e = " M e a s u r e G r i d N o d e V i e w S t a t e " > < C o l u m n > 3 < / C o l u m n > < L a y e d O u t > t r u e < / L a y e d O u t > < W a s U I I n v i s i b l e > t r u e < / W a s U I I n v i s i b l e > < / a : V a l u e > < / a : K e y V a l u e O f D i a g r a m O b j e c t K e y a n y T y p e z b w N T n L X > < a : K e y V a l u e O f D i a g r a m O b j e c t K e y a n y T y p e z b w N T n L X > < a : K e y > < K e y > M e a s u r e s \ A v e r a g e   o f   Q u a n t i t y \ T a g I n f o \ F o r m u l a < / K e y > < / a : K e y > < a : V a l u e   i : t y p e = " M e a s u r e G r i d V i e w S t a t e I D i a g r a m T a g A d d i t i o n a l I n f o " / > < / a : K e y V a l u e O f D i a g r a m O b j e c t K e y a n y T y p e z b w N T n L X > < a : K e y V a l u e O f D i a g r a m O b j e c t K e y a n y T y p e z b w N T n L X > < a : K e y > < K e y > M e a s u r e s \ A v e r a g e   o f   Q u a n t i t y \ T a g I n f o \ V a l u e < / K e y > < / a : K e y > < a : V a l u e   i : t y p e = " M e a s u r e G r i d V i e w S t a t e I D i a g r a m T a g A d d i t i o n a l I n f o " / > < / a : K e y V a l u e O f D i a g r a m O b j e c t K e y a n y T y p e z b w N T n L X > < a : K e y V a l u e O f D i a g r a m O b j e c t K e y a n y T y p e z b w N T n L X > < a : K e y > < K e y > M e a s u r e s \ S u m   o f   Q u a n t i t y _ D i e s e l < / K e y > < / a : K e y > < a : V a l u e   i : t y p e = " M e a s u r e G r i d N o d e V i e w S t a t e " > < C o l u m n > 1 2 < / C o l u m n > < L a y e d O u t > t r u e < / L a y e d O u t > < W a s U I I n v i s i b l e > t r u e < / W a s U I I n v i s i b l e > < / a : V a l u e > < / a : K e y V a l u e O f D i a g r a m O b j e c t K e y a n y T y p e z b w N T n L X > < a : K e y V a l u e O f D i a g r a m O b j e c t K e y a n y T y p e z b w N T n L X > < a : K e y > < K e y > M e a s u r e s \ S u m   o f   Q u a n t i t y _ D i e s e l \ T a g I n f o \ F o r m u l a < / K e y > < / a : K e y > < a : V a l u e   i : t y p e = " M e a s u r e G r i d V i e w S t a t e I D i a g r a m T a g A d d i t i o n a l I n f o " / > < / a : K e y V a l u e O f D i a g r a m O b j e c t K e y a n y T y p e z b w N T n L X > < a : K e y V a l u e O f D i a g r a m O b j e c t K e y a n y T y p e z b w N T n L X > < a : K e y > < K e y > M e a s u r e s \ S u m   o f   Q u a n t i t y _ D i e s e l \ T a g I n f o \ V a l u e < / K e y > < / a : K e y > < a : V a l u e   i : t y p e = " M e a s u r e G r i d V i e w S t a t e I D i a g r a m T a g A d d i t i o n a l I n f o " / > < / a : K e y V a l u e O f D i a g r a m O b j e c t K e y a n y T y p e z b w N T n L X > < a : K e y V a l u e O f D i a g r a m O b j e c t K e y a n y T y p e z b w N T n L X > < a : K e y > < K e y > M e a s u r e s \ C o u n t   o f   Q u a n t i t y _ H y b r i d < / K e y > < / a : K e y > < a : V a l u e   i : t y p e = " M e a s u r e G r i d N o d e V i e w S t a t e " > < C o l u m n > 1 5 < / C o l u m n > < L a y e d O u t > t r u e < / L a y e d O u t > < W a s U I I n v i s i b l e > t r u e < / W a s U I I n v i s i b l e > < / a : V a l u e > < / a : K e y V a l u e O f D i a g r a m O b j e c t K e y a n y T y p e z b w N T n L X > < a : K e y V a l u e O f D i a g r a m O b j e c t K e y a n y T y p e z b w N T n L X > < a : K e y > < K e y > M e a s u r e s \ C o u n t   o f   Q u a n t i t y _ H y b r i d \ T a g I n f o \ F o r m u l a < / K e y > < / a : K e y > < a : V a l u e   i : t y p e = " M e a s u r e G r i d V i e w S t a t e I D i a g r a m T a g A d d i t i o n a l I n f o " / > < / a : K e y V a l u e O f D i a g r a m O b j e c t K e y a n y T y p e z b w N T n L X > < a : K e y V a l u e O f D i a g r a m O b j e c t K e y a n y T y p e z b w N T n L X > < a : K e y > < K e y > M e a s u r e s \ C o u n t   o f   Q u a n t i t y _ H y b r i d \ T a g I n f o \ V a l u e < / K e y > < / a : K e y > < a : V a l u e   i : t y p e = " M e a s u r e G r i d V i e w S t a t e I D i a g r a m T a g A d d i t i o n a l I n f o " / > < / a : K e y V a l u e O f D i a g r a m O b j e c t K e y a n y T y p e z b w N T n L X > < a : K e y V a l u e O f D i a g r a m O b j e c t K e y a n y T y p e z b w N T n L X > < a : K e y > < K e y > M e a s u r e s \ S u m   o f   Q u a n t i t y _ H y b r i d < / K e y > < / a : K e y > < a : V a l u e   i : t y p e = " M e a s u r e G r i d N o d e V i e w S t a t e " > < C o l u m n > 1 5 < / C o l u m n > < L a y e d O u t > t r u e < / L a y e d O u t > < W a s U I I n v i s i b l e > t r u e < / W a s U I I n v i s i b l e > < / a : V a l u e > < / a : K e y V a l u e O f D i a g r a m O b j e c t K e y a n y T y p e z b w N T n L X > < a : K e y V a l u e O f D i a g r a m O b j e c t K e y a n y T y p e z b w N T n L X > < a : K e y > < K e y > M e a s u r e s \ S u m   o f   Q u a n t i t y _ H y b r i d \ T a g I n f o \ F o r m u l a < / K e y > < / a : K e y > < a : V a l u e   i : t y p e = " M e a s u r e G r i d V i e w S t a t e I D i a g r a m T a g A d d i t i o n a l I n f o " / > < / a : K e y V a l u e O f D i a g r a m O b j e c t K e y a n y T y p e z b w N T n L X > < a : K e y V a l u e O f D i a g r a m O b j e c t K e y a n y T y p e z b w N T n L X > < a : K e y > < K e y > M e a s u r e s \ S u m   o f   Q u a n t i t y _ H y b r i d \ T a g I n f o \ V a l u e < / K e y > < / a : K e y > < a : V a l u e   i : t y p e = " M e a s u r e G r i d V i e w S t a t e I D i a g r a m T a g A d d i t i o n a l I n f o " / > < / a : K e y V a l u e O f D i a g r a m O b j e c t K e y a n y T y p e z b w N T n L X > < a : K e y V a l u e O f D i a g r a m O b j e c t K e y a n y T y p e z b w N T n L X > < a : K e y > < K e y > M e a s u r e s \ S u m   o f   I m p o r t < / K e y > < / a : K e y > < a : V a l u e   i : t y p e = " M e a s u r e G r i d N o d e V i e w S t a t e " > < C o l u m n > 5 < / C o l u m n > < L a y e d O u t > t r u e < / L a y e d O u t > < W a s U I I n v i s i b l e > t r u e < / W a s U I I n v i s i b l e > < / a : V a l u e > < / a : K e y V a l u e O f D i a g r a m O b j e c t K e y a n y T y p e z b w N T n L X > < a : K e y V a l u e O f D i a g r a m O b j e c t K e y a n y T y p e z b w N T n L X > < a : K e y > < K e y > M e a s u r e s \ S u m   o f   I m p o r t \ T a g I n f o \ F o r m u l a < / K e y > < / a : K e y > < a : V a l u e   i : t y p e = " M e a s u r e G r i d V i e w S t a t e I D i a g r a m T a g A d d i t i o n a l I n f o " / > < / a : K e y V a l u e O f D i a g r a m O b j e c t K e y a n y T y p e z b w N T n L X > < a : K e y V a l u e O f D i a g r a m O b j e c t K e y a n y T y p e z b w N T n L X > < a : K e y > < K e y > M e a s u r e s \ S u m   o f   I m p o r t \ T a g I n f o \ V a l u e < / K e y > < / a : K e y > < a : V a l u e   i : t y p e = " M e a s u r e G r i d V i e w S t a t e I D i a g r a m T a g A d d i t i o n a l I n f o " / > < / a : K e y V a l u e O f D i a g r a m O b j e c t K e y a n y T y p e z b w N T n L X > < a : K e y V a l u e O f D i a g r a m O b j e c t K e y a n y T y p e z b w N T n L X > < a : K e y > < K e y > M e a s u r e s \ S u m   o f   U s e d < / K e y > < / a : K e y > < a : V a l u e   i : t y p e = " M e a s u r e G r i d N o d e V i e w S t a t e " > < C o l u m n > 7 < / C o l u m n > < L a y e d O u t > t r u e < / L a y e d O u t > < W a s U I I n v i s i b l e > t r u e < / W a s U I I n v i s i b l e > < / a : V a l u e > < / a : K e y V a l u e O f D i a g r a m O b j e c t K e y a n y T y p e z b w N T n L X > < a : K e y V a l u e O f D i a g r a m O b j e c t K e y a n y T y p e z b w N T n L X > < a : K e y > < K e y > M e a s u r e s \ S u m   o f   U s e d \ T a g I n f o \ F o r m u l a < / K e y > < / a : K e y > < a : V a l u e   i : t y p e = " M e a s u r e G r i d V i e w S t a t e I D i a g r a m T a g A d d i t i o n a l I n f o " / > < / a : K e y V a l u e O f D i a g r a m O b j e c t K e y a n y T y p e z b w N T n L X > < a : K e y V a l u e O f D i a g r a m O b j e c t K e y a n y T y p e z b w N T n L X > < a : K e y > < K e y > M e a s u r e s \ S u m   o f   U s e d \ T a g I n f o \ V a l u e < / K e y > < / a : K e y > < a : V a l u e   i : t y p e = " M e a s u r e G r i d V i e w S t a t e I D i a g r a m T a g A d d i t i o n a l I n f o " / > < / a : K e y V a l u e O f D i a g r a m O b j e c t K e y a n y T y p e z b w N T n L X > < a : K e y V a l u e O f D i a g r a m O b j e c t K e y a n y T y p e z b w N T n L X > < a : K e y > < K e y > M e a s u r e s \ S u m   o f   Q u a n t i t y _ E l e c t r i c < / K e y > < / a : K e y > < a : V a l u e   i : t y p e = " M e a s u r e G r i d N o d e V i e w S t a t e " > < C o l u m n > 1 6 < / C o l u m n > < L a y e d O u t > t r u e < / L a y e d O u t > < W a s U I I n v i s i b l e > t r u e < / W a s U I I n v i s i b l e > < / a : V a l u e > < / a : K e y V a l u e O f D i a g r a m O b j e c t K e y a n y T y p e z b w N T n L X > < a : K e y V a l u e O f D i a g r a m O b j e c t K e y a n y T y p e z b w N T n L X > < a : K e y > < K e y > M e a s u r e s \ S u m   o f   Q u a n t i t y _ E l e c t r i c \ T a g I n f o \ F o r m u l a < / K e y > < / a : K e y > < a : V a l u e   i : t y p e = " M e a s u r e G r i d V i e w S t a t e I D i a g r a m T a g A d d i t i o n a l I n f o " / > < / a : K e y V a l u e O f D i a g r a m O b j e c t K e y a n y T y p e z b w N T n L X > < a : K e y V a l u e O f D i a g r a m O b j e c t K e y a n y T y p e z b w N T n L X > < a : K e y > < K e y > M e a s u r e s \ S u m   o f   Q u a n t i t y _ E l e c t r i c \ T a g I n f o \ V a l u e < / K e y > < / a : K e y > < a : V a l u e   i : t y p e = " M e a s u r e G r i d V i e w S t a t e I D i a g r a m T a g A d d i t i o n a l I n f o " / > < / a : K e y V a l u e O f D i a g r a m O b j e c t K e y a n y T y p e z b w N T n L X > < a : K e y V a l u e O f D i a g r a m O b j e c t K e y a n y T y p e z b w N T n L X > < a : K e y > < K e y > M e a s u r e s \ S u m   o f   I m p o r t _ E l e c t r i c < / K e y > < / a : K e y > < a : V a l u e   i : t y p e = " M e a s u r e G r i d N o d e V i e w S t a t e " > < C o l u m n > 1 7 < / C o l u m n > < L a y e d O u t > t r u e < / L a y e d O u t > < W a s U I I n v i s i b l e > t r u e < / W a s U I I n v i s i b l e > < / a : V a l u e > < / a : K e y V a l u e O f D i a g r a m O b j e c t K e y a n y T y p e z b w N T n L X > < a : K e y V a l u e O f D i a g r a m O b j e c t K e y a n y T y p e z b w N T n L X > < a : K e y > < K e y > M e a s u r e s \ S u m   o f   I m p o r t _ E l e c t r i c \ T a g I n f o \ F o r m u l a < / K e y > < / a : K e y > < a : V a l u e   i : t y p e = " M e a s u r e G r i d V i e w S t a t e I D i a g r a m T a g A d d i t i o n a l I n f o " / > < / a : K e y V a l u e O f D i a g r a m O b j e c t K e y a n y T y p e z b w N T n L X > < a : K e y V a l u e O f D i a g r a m O b j e c t K e y a n y T y p e z b w N T n L X > < a : K e y > < K e y > M e a s u r e s \ S u m   o f   I m p o r t _ E l e c t r i c \ T a g I n f o \ V a l u e < / K e y > < / a : K e y > < a : V a l u e   i : t y p e = " M e a s u r e G r i d V i e w S t a t e I D i a g r a m T a g A d d i t i o n a l I n f o " / > < / a : K e y V a l u e O f D i a g r a m O b j e c t K e y a n y T y p e z b w N T n L X > < a : K e y V a l u e O f D i a g r a m O b j e c t K e y a n y T y p e z b w N T n L X > < a : K e y > < K e y > C o l u m n s \ Q u a r t e r < / K e y > < / a : K e y > < a : V a l u e   i : t y p e = " M e a s u r e G r i d N o d e V i e w S t a t e " > < C o l u m n > 1 8 < / 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 C o l u m n s \ M o n t h N u m b e r < / K e y > < / a : K e y > < a : V a l u e   i : t y p e = " M e a s u r e G r i d N o d e V i e w S t a t e " > < C o l u m n > 1 < / C o l u m n > < L a y e d O u t > t r u e < / L a y e d O u t > < / a : V a l u e > < / a : K e y V a l u e O f D i a g r a m O b j e c t K e y a n y T y p e z b w N T n L X > < a : K e y V a l u e O f D i a g r a m O b j e c t K e y a n y T y p e z b w N T n L X > < a : K e y > < K e y > C o l u m n s \ M o n t h < / K e y > < / a : K e y > < a : V a l u e   i : t y p e = " M e a s u r e G r i d N o d e V i e w S t a t e " > < 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 C o l u m n s \ Q u a n t i t y _ Y o Y < / K e y > < / a : K e y > < a : V a l u e   i : t y p e = " M e a s u r e G r i d N o d e V i e w S t a t e " > < C o l u m n > 4 < / C o l u m n > < L a y e d O u t > t r u e < / L a y e d O u t > < / a : V a l u e > < / a : K e y V a l u e O f D i a g r a m O b j e c t K e y a n y T y p e z b w N T n L X > < a : K e y V a l u e O f D i a g r a m O b j e c t K e y a n y T y p e z b w N T n L X > < a : K e y > < K e y > C o l u m n s \ I m p o r t < / K e y > < / a : K e y > < a : V a l u e   i : t y p e = " M e a s u r e G r i d N o d e V i e w S t a t e " > < C o l u m n > 5 < / C o l u m n > < L a y e d O u t > t r u e < / L a y e d O u t > < / a : V a l u e > < / a : K e y V a l u e O f D i a g r a m O b j e c t K e y a n y T y p e z b w N T n L X > < a : K e y V a l u e O f D i a g r a m O b j e c t K e y a n y T y p e z b w N T n L X > < a : K e y > < K e y > C o l u m n s \ I m p o r t _ Y o Y < / K e y > < / a : K e y > < a : V a l u e   i : t y p e = " M e a s u r e G r i d N o d e V i e w S t a t e " > < C o l u m n > 6 < / C o l u m n > < L a y e d O u t > t r u e < / L a y e d O u t > < / a : V a l u e > < / a : K e y V a l u e O f D i a g r a m O b j e c t K e y a n y T y p e z b w N T n L X > < a : K e y V a l u e O f D i a g r a m O b j e c t K e y a n y T y p e z b w N T n L X > < a : K e y > < K e y > C o l u m n s \ U s e d < / K e y > < / a : K e y > < a : V a l u e   i : t y p e = " M e a s u r e G r i d N o d e V i e w S t a t e " > < C o l u m n > 7 < / C o l u m n > < L a y e d O u t > t r u e < / L a y e d O u t > < / a : V a l u e > < / a : K e y V a l u e O f D i a g r a m O b j e c t K e y a n y T y p e z b w N T n L X > < a : K e y V a l u e O f D i a g r a m O b j e c t K e y a n y T y p e z b w N T n L X > < a : K e y > < K e y > C o l u m n s \ U s e d _ Y o Y < / K e y > < / a : K e y > < a : V a l u e   i : t y p e = " M e a s u r e G r i d N o d e V i e w S t a t e " > < C o l u m n > 8 < / C o l u m n > < L a y e d O u t > t r u e < / L a y e d O u t > < / a : V a l u e > < / a : K e y V a l u e O f D i a g r a m O b j e c t K e y a n y T y p e z b w N T n L X > < a : K e y V a l u e O f D i a g r a m O b j e c t K e y a n y T y p e z b w N T n L X > < a : K e y > < K e y > C o l u m n s \ A v g _ C O 2 < / K e y > < / a : K e y > < a : V a l u e   i : t y p e = " M e a s u r e G r i d N o d e V i e w S t a t e " > < C o l u m n > 9 < / C o l u m n > < L a y e d O u t > t r u e < / L a y e d O u t > < / a : V a l u e > < / a : K e y V a l u e O f D i a g r a m O b j e c t K e y a n y T y p e z b w N T n L X > < a : K e y V a l u e O f D i a g r a m O b j e c t K e y a n y T y p e z b w N T n L X > < a : K e y > < K e y > C o l u m n s \ B e n s i n _ C o 2 < / K e y > < / a : K e y > < a : V a l u e   i : t y p e = " M e a s u r e G r i d N o d e V i e w S t a t e " > < C o l u m n > 1 0 < / C o l u m n > < L a y e d O u t > t r u e < / L a y e d O u t > < / a : V a l u e > < / a : K e y V a l u e O f D i a g r a m O b j e c t K e y a n y T y p e z b w N T n L X > < a : K e y V a l u e O f D i a g r a m O b j e c t K e y a n y T y p e z b w N T n L X > < a : K e y > < K e y > C o l u m n s \ D i e s e l _ C o 2 < / K e y > < / a : K e y > < a : V a l u e   i : t y p e = " M e a s u r e G r i d N o d e V i e w S t a t e " > < C o l u m n > 1 1 < / C o l u m n > < L a y e d O u t > t r u e < / L a y e d O u t > < / a : V a l u e > < / a : K e y V a l u e O f D i a g r a m O b j e c t K e y a n y T y p e z b w N T n L X > < a : K e y V a l u e O f D i a g r a m O b j e c t K e y a n y T y p e z b w N T n L X > < a : K e y > < K e y > C o l u m n s \ Q u a n t i t y _ D i e s e l < / K e y > < / a : K e y > < a : V a l u e   i : t y p e = " M e a s u r e G r i d N o d e V i e w S t a t e " > < C o l u m n > 1 2 < / C o l u m n > < L a y e d O u t > t r u e < / L a y e d O u t > < / a : V a l u e > < / a : K e y V a l u e O f D i a g r a m O b j e c t K e y a n y T y p e z b w N T n L X > < a : K e y V a l u e O f D i a g r a m O b j e c t K e y a n y T y p e z b w N T n L X > < a : K e y > < K e y > C o l u m n s \ D i e s e l _ S h a r e < / K e y > < / a : K e y > < a : V a l u e   i : t y p e = " M e a s u r e G r i d N o d e V i e w S t a t e " > < C o l u m n > 1 3 < / C o l u m n > < L a y e d O u t > t r u e < / L a y e d O u t > < / a : V a l u e > < / a : K e y V a l u e O f D i a g r a m O b j e c t K e y a n y T y p e z b w N T n L X > < a : K e y V a l u e O f D i a g r a m O b j e c t K e y a n y T y p e z b w N T n L X > < a : K e y > < K e y > C o l u m n s \ D i e s e l _ S h a r e _ L Y < / K e y > < / a : K e y > < a : V a l u e   i : t y p e = " M e a s u r e G r i d N o d e V i e w S t a t e " > < C o l u m n > 1 4 < / C o l u m n > < L a y e d O u t > t r u e < / L a y e d O u t > < / a : V a l u e > < / a : K e y V a l u e O f D i a g r a m O b j e c t K e y a n y T y p e z b w N T n L X > < a : K e y V a l u e O f D i a g r a m O b j e c t K e y a n y T y p e z b w N T n L X > < a : K e y > < K e y > C o l u m n s \ Q u a n t i t y _ H y b r i d < / K e y > < / a : K e y > < a : V a l u e   i : t y p e = " M e a s u r e G r i d N o d e V i e w S t a t e " > < C o l u m n > 1 5 < / C o l u m n > < L a y e d O u t > t r u e < / L a y e d O u t > < / a : V a l u e > < / a : K e y V a l u e O f D i a g r a m O b j e c t K e y a n y T y p e z b w N T n L X > < a : K e y V a l u e O f D i a g r a m O b j e c t K e y a n y T y p e z b w N T n L X > < a : K e y > < K e y > C o l u m n s \ Q u a n t i t y _ E l e c t r i c < / K e y > < / a : K e y > < a : V a l u e   i : t y p e = " M e a s u r e G r i d N o d e V i e w S t a t e " > < C o l u m n > 1 6 < / C o l u m n > < L a y e d O u t > t r u e < / L a y e d O u t > < / a : V a l u e > < / a : K e y V a l u e O f D i a g r a m O b j e c t K e y a n y T y p e z b w N T n L X > < a : K e y V a l u e O f D i a g r a m O b j e c t K e y a n y T y p e z b w N T n L X > < a : K e y > < K e y > C o l u m n s \ I m p o r t _ E l e c t r i c < / K e y > < / a : K e y > < a : V a l u e   i : t y p e = " M e a s u r e G r i d N o d e V i e w S t a t e " > < C o l u m n > 1 7 < / C o l u m n > < L a y e d O u t > t r u e < / L a y e d O u t > < / a : V a l u e > < / 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a : K e y V a l u e O f D i a g r a m O b j e c t K e y a n y T y p e z b w N T n L X > < a : K e y > < K e y > L i n k s \ & l t ; C o l u m n s \ A v e r a g e   o f   Q u a n t i t y & g t ; - & l t ; M e a s u r e s \ Q u a n t i t y & g t ; < / K e y > < / a : K e y > < a : V a l u e   i : t y p e = " M e a s u r e G r i d V i e w S t a t e I D i a g r a m L i n k " / > < / a : K e y V a l u e O f D i a g r a m O b j e c t K e y a n y T y p e z b w N T n L X > < a : K e y V a l u e O f D i a g r a m O b j e c t K e y a n y T y p e z b w N T n L X > < a : K e y > < K e y > L i n k s \ & l t ; C o l u m n s \ A v e r a g e   o f   Q u a n t i t y & g t ; - & l t ; M e a s u r e s \ Q u a n t i t y & g t ; \ C O L U M N < / K e y > < / a : K e y > < a : V a l u e   i : t y p e = " M e a s u r e G r i d V i e w S t a t e I D i a g r a m L i n k E n d p o i n t " / > < / a : K e y V a l u e O f D i a g r a m O b j e c t K e y a n y T y p e z b w N T n L X > < a : K e y V a l u e O f D i a g r a m O b j e c t K e y a n y T y p e z b w N T n L X > < a : K e y > < K e y > L i n k s \ & l t ; C o l u m n s \ A v e r a g e   o f   Q u a n t i t y & g t ; - & l t ; M e a s u r e s \ Q u a n t i t y & g t ; \ M E A S U R E < / K e y > < / a : K e y > < a : V a l u e   i : t y p e = " M e a s u r e G r i d V i e w S t a t e I D i a g r a m L i n k E n d p o i n t " / > < / a : K e y V a l u e O f D i a g r a m O b j e c t K e y a n y T y p e z b w N T n L X > < a : K e y V a l u e O f D i a g r a m O b j e c t K e y a n y T y p e z b w N T n L X > < a : K e y > < K e y > L i n k s \ & l t ; C o l u m n s \ S u m   o f   Q u a n t i t y _ D i e s e l & g t ; - & l t ; M e a s u r e s \ Q u a n t i t y _ D i e s e l & g t ; < / K e y > < / a : K e y > < a : V a l u e   i : t y p e = " M e a s u r e G r i d V i e w S t a t e I D i a g r a m L i n k " / > < / a : K e y V a l u e O f D i a g r a m O b j e c t K e y a n y T y p e z b w N T n L X > < a : K e y V a l u e O f D i a g r a m O b j e c t K e y a n y T y p e z b w N T n L X > < a : K e y > < K e y > L i n k s \ & l t ; C o l u m n s \ S u m   o f   Q u a n t i t y _ D i e s e l & g t ; - & l t ; M e a s u r e s \ Q u a n t i t y _ D i e s e l & g t ; \ C O L U M N < / K e y > < / a : K e y > < a : V a l u e   i : t y p e = " M e a s u r e G r i d V i e w S t a t e I D i a g r a m L i n k E n d p o i n t " / > < / a : K e y V a l u e O f D i a g r a m O b j e c t K e y a n y T y p e z b w N T n L X > < a : K e y V a l u e O f D i a g r a m O b j e c t K e y a n y T y p e z b w N T n L X > < a : K e y > < K e y > L i n k s \ & l t ; C o l u m n s \ S u m   o f   Q u a n t i t y _ D i e s e l & g t ; - & l t ; M e a s u r e s \ Q u a n t i t y _ D i e s e l & g t ; \ M E A S U R E < / K e y > < / a : K e y > < a : V a l u e   i : t y p e = " M e a s u r e G r i d V i e w S t a t e I D i a g r a m L i n k E n d p o i n t " / > < / a : K e y V a l u e O f D i a g r a m O b j e c t K e y a n y T y p e z b w N T n L X > < a : K e y V a l u e O f D i a g r a m O b j e c t K e y a n y T y p e z b w N T n L X > < a : K e y > < K e y > L i n k s \ & l t ; C o l u m n s \ C o u n t   o f   Q u a n t i t y _ H y b r i d & g t ; - & l t ; M e a s u r e s \ Q u a n t i t y _ H y b r i d & g t ; < / K e y > < / a : K e y > < a : V a l u e   i : t y p e = " M e a s u r e G r i d V i e w S t a t e I D i a g r a m L i n k " / > < / a : K e y V a l u e O f D i a g r a m O b j e c t K e y a n y T y p e z b w N T n L X > < a : K e y V a l u e O f D i a g r a m O b j e c t K e y a n y T y p e z b w N T n L X > < a : K e y > < K e y > L i n k s \ & l t ; C o l u m n s \ C o u n t   o f   Q u a n t i t y _ H y b r i d & g t ; - & l t ; M e a s u r e s \ Q u a n t i t y _ H y b r i d & g t ; \ C O L U M N < / K e y > < / a : K e y > < a : V a l u e   i : t y p e = " M e a s u r e G r i d V i e w S t a t e I D i a g r a m L i n k E n d p o i n t " / > < / a : K e y V a l u e O f D i a g r a m O b j e c t K e y a n y T y p e z b w N T n L X > < a : K e y V a l u e O f D i a g r a m O b j e c t K e y a n y T y p e z b w N T n L X > < a : K e y > < K e y > L i n k s \ & l t ; C o l u m n s \ C o u n t   o f   Q u a n t i t y _ H y b r i d & g t ; - & l t ; M e a s u r e s \ Q u a n t i t y _ H y b r i d & g t ; \ M E A S U R E < / K e y > < / a : K e y > < a : V a l u e   i : t y p e = " M e a s u r e G r i d V i e w S t a t e I D i a g r a m L i n k E n d p o i n t " / > < / a : K e y V a l u e O f D i a g r a m O b j e c t K e y a n y T y p e z b w N T n L X > < a : K e y V a l u e O f D i a g r a m O b j e c t K e y a n y T y p e z b w N T n L X > < a : K e y > < K e y > L i n k s \ & l t ; C o l u m n s \ S u m   o f   Q u a n t i t y _ H y b r i d & g t ; - & l t ; M e a s u r e s \ Q u a n t i t y _ H y b r i d & g t ; < / K e y > < / a : K e y > < a : V a l u e   i : t y p e = " M e a s u r e G r i d V i e w S t a t e I D i a g r a m L i n k " / > < / a : K e y V a l u e O f D i a g r a m O b j e c t K e y a n y T y p e z b w N T n L X > < a : K e y V a l u e O f D i a g r a m O b j e c t K e y a n y T y p e z b w N T n L X > < a : K e y > < K e y > L i n k s \ & l t ; C o l u m n s \ S u m   o f   Q u a n t i t y _ H y b r i d & g t ; - & l t ; M e a s u r e s \ Q u a n t i t y _ H y b r i d & g t ; \ C O L U M N < / K e y > < / a : K e y > < a : V a l u e   i : t y p e = " M e a s u r e G r i d V i e w S t a t e I D i a g r a m L i n k E n d p o i n t " / > < / a : K e y V a l u e O f D i a g r a m O b j e c t K e y a n y T y p e z b w N T n L X > < a : K e y V a l u e O f D i a g r a m O b j e c t K e y a n y T y p e z b w N T n L X > < a : K e y > < K e y > L i n k s \ & l t ; C o l u m n s \ S u m   o f   Q u a n t i t y _ H y b r i d & g t ; - & l t ; M e a s u r e s \ Q u a n t i t y _ H y b r i d & g t ; \ M E A S U R E < / K e y > < / a : K e y > < a : V a l u e   i : t y p e = " M e a s u r e G r i d V i e w S t a t e I D i a g r a m L i n k E n d p o i n t " / > < / a : K e y V a l u e O f D i a g r a m O b j e c t K e y a n y T y p e z b w N T n L X > < a : K e y V a l u e O f D i a g r a m O b j e c t K e y a n y T y p e z b w N T n L X > < a : K e y > < K e y > L i n k s \ & l t ; C o l u m n s \ S u m   o f   I m p o r t & g t ; - & l t ; M e a s u r e s \ I m p o r t & g t ; < / K e y > < / a : K e y > < a : V a l u e   i : t y p e = " M e a s u r e G r i d V i e w S t a t e I D i a g r a m L i n k " / > < / a : K e y V a l u e O f D i a g r a m O b j e c t K e y a n y T y p e z b w N T n L X > < a : K e y V a l u e O f D i a g r a m O b j e c t K e y a n y T y p e z b w N T n L X > < a : K e y > < K e y > L i n k s \ & l t ; C o l u m n s \ S u m   o f   I m p o r t & g t ; - & l t ; M e a s u r e s \ I m p o r t & g t ; \ C O L U M N < / K e y > < / a : K e y > < a : V a l u e   i : t y p e = " M e a s u r e G r i d V i e w S t a t e I D i a g r a m L i n k E n d p o i n t " / > < / a : K e y V a l u e O f D i a g r a m O b j e c t K e y a n y T y p e z b w N T n L X > < a : K e y V a l u e O f D i a g r a m O b j e c t K e y a n y T y p e z b w N T n L X > < a : K e y > < K e y > L i n k s \ & l t ; C o l u m n s \ S u m   o f   I m p o r t & g t ; - & l t ; M e a s u r e s \ I m p o r t & g t ; \ M E A S U R E < / K e y > < / a : K e y > < a : V a l u e   i : t y p e = " M e a s u r e G r i d V i e w S t a t e I D i a g r a m L i n k E n d p o i n t " / > < / a : K e y V a l u e O f D i a g r a m O b j e c t K e y a n y T y p e z b w N T n L X > < a : K e y V a l u e O f D i a g r a m O b j e c t K e y a n y T y p e z b w N T n L X > < a : K e y > < K e y > L i n k s \ & l t ; C o l u m n s \ S u m   o f   U s e d & g t ; - & l t ; M e a s u r e s \ U s e d & g t ; < / K e y > < / a : K e y > < a : V a l u e   i : t y p e = " M e a s u r e G r i d V i e w S t a t e I D i a g r a m L i n k " / > < / a : K e y V a l u e O f D i a g r a m O b j e c t K e y a n y T y p e z b w N T n L X > < a : K e y V a l u e O f D i a g r a m O b j e c t K e y a n y T y p e z b w N T n L X > < a : K e y > < K e y > L i n k s \ & l t ; C o l u m n s \ S u m   o f   U s e d & g t ; - & l t ; M e a s u r e s \ U s e d & g t ; \ C O L U M N < / K e y > < / a : K e y > < a : V a l u e   i : t y p e = " M e a s u r e G r i d V i e w S t a t e I D i a g r a m L i n k E n d p o i n t " / > < / a : K e y V a l u e O f D i a g r a m O b j e c t K e y a n y T y p e z b w N T n L X > < a : K e y V a l u e O f D i a g r a m O b j e c t K e y a n y T y p e z b w N T n L X > < a : K e y > < K e y > L i n k s \ & l t ; C o l u m n s \ S u m   o f   U s e d & g t ; - & l t ; M e a s u r e s \ U s e d & g t ; \ M E A S U R E < / K e y > < / a : K e y > < a : V a l u e   i : t y p e = " M e a s u r e G r i d V i e w S t a t e I D i a g r a m L i n k E n d p o i n t " / > < / a : K e y V a l u e O f D i a g r a m O b j e c t K e y a n y T y p e z b w N T n L X > < a : K e y V a l u e O f D i a g r a m O b j e c t K e y a n y T y p e z b w N T n L X > < a : K e y > < K e y > L i n k s \ & l t ; C o l u m n s \ S u m   o f   Q u a n t i t y _ E l e c t r i c & g t ; - & l t ; M e a s u r e s \ Q u a n t i t y _ E l e c t r i c & g t ; < / K e y > < / a : K e y > < a : V a l u e   i : t y p e = " M e a s u r e G r i d V i e w S t a t e I D i a g r a m L i n k " / > < / a : K e y V a l u e O f D i a g r a m O b j e c t K e y a n y T y p e z b w N T n L X > < a : K e y V a l u e O f D i a g r a m O b j e c t K e y a n y T y p e z b w N T n L X > < a : K e y > < K e y > L i n k s \ & l t ; C o l u m n s \ S u m   o f   Q u a n t i t y _ E l e c t r i c & g t ; - & l t ; M e a s u r e s \ Q u a n t i t y _ E l e c t r i c & g t ; \ C O L U M N < / K e y > < / a : K e y > < a : V a l u e   i : t y p e = " M e a s u r e G r i d V i e w S t a t e I D i a g r a m L i n k E n d p o i n t " / > < / a : K e y V a l u e O f D i a g r a m O b j e c t K e y a n y T y p e z b w N T n L X > < a : K e y V a l u e O f D i a g r a m O b j e c t K e y a n y T y p e z b w N T n L X > < a : K e y > < K e y > L i n k s \ & l t ; C o l u m n s \ S u m   o f   Q u a n t i t y _ E l e c t r i c & g t ; - & l t ; M e a s u r e s \ Q u a n t i t y _ E l e c t r i c & g t ; \ M E A S U R E < / K e y > < / a : K e y > < a : V a l u e   i : t y p e = " M e a s u r e G r i d V i e w S t a t e I D i a g r a m L i n k E n d p o i n t " / > < / a : K e y V a l u e O f D i a g r a m O b j e c t K e y a n y T y p e z b w N T n L X > < a : K e y V a l u e O f D i a g r a m O b j e c t K e y a n y T y p e z b w N T n L X > < a : K e y > < K e y > L i n k s \ & l t ; C o l u m n s \ S u m   o f   I m p o r t _ E l e c t r i c & g t ; - & l t ; M e a s u r e s \ I m p o r t _ E l e c t r i c & g t ; < / K e y > < / a : K e y > < a : V a l u e   i : t y p e = " M e a s u r e G r i d V i e w S t a t e I D i a g r a m L i n k " / > < / a : K e y V a l u e O f D i a g r a m O b j e c t K e y a n y T y p e z b w N T n L X > < a : K e y V a l u e O f D i a g r a m O b j e c t K e y a n y T y p e z b w N T n L X > < a : K e y > < K e y > L i n k s \ & l t ; C o l u m n s \ S u m   o f   I m p o r t _ E l e c t r i c & g t ; - & l t ; M e a s u r e s \ I m p o r t _ E l e c t r i c & g t ; \ C O L U M N < / K e y > < / a : K e y > < a : V a l u e   i : t y p e = " M e a s u r e G r i d V i e w S t a t e I D i a g r a m L i n k E n d p o i n t " / > < / a : K e y V a l u e O f D i a g r a m O b j e c t K e y a n y T y p e z b w N T n L X > < a : K e y V a l u e O f D i a g r a m O b j e c t K e y a n y T y p e z b w N T n L X > < a : K e y > < K e y > L i n k s \ & l t ; C o l u m n s \ S u m   o f   I m p o r t _ E l e c t r i c & g t ; - & l t ; M e a s u r e s \ I m p o r t _ E l e c t r i c & g t ; \ M E A S U R E 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n o r w a y _ n e w _ c a r _ s a l e s _ b y _ m o n t h " > < C u s t o m C o n t e n t > < ! [ C D A T A [ < T a b l e W i d g e t G r i d S e r i a l i z a t i o n   x m l n s : x s d = " h t t p : / / w w w . w 3 . o r g / 2 0 0 1 / X M L S c h e m a "   x m l n s : x s i = " h t t p : / / w w w . w 3 . o r g / 2 0 0 1 / X M L S c h e m a - i n s t a n c e " > < C o l u m n S u g g e s t e d T y p e > < i t e m > < k e y > < s t r i n g > Q u a n t i t y _ H y b r i d < / s t r i n g > < / k e y > < v a l u e > < s t r i n g > E m p t y < / s t r i n g > < / v a l u e > < / i t e m > < / C o l u m n S u g g e s t e d T y p e > < C o l u m n F o r m a t   / > < C o l u m n A c c u r a c y   / > < C o l u m n C u r r e n c y S y m b o l   / > < C o l u m n P o s i t i v e P a t t e r n   / > < C o l u m n N e g a t i v e P a t t e r n   / > < C o l u m n W i d t h s > < i t e m > < k e y > < s t r i n g > M o n t h < / s t r i n g > < / k e y > < v a l u e > < i n t > 7 7 < / i n t > < / v a l u e > < / i t e m > < i t e m > < k e y > < s t r i n g > M o n t h N u m b e r < / s t r i n g > < / k e y > < v a l u e > < i n t > 1 2 8 < / i n t > < / v a l u e > < / i t e m > < i t e m > < k e y > < s t r i n g > Y e a r < / s t r i n g > < / k e y > < v a l u e > < i n t > 6 2 < / i n t > < / v a l u e > < / i t e m > < i t e m > < k e y > < s t r i n g > Q u a n t i t y < / s t r i n g > < / k e y > < v a l u e > < i n t > 8 9 < / i n t > < / v a l u e > < / i t e m > < i t e m > < k e y > < s t r i n g > Q u a n t i t y _ Y o Y < / s t r i n g > < / k e y > < v a l u e > < i n t > 1 1 7 < / i n t > < / v a l u e > < / i t e m > < i t e m > < k e y > < s t r i n g > I m p o r t < / s t r i n g > < / k e y > < v a l u e > < i n t > 7 8 < / i n t > < / v a l u e > < / i t e m > < i t e m > < k e y > < s t r i n g > I m p o r t _ Y o Y < / s t r i n g > < / k e y > < v a l u e > < i n t > 1 0 6 < / i n t > < / v a l u e > < / i t e m > < i t e m > < k e y > < s t r i n g > U s e d < / s t r i n g > < / k e y > < v a l u e > < i n t > 6 7 < / i n t > < / v a l u e > < / i t e m > < i t e m > < k e y > < s t r i n g > U s e d _ Y o Y < / s t r i n g > < / k e y > < v a l u e > < i n t > 9 5 < / i n t > < / v a l u e > < / i t e m > < i t e m > < k e y > < s t r i n g > A v g _ C O 2 < / s t r i n g > < / k e y > < v a l u e > < i n t > 9 1 < / i n t > < / v a l u e > < / i t e m > < i t e m > < k e y > < s t r i n g > B e n s i n _ C o 2 < / s t r i n g > < / k e y > < v a l u e > < i n t > 1 0 8 < / i n t > < / v a l u e > < / i t e m > < i t e m > < k e y > < s t r i n g > D i e s e l _ C o 2 < / s t r i n g > < / k e y > < v a l u e > < i n t > 1 0 5 < / i n t > < / v a l u e > < / i t e m > < i t e m > < k e y > < s t r i n g > Q u a n t i t y _ D i e s e l < / s t r i n g > < / k e y > < v a l u e > < i n t > 1 3 5 < / i n t > < / v a l u e > < / i t e m > < i t e m > < k e y > < s t r i n g > D i e s e l _ S h a r e < / s t r i n g > < / k e y > < v a l u e > < i n t > 1 1 7 < / i n t > < / v a l u e > < / i t e m > < i t e m > < k e y > < s t r i n g > D i e s e l _ S h a r e _ L Y < / s t r i n g > < / k e y > < v a l u e > < i n t > 1 3 6 < / i n t > < / v a l u e > < / i t e m > < i t e m > < k e y > < s t r i n g > Q u a n t i t y _ H y b r i d < / s t r i n g > < / k e y > < v a l u e > < i n t > 1 3 7 < / i n t > < / v a l u e > < / i t e m > < i t e m > < k e y > < s t r i n g > Q u a n t i t y _ E l e c t r i c < / s t r i n g > < / k e y > < v a l u e > < i n t > 1 4 1 < / i n t > < / v a l u e > < / i t e m > < i t e m > < k e y > < s t r i n g > I m p o r t _ E l e c t r i c < / s t r i n g > < / k e y > < v a l u e > < i n t > 1 3 0 < / i n t > < / v a l u e > < / i t e m > < i t e m > < k e y > < s t r i n g > Q u a r t e r < / s t r i n g > < / k e y > < v a l u e > < i n t > 8 4 < / i n t > < / v a l u e > < / i t e m > < / C o l u m n W i d t h s > < C o l u m n D i s p l a y I n d e x > < i t e m > < k e y > < s t r i n g > M o n t h < / s t r i n g > < / k e y > < v a l u e > < i n t > 0 < / i n t > < / v a l u e > < / i t e m > < i t e m > < k e y > < s t r i n g > M o n t h N u m b e r < / s t r i n g > < / k e y > < v a l u e > < i n t > 1 < / i n t > < / v a l u e > < / i t e m > < i t e m > < k e y > < s t r i n g > Y e a r < / s t r i n g > < / k e y > < v a l u e > < i n t > 2 < / i n t > < / v a l u e > < / i t e m > < i t e m > < k e y > < s t r i n g > Q u a n t i t y < / s t r i n g > < / k e y > < v a l u e > < i n t > 3 < / i n t > < / v a l u e > < / i t e m > < i t e m > < k e y > < s t r i n g > Q u a n t i t y _ Y o Y < / s t r i n g > < / k e y > < v a l u e > < i n t > 4 < / i n t > < / v a l u e > < / i t e m > < i t e m > < k e y > < s t r i n g > I m p o r t < / s t r i n g > < / k e y > < v a l u e > < i n t > 5 < / i n t > < / v a l u e > < / i t e m > < i t e m > < k e y > < s t r i n g > I m p o r t _ Y o Y < / s t r i n g > < / k e y > < v a l u e > < i n t > 6 < / i n t > < / v a l u e > < / i t e m > < i t e m > < k e y > < s t r i n g > U s e d < / s t r i n g > < / k e y > < v a l u e > < i n t > 7 < / i n t > < / v a l u e > < / i t e m > < i t e m > < k e y > < s t r i n g > U s e d _ Y o Y < / s t r i n g > < / k e y > < v a l u e > < i n t > 8 < / i n t > < / v a l u e > < / i t e m > < i t e m > < k e y > < s t r i n g > A v g _ C O 2 < / s t r i n g > < / k e y > < v a l u e > < i n t > 9 < / i n t > < / v a l u e > < / i t e m > < i t e m > < k e y > < s t r i n g > B e n s i n _ C o 2 < / s t r i n g > < / k e y > < v a l u e > < i n t > 1 0 < / i n t > < / v a l u e > < / i t e m > < i t e m > < k e y > < s t r i n g > D i e s e l _ C o 2 < / s t r i n g > < / k e y > < v a l u e > < i n t > 1 1 < / i n t > < / v a l u e > < / i t e m > < i t e m > < k e y > < s t r i n g > Q u a n t i t y _ D i e s e l < / s t r i n g > < / k e y > < v a l u e > < i n t > 1 2 < / i n t > < / v a l u e > < / i t e m > < i t e m > < k e y > < s t r i n g > D i e s e l _ S h a r e < / s t r i n g > < / k e y > < v a l u e > < i n t > 1 3 < / i n t > < / v a l u e > < / i t e m > < i t e m > < k e y > < s t r i n g > D i e s e l _ S h a r e _ L Y < / s t r i n g > < / k e y > < v a l u e > < i n t > 1 4 < / i n t > < / v a l u e > < / i t e m > < i t e m > < k e y > < s t r i n g > Q u a n t i t y _ H y b r i d < / s t r i n g > < / k e y > < v a l u e > < i n t > 1 5 < / i n t > < / v a l u e > < / i t e m > < i t e m > < k e y > < s t r i n g > Q u a n t i t y _ E l e c t r i c < / s t r i n g > < / k e y > < v a l u e > < i n t > 1 6 < / i n t > < / v a l u e > < / i t e m > < i t e m > < k e y > < s t r i n g > I m p o r t _ E l e c t r i c < / s t r i n g > < / k e y > < v a l u e > < i n t > 1 7 < / i n t > < / v a l u e > < / i t e m > < i t e m > < k e y > < s t r i n g > Q u a r t e r < / s t r i n g > < / k e y > < v a l u e > < i n t > 1 8 < / i n t > < / v a l u e > < / i t e m > < / C o l u m n D i s p l a y I n d e x > < C o l u m n F r o z e n   / > < C o l u m n C h e c k e d   / > < C o l u m n F i l t e r   / > < S e l e c t i o n F i l t e r   / > < F i l t e r P a r a m e t e r s   / > < S o r t B y C o l u m n > Y e a r < / S o r t B y C o l u m n > < 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 2 0 1 9 - 0 6 - 0 2 T 2 2 : 3 3 : 4 0 . 4 7 0 0 7 8 7 - 0 7 : 0 0 < / L a s t P r o c e s s e d T i m e > < / D a t a M o d e l i n g S a n d b o x . S e r i a l i z e d S a n d b o x E r r o r C a c h e > ] ] > < / C u s t o m C o n t e n t > < / G e m i n i > 
</file>

<file path=customXml/item6.xml>��< ? x m l   v e r s i o n = " 1 . 0 "   e n c o d i n g = " U T F - 1 6 " ? > < G e m i n i   x m l n s = " h t t p : / / g e m i n i / p i v o t c u s t o m i z a t i o n / T a b l e X M L _ n o r w a y _ n e w _ c a r _ s a l e s _ b y _ m o d e l _ a 0 5 5 6 4 7 b - c 0 4 9 - 4 d a 1 - b 2 2 a - d 9 f 9 5 8 2 d 7 6 5 f " > < 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 M o n t h < / s t r i n g > < / k e y > < v a l u e > < i n t > 7 7 < / i n t > < / v a l u e > < / i t e m > < i t e m > < k e y > < s t r i n g > M a k e < / s t r i n g > < / k e y > < v a l u e > < i n t > 7 0 < / i n t > < / v a l u e > < / i t e m > < i t e m > < k e y > < s t r i n g > M o d e l < / s t r i n g > < / k e y > < v a l u e > < i n t > 7 6 < / i n t > < / v a l u e > < / i t e m > < i t e m > < k e y > < s t r i n g > Q u a n t i t y < / s t r i n g > < / k e y > < v a l u e > < i n t > 8 9 < / i n t > < / v a l u e > < / i t e m > < i t e m > < k e y > < s t r i n g > P c t < / s t r i n g > < / k e y > < v a l u e > < i n t > 5 5 < / i n t > < / v a l u e > < / i t e m > < i t e m > < k e y > < s t r i n g > M o n t h N o < / s t r i n g > < / k e y > < v a l u e > < i n t > 9 5 < / i n t > < / v a l u e > < / i t e m > < i t e m > < k e y > < s t r i n g > Q u a r t e r < / s t r i n g > < / k e y > < v a l u e > < i n t > 8 4 < / i n t > < / v a l u e > < / i t e m > < / C o l u m n W i d t h s > < C o l u m n D i s p l a y I n d e x > < i t e m > < k e y > < s t r i n g > Y e a r < / s t r i n g > < / k e y > < v a l u e > < i n t > 0 < / i n t > < / v a l u e > < / i t e m > < i t e m > < k e y > < s t r i n g > M o n t h < / s t r i n g > < / k e y > < v a l u e > < i n t > 1 < / i n t > < / v a l u e > < / i t e m > < i t e m > < k e y > < s t r i n g > M a k e < / s t r i n g > < / k e y > < v a l u e > < i n t > 2 < / i n t > < / v a l u e > < / i t e m > < i t e m > < k e y > < s t r i n g > M o d e l < / s t r i n g > < / k e y > < v a l u e > < i n t > 3 < / i n t > < / v a l u e > < / i t e m > < i t e m > < k e y > < s t r i n g > Q u a n t i t y < / s t r i n g > < / k e y > < v a l u e > < i n t > 4 < / i n t > < / v a l u e > < / i t e m > < i t e m > < k e y > < s t r i n g > P c t < / s t r i n g > < / k e y > < v a l u e > < i n t > 5 < / i n t > < / v a l u e > < / i t e m > < i t e m > < k e y > < s t r i n g > M o n t h N o < / s t r i n g > < / k e y > < v a l u e > < i n t > 6 < / i n t > < / v a l u e > < / i t e m > < i t e m > < k e y > < s t r i n g > Q u a r t e r < / s t r i n g > < / k e y > < v a l u e > < i n t > 7 < / i n t > < / v a l u e > < / i t e m > < / C o l u m n D i s p l a y I n d e x > < C o l u m n F r o z e n   / > < C o l u m n C h e c k e d   / > < C o l u m n F i l t e r > < i t e m > < k e y > < s t r i n g > M a k e < / s t r i n g > < / k e y > < v a l u e > < F i l t e r E x p r e s s i o n   x s i : n i l = " t r u e "   / > < / v a l u e > < / i t e m > < / C o l u m n F i l t e r > < S e l e c t i o n F i l t e r > < i t e m > < k e y > < s t r i n g > M a k e < / s t r i n g > < / k e y > < v a l u e > < S e l e c t i o n F i l t e r   x s i : n i l = " t r u e "   / > < / v a l u e > < / i t e m > < / S e l e c t i o n F i l t e r > < F i l t e r P a r a m e t e r s > < i t e m > < k e y > < s t r i n g > M a k e < / s t r i n g > < / k e y > < v a l u e > < C o m m a n d P a r a m e t e r s   / > < / v a l u e > < / i t e m > < / F i l t e r P a r a m e t e r s > < 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S h o w H i d d e n " > < C u s t o m C o n t e n t > < ! [ C D A T A [ T r u e ] ] > < / C u s t o m C o n t e n t > < / G e m i n i > 
</file>

<file path=customXml/item9.xml>��< ? x m l   v e r s i o n = " 1 . 0 "   e n c o d i n g = " u t f - 1 6 " ? > < D a t a M a s h u p   s q m i d = " 7 d a e 5 7 3 d - 6 d 4 b - 4 b 1 8 - b 3 5 e - 0 8 5 a 8 b 7 4 9 c 1 7 "   x m l n s = " h t t p : / / s c h e m a s . m i c r o s o f t . c o m / D a t a M a s h u p " > A A A A A D g H A A B Q S w M E F A A C A A g A y X j B T q C E S 0 e m A A A A + A A A A B I A H A B D b 2 5 m a W c v U G F j a 2 F n Z S 5 4 b W w g o h g A K K A U A A A A A A A A A A A A A A A A A A A A A A A A A A A A h Y 8 x D o I w G E a v Q r r T Q k F D y E 8 Z X C U x I R r X p l R o h G J o s d z N w S N 5 B U k U d X P 8 X t 7 w v s f t D v n U t d 5 V D k b 1 O k M h D p A n t e g r p e s M j f b k J y h n s O P i z G v p z b I 2 6 W S q D D X W X l J C n H P Y R b g f a k K D I C T H Y l u K R n Y c f W T 1 X / a V N p Z r I R G D w y u G U b x O 8 C q O K K Z x C G T B U C j 9 V e h c j A M g P x A 2 Y 2 v H Q T K p / X 0 J Z J l A 3 i / Y E 1 B L A w Q U A A I A C A D J e M F 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X j B T j N z K y c w B A A A V h k A A B M A H A B G b 3 J t d W x h c y 9 T Z W N 0 a W 9 u M S 5 t I K I Y A C i g F A A A A A A A A A A A A A A A A A A A A A A A A A A A A O 1 X X 2 / b N h B / D 5 D v Q G g v D q A a k 5 u k 7 T Y / e H a C t p i d N s 4 G B H F g 0 N I l 0 U q R B k k 5 9 Y J 8 l 3 2 W f b J R M i V R F i X b Q Y E M X f K Q 2 P c 7 8 o 5 3 v / s T A b 4 M G U X j 1 V / v 5 / 2 9 / T 1 x h z k E i D J + j 5 d T C v d T H / O p w A T E d L a c R o z K O 9 R F B O T + H l I / Y x Z z H 5 S k L x b t A f P j C K h s n Y Y E 2 n 2 l q 7 6 I l t P / a f K 7 A C 4 m V N 5 M z i g M e L i A S a Y t J p 8 4 + 1 M 5 I S Y n X 3 0 g k 0 b j b V 8 s n A P 3 a g A k j E I J v O u 4 j o v 6 j M Q R F V 3 v j Y t O q M + C k N 5 2 v c 5 R x 0 W f Y y Z h L J c E u s X H 9 o h R u D 5 w V 6 / 4 w V H + o d O Q C 4 n O 2 T 3 C A r 0 H H C i X H f W 0 C z x T B 5 S T k T q t 5 a 3 V w 1 1 0 p e U 9 Q s Y + J p i L r u S x e X X / D t N b Q B f L O R S 3 X X B M x Q 3 j 0 c r x B B S t B j f c h w f n E j B X T / 1 A 5 f F h O z n x 6 K I H Z 5 h E p S r + H G M q Q 7 m s R 6 a X 7 L K K f o j m j M s 6 u f 2 M 8 j p Q U q m + I w l f Z S 7 U 6 m W g t 7 i d 9 s 8 6 1 W t + B S p C O u 0 z C z Y I Q Q C x Y / m D V k q 1 h 8 c J t z N 3 a B z N g F f g 6 W + X F o 3 c w v v l j I f V t + b 4 C V E 8 5 q F f 0 d D h s + K P B V f O Y U 6 w r w r w D 0 x i g y 5 a n k p b Z U q 5 z q i n f j m u 1 u G Z 8 o W 6 2 z X y U G v G q 7 W z 5 k 6 t q R R 2 c 4 b m n D R Z u M 6 7 g m l l b m V s M g l k c K b M k j I v L E x Y z 7 0 l 2 Z b s W h N a y a E R 0 F 4 Q q C i p j h e E S S / F R D e k I r J K Y y W q h N X L I z b C U e I j Y P 8 O h T f o K h V e q y s 8 J O + A I u c j V j c C U U 2 i B H c 0 f A o z G / x a w 0 O V H A t 8 q O H e 3 A o f 5 a e X N v g 4 c y 2 2 u v Y m h 4 k N f p v Z j m 9 t 8 D s N j 2 F u g 7 0 f N X 7 m S y u e x W 3 E F l Y 8 C 9 w A f I 3 T m B C z T h h X 7 T d N b T p f z E p J I S 1 v N V B g v S 5 0 l v 9 / R X I O E V v Y Y 5 k A R S i r Y X e z O V e 6 j q p I W q 9 L A P O 6 s t 1 k l l o y Y f b h V Y M N t h v a 6 4 7 k 9 9 f P i T z 0 W 0 4 a m 8 b 6 L D F 0 a q a N o W G O b C 1 + P N j f C 6 k 1 A t u t h g G Q 5 1 s N l f E N q + H x 0 z Z D v d 8 F 3 3 w j 3 J J d F f s 7 r 4 J D / A U q V B w m E a s l a P W S T 7 6 s 8 O W J 4 6 / 0 / L w r v g y + / 9 T g 2 7 K 3 N k y 9 g o 8 6 w 8 w p W D q y 9 9 1 d B m 6 1 7 V b 3 z 8 x w 8 n F V B T n x S 2 M 3 Y f f u a 7 h l T j n / / D 0 E 1 Q Y C E K / U E P 4 L K d G 6 o G Z R T x 3 8 F k v 6 u g u 9 V 1 8 I F g I q r h R A n U t p r A y f V P e W 6 Y P V v 6 d G b s a Q T J p E Z t 1 u 0 7 p O e u D m j u H Z W 0 b Z r k p Y P x a S R Z W e M W L X 6 J e 8 8 L 0 1 6 i d o X v Y d K 3 j U B B 4 3 g b r g X 1 v B t 0 3 g u x J 4 W F u F 3 u 5 l 6 K V 1 m A c r 4 T x X g W y u O W / 7 o v M 2 V V 1 m c L s C N B c Q i 1 t b r S H K y r N t I c r 2 h i X k 6 G U J e e 5 1 o 6 Z 1 v K w b 3 + e 6 U T S / Z 1 k 3 G r a M H W e g Z d s w + + v 3 P Q h 3 G F F N s 9 C c R 0 / L 3 q Y R 9 S 9 Q S w E C L Q A U A A I A C A D J e M F O o I R L R 6 Y A A A D 4 A A A A E g A A A A A A A A A A A A A A A A A A A A A A Q 2 9 u Z m l n L 1 B h Y 2 t h Z 2 U u e G 1 s U E s B A i 0 A F A A C A A g A y X j B T g / K 6 a u k A A A A 6 Q A A A B M A A A A A A A A A A A A A A A A A 8 g A A A F t D b 2 5 0 Z W 5 0 X 1 R 5 c G V z X S 5 4 b W x Q S w E C L Q A U A A I A C A D J e M F O M 3 M r J z A E A A B W G Q A A E w A A A A A A A A A A A A A A A A D j 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O w A A A A A A A E E 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b 3 J 3 Y X l f b m V 3 X 2 N h c l 9 z Y W x l c 1 9 i e V 9 t b 2 5 0 a 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b 3 J 3 Y X l f b m V 3 X 2 N h c l 9 z Y W x l c 1 9 i e V 9 t b 2 5 0 a C I g L z 4 8 R W 5 0 c n k g V H l w Z T 0 i R m l s b G V k Q 2 9 t c G x l d G V S Z X N 1 b H R U b 1 d v c m t z a G V l d C I g V m F s d W U 9 I m w x I i A v P j x F b n R y e S B U e X B l P S J B Z G R l Z F R v R G F 0 Y U 1 v Z G V s I i B W Y W x 1 Z T 0 i b D A i I C 8 + P E V u d H J 5 I F R 5 c G U 9 I k Z p b G x D b 3 V u d C I g V m F s d W U 9 I m w x M j E i I C 8 + P E V u d H J 5 I F R 5 c G U 9 I k Z p b G x F c n J v c k N v Z G U i I F Z h b H V l P S J z V W 5 r b m 9 3 b i I g L z 4 8 R W 5 0 c n k g V H l w Z T 0 i R m l s b E V y c m 9 y Q 2 9 1 b n Q i I F Z h b H V l P S J s M C I g L z 4 8 R W 5 0 c n k g V H l w Z T 0 i R m l s b E x h c 3 R V c G R h d G V k I i B W Y W x 1 Z T 0 i Z D I w M T k t M D Y t M D F U M j I 6 M D Y 6 M T k u N T Q 1 M T k 3 M 1 o i I C 8 + P E V u d H J 5 I F R 5 c G U 9 I k Z p b G x D b 2 x 1 b W 5 U e X B l c y I g V m F s d W U 9 I n N B Q V l B Q U F B Q U J R W U F B Q U F G Q U F B R k J R V T 0 i I C 8 + P E V u d H J 5 I F R 5 c G U 9 I k Z p b G x D b 2 x 1 b W 5 O Y W 1 l c y I g V m F s d W U 9 I n N b J n F 1 b 3 Q 7 W W V h c i Z x d W 9 0 O y w m c X V v d D t N b 2 5 0 a C Z x d W 9 0 O y w m c X V v d D t R d W F u d G l 0 e S Z x d W 9 0 O y w m c X V v d D t R d W F u d G l 0 e V 9 Z b 1 k m c X V v d D s s J n F 1 b 3 Q 7 S W 1 w b 3 J 0 J n F 1 b 3 Q 7 L C Z x d W 9 0 O 0 l t c G 9 y d F 9 Z b 1 k m c X V v d D s s J n F 1 b 3 Q 7 V X N l Z C Z x d W 9 0 O y w m c X V v d D t V c 2 V k X 1 l v W S Z x d W 9 0 O y w m c X V v d D t B d m d f Q 0 8 y J n F 1 b 3 Q 7 L C Z x d W 9 0 O 0 J l b n N p b l 9 D b z I m c X V v d D s s J n F 1 b 3 Q 7 R G l l c 2 V s X 0 N v M i Z x d W 9 0 O y w m c X V v d D t R d W F u d G l 0 e V 9 E a W V z Z W w m c X V v d D s s J n F 1 b 3 Q 7 R G l l c 2 V s X 1 N o Y X J l J n F 1 b 3 Q 7 L C Z x d W 9 0 O 0 R p Z X N l b F 9 T a G F y Z V 9 M W S Z x d W 9 0 O y w m c X V v d D t R d W F u d G l 0 e V 9 I e W J y a W Q m c X V v d D s s J n F 1 b 3 Q 7 U X V h b n R p d H l f R W x l Y 3 R y a W M m c X V v d D s s J n F 1 b 3 Q 7 S W 1 w b 3 J 0 X 0 V s Z W N 0 c m l j 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5 v c n d h e V 9 u Z X d f Y 2 F y X 3 N h b G V z X 2 J 5 X 2 1 v b n R o L 1 J l c G x h Y 2 V k I F Z h b H V l M S 5 7 W W V h c i w w f S Z x d W 9 0 O y w m c X V v d D t T Z W N 0 a W 9 u M S 9 u b 3 J 3 Y X l f b m V 3 X 2 N h c l 9 z Y W x l c 1 9 i e V 9 t b 2 5 0 a C 9 D a G F u Z 2 V k I F R 5 c G U u e 0 1 v b n R o L D F 9 J n F 1 b 3 Q 7 L C Z x d W 9 0 O 1 N l Y 3 R p b 2 4 x L 2 5 v c n d h e V 9 u Z X d f Y 2 F y X 3 N h b G V z X 2 J 5 X 2 1 v b n R o L 1 J l c G x h Y 2 V k I F Z h b H V l M S 5 7 U X V h b n R p d H k s M n 0 m c X V v d D s s J n F 1 b 3 Q 7 U 2 V j d G l v b j E v b m 9 y d 2 F 5 X 2 5 l d 1 9 j Y X J f c 2 F s Z X N f Y n l f b W 9 u d G g v U m V w b G F j Z W Q g V m F s d W U x L n t R d W F u d G l 0 e V 9 Z b 1 k s M 3 0 m c X V v d D s s J n F 1 b 3 Q 7 U 2 V j d G l v b j E v b m 9 y d 2 F 5 X 2 5 l d 1 9 j Y X J f c 2 F s Z X N f Y n l f b W 9 u d G g v U m V w b G F j Z W Q g V m F s d W U x L n t J b X B v c n Q s N H 0 m c X V v d D s s J n F 1 b 3 Q 7 U 2 V j d G l v b j E v b m 9 y d 2 F 5 X 2 5 l d 1 9 j Y X J f c 2 F s Z X N f Y n l f b W 9 u d G g v U m V w b G F j Z W Q g V m F s d W U x L n t J b X B v c n R f W W 9 Z L D V 9 J n F 1 b 3 Q 7 L C Z x d W 9 0 O 1 N l Y 3 R p b 2 4 x L 2 5 v c n d h e V 9 u Z X d f Y 2 F y X 3 N h b G V z X 2 J 5 X 2 1 v b n R o L 0 N o Y W 5 n Z W Q g V H l w Z S 5 7 V X N l Z C w 2 f S Z x d W 9 0 O y w m c X V v d D t T Z W N 0 a W 9 u M S 9 u b 3 J 3 Y X l f b m V 3 X 2 N h c l 9 z Y W x l c 1 9 i e V 9 t b 2 5 0 a C 9 S Z X B s Y W N l Z C B W Y W x 1 Z T E u e 1 V z Z W R f W W 9 Z L D d 9 J n F 1 b 3 Q 7 L C Z x d W 9 0 O 1 N l Y 3 R p b 2 4 x L 2 5 v c n d h e V 9 u Z X d f Y 2 F y X 3 N h b G V z X 2 J 5 X 2 1 v b n R o L 1 J l c G x h Y 2 V k I F Z h b H V l M S 5 7 Q X Z n X 0 N P M i w 4 f S Z x d W 9 0 O y w m c X V v d D t T Z W N 0 a W 9 u M S 9 u b 3 J 3 Y X l f b m V 3 X 2 N h c l 9 z Y W x l c 1 9 i e V 9 t b 2 5 0 a C 9 S Z X B s Y W N l Z C B W Y W x 1 Z T E u e 0 J l b n N p b l 9 D b z I s O X 0 m c X V v d D s s J n F 1 b 3 Q 7 U 2 V j d G l v b j E v b m 9 y d 2 F 5 X 2 5 l d 1 9 j Y X J f c 2 F s Z X N f Y n l f b W 9 u d G g v U m V w b G F j Z W Q g V m F s d W U x L n t E a W V z Z W x f Q 2 8 y L D E w f S Z x d W 9 0 O y w m c X V v d D t T Z W N 0 a W 9 u M S 9 u b 3 J 3 Y X l f b m V 3 X 2 N h c l 9 z Y W x l c 1 9 i e V 9 t b 2 5 0 a C 9 D a G F u Z 2 V k I F R 5 c G U u e 1 F 1 Y W 5 0 a X R 5 X 0 R p Z X N l b C w x M X 0 m c X V v d D s s J n F 1 b 3 Q 7 U 2 V j d G l v b j E v b m 9 y d 2 F 5 X 2 5 l d 1 9 j Y X J f c 2 F s Z X N f Y n l f b W 9 u d G g v U m V w b G F j Z W Q g V m F s d W U x L n t E a W V z Z W x f U 2 h h c m U s M T J 9 J n F 1 b 3 Q 7 L C Z x d W 9 0 O 1 N l Y 3 R p b 2 4 x L 2 5 v c n d h e V 9 u Z X d f Y 2 F y X 3 N h b G V z X 2 J 5 X 2 1 v b n R o L 1 J l c G x h Y 2 V k I F Z h b H V l M S 5 7 R G l l c 2 V s X 1 N o Y X J l X 0 x Z L D E z f S Z x d W 9 0 O y w m c X V v d D t T Z W N 0 a W 9 u M S 9 u b 3 J 3 Y X l f b m V 3 X 2 N h c l 9 z Y W x l c 1 9 i e V 9 t b 2 5 0 a C 9 D a G F u Z 2 V k I F R 5 c G U u e 1 F 1 Y W 5 0 a X R 5 X 0 h 5 Y n J p Z C w x N H 0 m c X V v d D s s J n F 1 b 3 Q 7 U 2 V j d G l v b j E v b m 9 y d 2 F 5 X 2 5 l d 1 9 j Y X J f c 2 F s Z X N f Y n l f b W 9 u d G g v Q 2 h h b m d l Z C B U e X B l L n t R d W F u d G l 0 e V 9 F b G V j d H J p Y y w x N X 0 m c X V v d D s s J n F 1 b 3 Q 7 U 2 V j d G l v b j E v b m 9 y d 2 F 5 X 2 5 l d 1 9 j Y X J f c 2 F s Z X N f Y n l f b W 9 u d G g v Q 2 h h b m d l Z C B U e X B l L n t J b X B v c n R f R W x l Y 3 R y a W M s M T Z 9 J n F 1 b 3 Q 7 X S w m c X V v d D t D b 2 x 1 b W 5 D b 3 V u d C Z x d W 9 0 O z o x N y w m c X V v d D t L Z X l D b 2 x 1 b W 5 O Y W 1 l c y Z x d W 9 0 O z p b X S w m c X V v d D t D b 2 x 1 b W 5 J Z G V u d G l 0 a W V z J n F 1 b 3 Q 7 O l s m c X V v d D t T Z W N 0 a W 9 u M S 9 u b 3 J 3 Y X l f b m V 3 X 2 N h c l 9 z Y W x l c 1 9 i e V 9 t b 2 5 0 a C 9 S Z X B s Y W N l Z C B W Y W x 1 Z T E u e 1 l l Y X I s M H 0 m c X V v d D s s J n F 1 b 3 Q 7 U 2 V j d G l v b j E v b m 9 y d 2 F 5 X 2 5 l d 1 9 j Y X J f c 2 F s Z X N f Y n l f b W 9 u d G g v Q 2 h h b m d l Z C B U e X B l L n t N b 2 5 0 a C w x f S Z x d W 9 0 O y w m c X V v d D t T Z W N 0 a W 9 u M S 9 u b 3 J 3 Y X l f b m V 3 X 2 N h c l 9 z Y W x l c 1 9 i e V 9 t b 2 5 0 a C 9 S Z X B s Y W N l Z C B W Y W x 1 Z T E u e 1 F 1 Y W 5 0 a X R 5 L D J 9 J n F 1 b 3 Q 7 L C Z x d W 9 0 O 1 N l Y 3 R p b 2 4 x L 2 5 v c n d h e V 9 u Z X d f Y 2 F y X 3 N h b G V z X 2 J 5 X 2 1 v b n R o L 1 J l c G x h Y 2 V k I F Z h b H V l M S 5 7 U X V h b n R p d H l f W W 9 Z L D N 9 J n F 1 b 3 Q 7 L C Z x d W 9 0 O 1 N l Y 3 R p b 2 4 x L 2 5 v c n d h e V 9 u Z X d f Y 2 F y X 3 N h b G V z X 2 J 5 X 2 1 v b n R o L 1 J l c G x h Y 2 V k I F Z h b H V l M S 5 7 S W 1 w b 3 J 0 L D R 9 J n F 1 b 3 Q 7 L C Z x d W 9 0 O 1 N l Y 3 R p b 2 4 x L 2 5 v c n d h e V 9 u Z X d f Y 2 F y X 3 N h b G V z X 2 J 5 X 2 1 v b n R o L 1 J l c G x h Y 2 V k I F Z h b H V l M S 5 7 S W 1 w b 3 J 0 X 1 l v W S w 1 f S Z x d W 9 0 O y w m c X V v d D t T Z W N 0 a W 9 u M S 9 u b 3 J 3 Y X l f b m V 3 X 2 N h c l 9 z Y W x l c 1 9 i e V 9 t b 2 5 0 a C 9 D a G F u Z 2 V k I F R 5 c G U u e 1 V z Z W Q s N n 0 m c X V v d D s s J n F 1 b 3 Q 7 U 2 V j d G l v b j E v b m 9 y d 2 F 5 X 2 5 l d 1 9 j Y X J f c 2 F s Z X N f Y n l f b W 9 u d G g v U m V w b G F j Z W Q g V m F s d W U x L n t V c 2 V k X 1 l v W S w 3 f S Z x d W 9 0 O y w m c X V v d D t T Z W N 0 a W 9 u M S 9 u b 3 J 3 Y X l f b m V 3 X 2 N h c l 9 z Y W x l c 1 9 i e V 9 t b 2 5 0 a C 9 S Z X B s Y W N l Z C B W Y W x 1 Z T E u e 0 F 2 Z 1 9 D T z I s O H 0 m c X V v d D s s J n F 1 b 3 Q 7 U 2 V j d G l v b j E v b m 9 y d 2 F 5 X 2 5 l d 1 9 j Y X J f c 2 F s Z X N f Y n l f b W 9 u d G g v U m V w b G F j Z W Q g V m F s d W U x L n t C Z W 5 z a W 5 f Q 2 8 y L D l 9 J n F 1 b 3 Q 7 L C Z x d W 9 0 O 1 N l Y 3 R p b 2 4 x L 2 5 v c n d h e V 9 u Z X d f Y 2 F y X 3 N h b G V z X 2 J 5 X 2 1 v b n R o L 1 J l c G x h Y 2 V k I F Z h b H V l M S 5 7 R G l l c 2 V s X 0 N v M i w x M H 0 m c X V v d D s s J n F 1 b 3 Q 7 U 2 V j d G l v b j E v b m 9 y d 2 F 5 X 2 5 l d 1 9 j Y X J f c 2 F s Z X N f Y n l f b W 9 u d G g v Q 2 h h b m d l Z C B U e X B l L n t R d W F u d G l 0 e V 9 E a W V z Z W w s M T F 9 J n F 1 b 3 Q 7 L C Z x d W 9 0 O 1 N l Y 3 R p b 2 4 x L 2 5 v c n d h e V 9 u Z X d f Y 2 F y X 3 N h b G V z X 2 J 5 X 2 1 v b n R o L 1 J l c G x h Y 2 V k I F Z h b H V l M S 5 7 R G l l c 2 V s X 1 N o Y X J l L D E y f S Z x d W 9 0 O y w m c X V v d D t T Z W N 0 a W 9 u M S 9 u b 3 J 3 Y X l f b m V 3 X 2 N h c l 9 z Y W x l c 1 9 i e V 9 t b 2 5 0 a C 9 S Z X B s Y W N l Z C B W Y W x 1 Z T E u e 0 R p Z X N l b F 9 T a G F y Z V 9 M W S w x M 3 0 m c X V v d D s s J n F 1 b 3 Q 7 U 2 V j d G l v b j E v b m 9 y d 2 F 5 X 2 5 l d 1 9 j Y X J f c 2 F s Z X N f Y n l f b W 9 u d G g v Q 2 h h b m d l Z C B U e X B l L n t R d W F u d G l 0 e V 9 I e W J y a W Q s M T R 9 J n F 1 b 3 Q 7 L C Z x d W 9 0 O 1 N l Y 3 R p b 2 4 x L 2 5 v c n d h e V 9 u Z X d f Y 2 F y X 3 N h b G V z X 2 J 5 X 2 1 v b n R o L 0 N o Y W 5 n Z W Q g V H l w Z S 5 7 U X V h b n R p d H l f R W x l Y 3 R y a W M s M T V 9 J n F 1 b 3 Q 7 L C Z x d W 9 0 O 1 N l Y 3 R p b 2 4 x L 2 5 v c n d h e V 9 u Z X d f Y 2 F y X 3 N h b G V z X 2 J 5 X 2 1 v b n R o L 0 N o Y W 5 n Z W Q g V H l w Z S 5 7 S W 1 w b 3 J 0 X 0 V s Z W N 0 c m l j L D E 2 f S Z x d W 9 0 O 1 0 s J n F 1 b 3 Q 7 U m V s Y X R p b 2 5 z a G l w S W 5 m b y Z x d W 9 0 O z p b X X 0 i I C 8 + P E V u d H J 5 I F R 5 c G U 9 I l F 1 Z X J 5 S U Q i I F Z h b H V l P S J z Z T R k O D B h M G Y t Z D F h M y 0 0 M z I 0 L T h j O D Y t N T R k Z T Y 2 M j A 2 M 2 U 0 I i A v P j w v U 3 R h Y m x l R W 5 0 c m l l c z 4 8 L 0 l 0 Z W 0 + P E l 0 Z W 0 + P E l 0 Z W 1 M b 2 N h d G l v b j 4 8 S X R l b V R 5 c G U + R m 9 y b X V s Y T w v S X R l b V R 5 c G U + P E l 0 Z W 1 Q Y X R o P l N l Y 3 R p b 2 4 x L 2 5 v c n d h e V 9 u Z X d f Y 2 F y X 3 N h b G V z X 2 J 5 X 2 1 v b n R o L 1 N v d X J j Z T w v S X R l b V B h d G g + P C 9 J d G V t T G 9 j Y X R p b 2 4 + P F N 0 Y W J s Z U V u d H J p Z X M g L z 4 8 L 0 l 0 Z W 0 + P E l 0 Z W 0 + P E l 0 Z W 1 M b 2 N h d G l v b j 4 8 S X R l b V R 5 c G U + R m 9 y b X V s Y T w v S X R l b V R 5 c G U + P E l 0 Z W 1 Q Y X R o P l N l Y 3 R p b 2 4 x L 2 5 v c n d h e V 9 u Z X d f Y 2 F y X 3 N h b G V z X 2 J 5 X 2 1 v b n R o L 1 V z Z S U y M E Z p c n N 0 J T I w U m 9 3 J T I w Y X M l M j B I Z W F k Z X J z P C 9 J d G V t U G F 0 a D 4 8 L 0 l 0 Z W 1 M b 2 N h d G l v b j 4 8 U 3 R h Y m x l R W 5 0 c m l l c y A v P j w v S X R l b T 4 8 S X R l b T 4 8 S X R l b U x v Y 2 F 0 a W 9 u P j x J d G V t V H l w Z T 5 G b 3 J t d W x h P C 9 J d G V t V H l w Z T 4 8 S X R l b V B h d G g + U 2 V j d G l v b j E v b m 9 y d 2 F 5 X 2 5 l d 1 9 j Y X J f c 2 F s Z X N f Y n l f b W 9 u d G g v Q 2 h h b m d l J T I w V H l w Z T w v S X R l b V B h d G g + P C 9 J d G V t T G 9 j Y X R p b 2 4 + P F N 0 Y W J s Z U V u d H J p Z X M g L z 4 8 L 0 l 0 Z W 0 + P E l 0 Z W 0 + P E l 0 Z W 1 M b 2 N h d G l v b j 4 8 S X R l b V R 5 c G U + R m 9 y b X V s Y T w v S X R l b V R 5 c G U + P E l 0 Z W 1 Q Y X R o P l N l Y 3 R p b 2 4 x L 2 5 v c n d h e V 9 u Z X d f Y 2 F y X 3 N h b G V z X 2 J 5 X 2 1 v b n R o L 1 J l c G x h Y 2 V k J T I w V m F s d W U 8 L 0 l 0 Z W 1 Q Y X R o P j w v S X R l b U x v Y 2 F 0 a W 9 u P j x T d G F i b G V F b n R y a W V z I C 8 + P C 9 J d G V t P j x J d G V t P j x J d G V t T G 9 j Y X R p b 2 4 + P E l 0 Z W 1 U e X B l P k Z v c m 1 1 b G E 8 L 0 l 0 Z W 1 U e X B l P j x J d G V t U G F 0 a D 5 T Z W N 0 a W 9 u M S 9 u b 3 J 3 Y X l f b m V 3 X 2 N h c l 9 z Y W x l c 1 9 i e V 9 t b 2 5 0 a C 9 S Z X B s Y W N l Z C U y M F Z h b H V l M T w v S X R l b V B h d G g + P C 9 J d G V t T G 9 j Y X R p b 2 4 + P F N 0 Y W J s Z U V u d H J p Z X M g L z 4 8 L 0 l 0 Z W 0 + P E l 0 Z W 0 + P E l 0 Z W 1 M b 2 N h d G l v b j 4 8 S X R l b V R 5 c G U + R m 9 y b X V s Y T w v S X R l b V R 5 c G U + P E l 0 Z W 1 Q Y X R o P l N l Y 3 R p b 2 4 x L 2 5 v c n d h e V 9 u Z X d f Y 2 F y X 3 N h b G V z X 2 J 5 X 2 1 v b n R o L 0 F k Z G V k J T I w Q 2 9 u Z G l 0 a W 9 u Y W w l M j B D b 2 x 1 b W 4 8 L 0 l 0 Z W 1 Q Y X R o P j w v S X R l b U x v Y 2 F 0 a W 9 u P j x T d G F i b G V F b n R y a W V z I C 8 + P C 9 J d G V t P j x J d G V t P j x J d G V t T G 9 j Y X R p b 2 4 + P E l 0 Z W 1 U e X B l P k Z v c m 1 1 b G E 8 L 0 l 0 Z W 1 U e X B l P j x J d G V t U G F 0 a D 5 T Z W N 0 a W 9 u M S 9 u b 3 J 3 Y X l f b m V 3 X 2 N h c l 9 z Y W x l c 1 9 i e V 9 t b 2 5 0 a C 9 S Z W 9 y Z G V y Z W Q l M j B D b 2 x 1 b W 5 z P C 9 J d G V t U G F 0 a D 4 8 L 0 l 0 Z W 1 M b 2 N h d G l v b j 4 8 U 3 R h Y m x l R W 5 0 c m l l c y A v P j w v S X R l b T 4 8 S X R l b T 4 8 S X R l b U x v Y 2 F 0 a W 9 u P j x J d G V t V H l w Z T 5 G b 3 J t d W x h P C 9 J d G V t V H l w Z T 4 8 S X R l b V B h d G g + U 2 V j d G l v b j E v b m 9 y d 2 F 5 X 2 5 l d 1 9 j Y X J f c 2 F s Z X N f Y n l f b W 9 u d G g v U m V t b 3 Z l Z C U y M E N v b H V t b n M 8 L 0 l 0 Z W 1 Q Y X R o P j w v S X R l b U x v Y 2 F 0 a W 9 u P j x T d G F i b G V F b n R y a W V z I C 8 + P C 9 J d G V t P j x J d G V t P j x J d G V t T G 9 j Y X R p b 2 4 + P E l 0 Z W 1 U e X B l P k Z v c m 1 1 b G E 8 L 0 l 0 Z W 1 U e X B l P j x J d G V t U G F 0 a D 5 T Z W N 0 a W 9 u M S 9 u b 3 J 3 Y X l f b m V 3 X 2 N h c l 9 z Y W x l c 1 9 i e V 9 t b 2 5 0 a C 9 S Z W 5 h b W V k J T I w Q 2 9 s d W 1 u c z w v S X R l b V B h d G g + P C 9 J d G V t T G 9 j Y X R p b 2 4 + P F N 0 Y W J s Z U V u d H J p Z X M g L z 4 8 L 0 l 0 Z W 0 + P E l 0 Z W 0 + P E l 0 Z W 1 M b 2 N h d G l v b j 4 8 S X R l b V R 5 c G U + R m 9 y b X V s Y T w v S X R l b V R 5 c G U + P E l 0 Z W 1 Q Y X R o P l N l Y 3 R p b 2 4 x L 2 5 v c n d h e V 9 u Z X d f Y 2 F y X 3 N h b G V z X 2 J 5 X 2 1 v b n R o L 0 N o Y W 5 n Z W Q l M j B U e X B l P C 9 J d G V t U G F 0 a D 4 8 L 0 l 0 Z W 1 M b 2 N h d G l v b j 4 8 U 3 R h Y m x l R W 5 0 c m l l c y A v P j w v S X R l b T 4 8 S X R l b T 4 8 S X R l b U x v Y 2 F 0 a W 9 u P j x J d G V t V H l w Z T 5 G b 3 J t d W x h P C 9 J d G V t V H l w Z T 4 8 S X R l b V B h d G g + U 2 V j d G l v b j E v b m 9 y d 2 F 5 X 2 5 l d 1 9 j Y X J f c 2 F s Z X N f Y n l f b W 9 k Z W w 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b H V t b k 5 h b W V z I i B W Y W x 1 Z T 0 i c 1 s m c X V v d D t Z Z W F y J n F 1 b 3 Q 7 L C Z x d W 9 0 O 0 1 v b n R o J n F 1 b 3 Q 7 L C Z x d W 9 0 O 0 1 v b n R o T m 8 m c X V v d D s s J n F 1 b 3 Q 7 U X V h c n R l c i Z x d W 9 0 O y w m c X V v d D t N Y W t l J n F 1 b 3 Q 7 L C Z x d W 9 0 O 0 1 v Z G V s J n F 1 b 3 Q 7 L C Z x d W 9 0 O 1 F 1 Y W 5 0 a X R 5 J n F 1 b 3 Q 7 L C Z x d W 9 0 O 1 B j 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5 v c n d h e V 9 u Z X d f Y 2 F y X 3 N h b G V z X 2 J 5 X 2 1 v Z G V s L 0 N o Y W 5 n Z W Q g V H l w Z S 5 7 W W V h c i w w f S Z x d W 9 0 O y w m c X V v d D t T Z W N 0 a W 9 u M S 9 u b 3 J 3 Y X l f b m V 3 X 2 N h c l 9 z Y W x l c 1 9 i e V 9 t b 2 R l b C 9 B Z G R l Z C B D b 2 5 k a X R p b 2 5 h b C B D b 2 x 1 b W 4 u e 0 1 v b n R o T i w 2 f S Z x d W 9 0 O y w m c X V v d D t T Z W N 0 a W 9 u M S 9 u b 3 J 3 Y X l f b m V 3 X 2 N h c l 9 z Y W x l c 1 9 i e V 9 t b 2 R l b C 9 D a G F u Z 2 V k I F R 5 c G U u e 0 1 v b n R o L D F 9 J n F 1 b 3 Q 7 L C Z x d W 9 0 O 1 N l Y 3 R p b 2 4 x L 2 5 v c n d h e V 9 u Z X d f Y 2 F y X 3 N h b G V z X 2 J 5 X 2 1 v Z G V s L 0 F k Z G V k I E N v b m R p d G l v b m F s I E N v b H V t b j E u e 0 N 1 c 3 R v b S w 3 f S Z x d W 9 0 O y w m c X V v d D t T Z W N 0 a W 9 u M S 9 u b 3 J 3 Y X l f b m V 3 X 2 N h c l 9 z Y W x l c 1 9 i e V 9 t b 2 R l b C 9 S Z X B s Y W N l Z C B W Y W x 1 Z S 5 7 T W F r Z S w z f S Z x d W 9 0 O y w m c X V v d D t T Z W N 0 a W 9 u M S 9 u b 3 J 3 Y X l f b m V 3 X 2 N h c l 9 z Y W x l c 1 9 i e V 9 t b 2 R l b C 9 S Z X B s Y W N l Z C B W Y W x 1 Z T E u e 0 1 v Z G V s L D R 9 J n F 1 b 3 Q 7 L C Z x d W 9 0 O 1 N l Y 3 R p b 2 4 x L 2 5 v c n d h e V 9 u Z X d f Y 2 F y X 3 N h b G V z X 2 J 5 X 2 1 v Z G V s L 0 N o Y W 5 n Z W Q g V H l w Z S 5 7 U X V h b n R p d H k s N H 0 m c X V v d D s s J n F 1 b 3 Q 7 U 2 V j d G l v b j E v b m 9 y d 2 F 5 X 2 5 l d 1 9 j Y X J f c 2 F s Z X N f Y n l f b W 9 k Z W w v Q 2 h h b m d l Z C B U e X B l L n t Q Y 3 Q s N X 0 m c X V v d D t d L C Z x d W 9 0 O 0 N v b H V t b k N v d W 5 0 J n F 1 b 3 Q 7 O j g s J n F 1 b 3 Q 7 S 2 V 5 Q 2 9 s d W 1 u T m F t Z X M m c X V v d D s 6 W 1 0 s J n F 1 b 3 Q 7 Q 2 9 s d W 1 u S W R l b n R p d G l l c y Z x d W 9 0 O z p b J n F 1 b 3 Q 7 U 2 V j d G l v b j E v b m 9 y d 2 F 5 X 2 5 l d 1 9 j Y X J f c 2 F s Z X N f Y n l f b W 9 k Z W w v Q 2 h h b m d l Z C B U e X B l L n t Z Z W F y L D B 9 J n F 1 b 3 Q 7 L C Z x d W 9 0 O 1 N l Y 3 R p b 2 4 x L 2 5 v c n d h e V 9 u Z X d f Y 2 F y X 3 N h b G V z X 2 J 5 X 2 1 v Z G V s L 0 F k Z G V k I E N v b m R p d G l v b m F s I E N v b H V t b i 5 7 T W 9 u d G h O L D Z 9 J n F 1 b 3 Q 7 L C Z x d W 9 0 O 1 N l Y 3 R p b 2 4 x L 2 5 v c n d h e V 9 u Z X d f Y 2 F y X 3 N h b G V z X 2 J 5 X 2 1 v Z G V s L 0 N o Y W 5 n Z W Q g V H l w Z S 5 7 T W 9 u d G g s M X 0 m c X V v d D s s J n F 1 b 3 Q 7 U 2 V j d G l v b j E v b m 9 y d 2 F 5 X 2 5 l d 1 9 j Y X J f c 2 F s Z X N f Y n l f b W 9 k Z W w v Q W R k Z W Q g Q 2 9 u Z G l 0 a W 9 u Y W w g Q 2 9 s d W 1 u M S 5 7 Q 3 V z d G 9 t L D d 9 J n F 1 b 3 Q 7 L C Z x d W 9 0 O 1 N l Y 3 R p b 2 4 x L 2 5 v c n d h e V 9 u Z X d f Y 2 F y X 3 N h b G V z X 2 J 5 X 2 1 v Z G V s L 1 J l c G x h Y 2 V k I F Z h b H V l L n t N Y W t l L D N 9 J n F 1 b 3 Q 7 L C Z x d W 9 0 O 1 N l Y 3 R p b 2 4 x L 2 5 v c n d h e V 9 u Z X d f Y 2 F y X 3 N h b G V z X 2 J 5 X 2 1 v Z G V s L 1 J l c G x h Y 2 V k I F Z h b H V l M S 5 7 T W 9 k Z W w s N H 0 m c X V v d D s s J n F 1 b 3 Q 7 U 2 V j d G l v b j E v b m 9 y d 2 F 5 X 2 5 l d 1 9 j Y X J f c 2 F s Z X N f Y n l f b W 9 k Z W w v Q 2 h h b m d l Z C B U e X B l L n t R d W F u d G l 0 e S w 0 f S Z x d W 9 0 O y w m c X V v d D t T Z W N 0 a W 9 u M S 9 u b 3 J 3 Y X l f b m V 3 X 2 N h c l 9 z Y W x l c 1 9 i e V 9 t b 2 R l b C 9 D a G F u Z 2 V k I F R 5 c G U u e 1 B j d C w 1 f S Z x d W 9 0 O 1 0 s J n F 1 b 3 Q 7 U m V s Y X R p b 2 5 z a G l w S W 5 m b y Z x d W 9 0 O z p b X X 0 i I C 8 + P E V u d H J 5 I F R 5 c G U 9 I k Z p b G x D b 2 x 1 b W 5 U e X B l c y I g V m F s d W U 9 I n N B d 0 F E Q U F Z R 0 F 3 V T 0 i I C 8 + P E V u d H J 5 I F R 5 c G U 9 I k Z p b G x M Y X N 0 V X B k Y X R l Z C I g V m F s d W U 9 I m Q y M D E 5 L T A 1 L T M x V D A 3 O j M 0 O j I z L j c y M T E x N j d a I i A v P j x F b n R y e S B U e X B l P S J G a W x s R X J y b 3 J D b 3 V u d C I g V m F s d W U 9 I m w w I i A v P j x F b n R y e S B U e X B l P S J B Z G R l Z F R v R G F 0 Y U 1 v Z G V s I i B W Y W x 1 Z T 0 i b D E i I C 8 + P E V u d H J 5 I F R 5 c G U 9 I k Z p b G x D b 3 V u d C I g V m F s d W U 9 I m w y N j k 0 I i A v P j x F b n R y e S B U e X B l P S J G a W x s R X J y b 3 J D b 2 R l I i B W Y W x 1 Z T 0 i c 1 V u a 2 5 v d 2 4 i I C 8 + P E V u d H J 5 I F R 5 c G U 9 I l F 1 Z X J 5 S U Q i I F Z h b H V l P S J z M D g y M j g y O T Q t M D M 1 Y y 0 0 N W E y L W J k N D A t Z D g 5 Y T J h M z h h Z D g y I i A v P j w v U 3 R h Y m x l R W 5 0 c m l l c z 4 8 L 0 l 0 Z W 0 + P E l 0 Z W 0 + P E l 0 Z W 1 M b 2 N h d G l v b j 4 8 S X R l b V R 5 c G U + R m 9 y b X V s Y T w v S X R l b V R 5 c G U + P E l 0 Z W 1 Q Y X R o P l N l Y 3 R p b 2 4 x L 2 5 v c n d h e V 9 u Z X d f Y 2 F y X 3 N h b G V z X 2 J 5 X 2 1 v Z G V s L 1 N v d X J j Z T w v S X R l b V B h d G g + P C 9 J d G V t T G 9 j Y X R p b 2 4 + P F N 0 Y W J s Z U V u d H J p Z X M g L z 4 8 L 0 l 0 Z W 0 + P E l 0 Z W 0 + P E l 0 Z W 1 M b 2 N h d G l v b j 4 8 S X R l b V R 5 c G U + R m 9 y b X V s Y T w v S X R l b V R 5 c G U + P E l 0 Z W 1 Q Y X R o P l N l Y 3 R p b 2 4 x L 2 5 v c n d h e V 9 u Z X d f Y 2 F y X 3 N h b G V z X 2 J 5 X 2 1 v Z G V s L 1 B y b 2 1 v d G V k J T I w S G V h Z G V y c z w v S X R l b V B h d G g + P C 9 J d G V t T G 9 j Y X R p b 2 4 + P F N 0 Y W J s Z U V u d H J p Z X M g L z 4 8 L 0 l 0 Z W 0 + P E l 0 Z W 0 + P E l 0 Z W 1 M b 2 N h d G l v b j 4 8 S X R l b V R 5 c G U + R m 9 y b X V s Y T w v S X R l b V R 5 c G U + P E l 0 Z W 1 Q Y X R o P l N l Y 3 R p b 2 4 x L 2 5 v c n d h e V 9 u Z X d f Y 2 F y X 3 N h b G V z X 2 J 5 X 2 1 v Z G V s L 0 N o Y W 5 n Z W Q l M j B U e X B l P C 9 J d G V t U G F 0 a D 4 8 L 0 l 0 Z W 1 M b 2 N h d G l v b j 4 8 U 3 R h Y m x l R W 5 0 c m l l c y A v P j w v S X R l b T 4 8 S X R l b T 4 8 S X R l b U x v Y 2 F 0 a W 9 u P j x J d G V t V H l w Z T 5 G b 3 J t d W x h P C 9 J d G V t V H l w Z T 4 8 S X R l b V B h d G g + U 2 V j d G l v b j E v b m 9 y d 2 F 5 X 2 5 l d 1 9 j Y X J f c 2 F s Z X N f Y n l f b W 9 k Z W w v Q W R k Z W Q l M j B D b 2 5 k a X R p b 2 5 h b C U y M E N v b H V t b j w v S X R l b V B h d G g + P C 9 J d G V t T G 9 j Y X R p b 2 4 + P F N 0 Y W J s Z U V u d H J p Z X M g L z 4 8 L 0 l 0 Z W 0 + P E l 0 Z W 0 + P E l 0 Z W 1 M b 2 N h d G l v b j 4 8 S X R l b V R 5 c G U + R m 9 y b X V s Y T w v S X R l b V R 5 c G U + P E l 0 Z W 1 Q Y X R o P l N l Y 3 R p b 2 4 x L 2 5 v c n d h e V 9 u Z X d f Y 2 F y X 3 N h b G V z X 2 J 5 X 2 1 h a 2 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D M 3 N y I g L z 4 8 R W 5 0 c n k g V H l w Z T 0 i R m l s b E V y c m 9 y Q 2 9 k Z S I g V m F s d W U 9 I n N V b m t u b 3 d u I i A v P j x F b n R y e S B U e X B l P S J G a W x s R X J y b 3 J D b 3 V u d C I g V m F s d W U 9 I m w w I i A v P j x F b n R y e S B U e X B l P S J G a W x s T G F z d F V w Z G F 0 Z W Q i I F Z h b H V l P S J k M j A x O S 0 w N S 0 z M V Q w N z o z N D o y N y 4 w O D M 0 O D I 1 W i I g L z 4 8 R W 5 0 c n k g V H l w Z T 0 i R m l s b E N v b H V t b l R 5 c G V z I i B W Y W x 1 Z T 0 i c 0 F B T U F B d 1 l E Q l E 9 P S I g L z 4 8 R W 5 0 c n k g V H l w Z T 0 i R m l s b E N v b H V t b k 5 h b W V z I i B W Y W x 1 Z T 0 i c 1 s m c X V v d D t R d W F y d G V y J n F 1 b 3 Q 7 L C Z x d W 9 0 O 1 l l Y X I m c X V v d D s s J n F 1 b 3 Q 7 T W 9 u d G g m c X V v d D s s J n F 1 b 3 Q 7 T W 9 u d G h O b y Z x d W 9 0 O y w m c X V v d D t N Y W t l J n F 1 b 3 Q 7 L C Z x d W 9 0 O 1 F 1 Y W 5 0 a X R 5 J n F 1 b 3 Q 7 L C Z x d W 9 0 O 1 B j 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5 v c n d h e V 9 u Z X d f Y 2 F y X 3 N h b G V z X 2 J 5 X 2 1 h a 2 U v Q W R k Z W Q g Q 2 9 u Z G l 0 a W 9 u Y W w g Q 2 9 s d W 1 u M S 5 7 U X V h c n R l c i w 2 f S Z x d W 9 0 O y w m c X V v d D t T Z W N 0 a W 9 u M S 9 u b 3 J 3 Y X l f b m V 3 X 2 N h c l 9 z Y W x l c 1 9 i e V 9 t Y W t l L 0 N o Y W 5 n Z W Q g V H l w Z S 5 7 W W V h c i w w f S Z x d W 9 0 O y w m c X V v d D t T Z W N 0 a W 9 u M S 9 u b 3 J 3 Y X l f b m V 3 X 2 N h c l 9 z Y W x l c 1 9 i e V 9 t Y W t l L 0 F k Z G V k I E N v b m R p d G l v b m F s I E N v b H V t b i 5 7 Q 3 V z d G 9 t L D V 9 J n F 1 b 3 Q 7 L C Z x d W 9 0 O 1 N l Y 3 R p b 2 4 x L 2 5 v c n d h e V 9 u Z X d f Y 2 F y X 3 N h b G V z X 2 J 5 X 2 1 h a 2 U v Q 2 h h b m d l Z C B U e X B l L n t N b 2 5 0 a C w x f S Z x d W 9 0 O y w m c X V v d D t T Z W N 0 a W 9 u M S 9 u b 3 J 3 Y X l f b m V 3 X 2 N h c l 9 z Y W x l c 1 9 i e V 9 t Y W t l L 0 N o Y W 5 n Z W Q g V H l w Z S 5 7 T W F r Z S w y f S Z x d W 9 0 O y w m c X V v d D t T Z W N 0 a W 9 u M S 9 u b 3 J 3 Y X l f b m V 3 X 2 N h c l 9 z Y W x l c 1 9 i e V 9 t Y W t l L 0 N o Y W 5 n Z W Q g V H l w Z S 5 7 U X V h b n R p d H k s M 3 0 m c X V v d D s s J n F 1 b 3 Q 7 U 2 V j d G l v b j E v b m 9 y d 2 F 5 X 2 5 l d 1 9 j Y X J f c 2 F s Z X N f Y n l f b W F r Z S 9 D a G F u Z 2 V k I F R 5 c G U u e 1 B j d C w 0 f S Z x d W 9 0 O 1 0 s J n F 1 b 3 Q 7 Q 2 9 s d W 1 u Q 2 9 1 b n Q m c X V v d D s 6 N y w m c X V v d D t L Z X l D b 2 x 1 b W 5 O Y W 1 l c y Z x d W 9 0 O z p b X S w m c X V v d D t D b 2 x 1 b W 5 J Z G V u d G l 0 a W V z J n F 1 b 3 Q 7 O l s m c X V v d D t T Z W N 0 a W 9 u M S 9 u b 3 J 3 Y X l f b m V 3 X 2 N h c l 9 z Y W x l c 1 9 i e V 9 t Y W t l L 0 F k Z G V k I E N v b m R p d G l v b m F s I E N v b H V t b j E u e 1 F 1 Y X J 0 Z X I s N n 0 m c X V v d D s s J n F 1 b 3 Q 7 U 2 V j d G l v b j E v b m 9 y d 2 F 5 X 2 5 l d 1 9 j Y X J f c 2 F s Z X N f Y n l f b W F r Z S 9 D a G F u Z 2 V k I F R 5 c G U u e 1 l l Y X I s M H 0 m c X V v d D s s J n F 1 b 3 Q 7 U 2 V j d G l v b j E v b m 9 y d 2 F 5 X 2 5 l d 1 9 j Y X J f c 2 F s Z X N f Y n l f b W F r Z S 9 B Z G R l Z C B D b 2 5 k a X R p b 2 5 h b C B D b 2 x 1 b W 4 u e 0 N 1 c 3 R v b S w 1 f S Z x d W 9 0 O y w m c X V v d D t T Z W N 0 a W 9 u M S 9 u b 3 J 3 Y X l f b m V 3 X 2 N h c l 9 z Y W x l c 1 9 i e V 9 t Y W t l L 0 N o Y W 5 n Z W Q g V H l w Z S 5 7 T W 9 u d G g s M X 0 m c X V v d D s s J n F 1 b 3 Q 7 U 2 V j d G l v b j E v b m 9 y d 2 F 5 X 2 5 l d 1 9 j Y X J f c 2 F s Z X N f Y n l f b W F r Z S 9 D a G F u Z 2 V k I F R 5 c G U u e 0 1 h a 2 U s M n 0 m c X V v d D s s J n F 1 b 3 Q 7 U 2 V j d G l v b j E v b m 9 y d 2 F 5 X 2 5 l d 1 9 j Y X J f c 2 F s Z X N f Y n l f b W F r Z S 9 D a G F u Z 2 V k I F R 5 c G U u e 1 F 1 Y W 5 0 a X R 5 L D N 9 J n F 1 b 3 Q 7 L C Z x d W 9 0 O 1 N l Y 3 R p b 2 4 x L 2 5 v c n d h e V 9 u Z X d f Y 2 F y X 3 N h b G V z X 2 J 5 X 2 1 h a 2 U v Q 2 h h b m d l Z C B U e X B l L n t Q Y 3 Q s N H 0 m c X V v d D t d L C Z x d W 9 0 O 1 J l b G F 0 a W 9 u c 2 h p c E l u Z m 8 m c X V v d D s 6 W 1 1 9 I i A v P j x F b n R y e S B U e X B l P S J R d W V y e U l E I i B W Y W x 1 Z T 0 i c z J j Y j E 4 Z T c 4 L T M 3 Z j g t N D U 0 M C 0 4 M j g z L T N j N z U 5 N T B m O D Q w N y I g L z 4 8 L 1 N 0 Y W J s Z U V u d H J p Z X M + P C 9 J d G V t P j x J d G V t P j x J d G V t T G 9 j Y X R p b 2 4 + P E l 0 Z W 1 U e X B l P k Z v c m 1 1 b G E 8 L 0 l 0 Z W 1 U e X B l P j x J d G V t U G F 0 a D 5 T Z W N 0 a W 9 u M S 9 u b 3 J 3 Y X l f b m V 3 X 2 N h c l 9 z Y W x l c 1 9 i e V 9 t Y W t l L 1 N v d X J j Z T w v S X R l b V B h d G g + P C 9 J d G V t T G 9 j Y X R p b 2 4 + P F N 0 Y W J s Z U V u d H J p Z X M g L z 4 8 L 0 l 0 Z W 0 + P E l 0 Z W 0 + P E l 0 Z W 1 M b 2 N h d G l v b j 4 8 S X R l b V R 5 c G U + R m 9 y b X V s Y T w v S X R l b V R 5 c G U + P E l 0 Z W 1 Q Y X R o P l N l Y 3 R p b 2 4 x L 2 5 v c n d h e V 9 u Z X d f Y 2 F y X 3 N h b G V z X 2 J 5 X 2 1 h a 2 U v U H J v b W 9 0 Z W Q l M j B I Z W F k Z X J z P C 9 J d G V t U G F 0 a D 4 8 L 0 l 0 Z W 1 M b 2 N h d G l v b j 4 8 U 3 R h Y m x l R W 5 0 c m l l c y A v P j w v S X R l b T 4 8 S X R l b T 4 8 S X R l b U x v Y 2 F 0 a W 9 u P j x J d G V t V H l w Z T 5 G b 3 J t d W x h P C 9 J d G V t V H l w Z T 4 8 S X R l b V B h d G g + U 2 V j d G l v b j E v b m 9 y d 2 F 5 X 2 5 l d 1 9 j Y X J f c 2 F s Z X N f Y n l f b W F r Z S 9 D a G F u Z 2 V k J T I w V H l w Z T w v S X R l b V B h d G g + P C 9 J d G V t T G 9 j Y X R p b 2 4 + P F N 0 Y W J s Z U V u d H J p Z X M g L z 4 8 L 0 l 0 Z W 0 + P E l 0 Z W 0 + P E l 0 Z W 1 M b 2 N h d G l v b j 4 8 S X R l b V R 5 c G U + R m 9 y b X V s Y T w v S X R l b V R 5 c G U + P E l 0 Z W 1 Q Y X R o P l N l Y 3 R p b 2 4 x L 2 5 v c n d h e V 9 u Z X d f Y 2 F y X 3 N h b G V z X 2 J 5 X 2 1 h a 2 U v Q W R k Z W Q l M j B D b 2 5 k a X R p b 2 5 h b C U y M E N v b H V t b j w v S X R l b V B h d G g + P C 9 J d G V t T G 9 j Y X R p b 2 4 + P F N 0 Y W J s Z U V u d H J p Z X M g L z 4 8 L 0 l 0 Z W 0 + P E l 0 Z W 0 + P E l 0 Z W 1 M b 2 N h d G l v b j 4 8 S X R l b V R 5 c G U + R m 9 y b X V s Y T w v S X R l b V R 5 c G U + P E l 0 Z W 1 Q Y X R o P l N l Y 3 R p b 2 4 x L 2 5 v c n d h e V 9 u Z X d f Y 2 F y X 3 N h b G V z X 2 J 5 X 2 1 v Z G V s L 1 J l b m F t Z W Q l M j B D b 2 x 1 b W 5 z P C 9 J d G V t U G F 0 a D 4 8 L 0 l 0 Z W 1 M b 2 N h d G l v b j 4 8 U 3 R h Y m x l R W 5 0 c m l l c y A v P j w v S X R l b T 4 8 S X R l b T 4 8 S X R l b U x v Y 2 F 0 a W 9 u P j x J d G V t V H l w Z T 5 G b 3 J t d W x h P C 9 J d G V t V H l w Z T 4 8 S X R l b V B h d G g + U 2 V j d G l v b j E v b m 9 y d 2 F 5 X 2 5 l d 1 9 j Y X J f c 2 F s Z X N f Y n l f b W 9 k Z W w v U m V v c m R l c m V k J T I w Q 2 9 s d W 1 u c z w v S X R l b V B h d G g + P C 9 J d G V t T G 9 j Y X R p b 2 4 + P F N 0 Y W J s Z U V u d H J p Z X M g L z 4 8 L 0 l 0 Z W 0 + P E l 0 Z W 0 + P E l 0 Z W 1 M b 2 N h d G l v b j 4 8 S X R l b V R 5 c G U + R m 9 y b X V s Y T w v S X R l b V R 5 c G U + P E l 0 Z W 1 Q Y X R o P l N l Y 3 R p b 2 4 x L 2 5 v c n d h e V 9 u Z X d f Y 2 F y X 3 N h b G V z X 2 J 5 X 2 1 h a 2 U v U m V u Y W 1 l Z C U y M E N v b H V t b n M 8 L 0 l 0 Z W 1 Q Y X R o P j w v S X R l b U x v Y 2 F 0 a W 9 u P j x T d G F i b G V F b n R y a W V z I C 8 + P C 9 J d G V t P j x J d G V t P j x J d G V t T G 9 j Y X R p b 2 4 + P E l 0 Z W 1 U e X B l P k Z v c m 1 1 b G E 8 L 0 l 0 Z W 1 U e X B l P j x J d G V t U G F 0 a D 5 T Z W N 0 a W 9 u M S 9 u b 3 J 3 Y X l f b m V 3 X 2 N h c l 9 z Y W x l c 1 9 i e V 9 t Y W t l L 1 J l b 3 J k Z X J l Z C U y M E N v b H V t b n M 8 L 0 l 0 Z W 1 Q Y X R o P j w v S X R l b U x v Y 2 F 0 a W 9 u P j x T d G F i b G V F b n R y a W V z I C 8 + P C 9 J d G V t P j x J d G V t P j x J d G V t T G 9 j Y X R p b 2 4 + P E l 0 Z W 1 U e X B l P k Z v c m 1 1 b G E 8 L 0 l 0 Z W 1 U e X B l P j x J d G V t U G F 0 a D 5 T Z W N 0 a W 9 u M S 9 u b 3 J 3 Y X l f b m V 3 X 2 N h c l 9 z Y W x l c 1 9 i e V 9 t b 2 R l b C 9 S Z X B s Y W N l Z C U y M F Z h b H V l P C 9 J d G V t U G F 0 a D 4 8 L 0 l 0 Z W 1 M b 2 N h d G l v b j 4 8 U 3 R h Y m x l R W 5 0 c m l l c y A v P j w v S X R l b T 4 8 S X R l b T 4 8 S X R l b U x v Y 2 F 0 a W 9 u P j x J d G V t V H l w Z T 5 G b 3 J t d W x h P C 9 J d G V t V H l w Z T 4 8 S X R l b V B h d G g + U 2 V j d G l v b j E v b m 9 y d 2 F 5 X 2 5 l d 1 9 j Y X J f c 2 F s Z X N f Y n l f b W 9 k Z W w v U m V w b G F j Z W Q l M j B W Y W x 1 Z T E 8 L 0 l 0 Z W 1 Q Y X R o P j w v S X R l b U x v Y 2 F 0 a W 9 u P j x T d G F i b G V F b n R y a W V z I C 8 + P C 9 J d G V t P j x J d G V t P j x J d G V t T G 9 j Y X R p b 2 4 + P E l 0 Z W 1 U e X B l P k Z v c m 1 1 b G E 8 L 0 l 0 Z W 1 U e X B l P j x J d G V t U G F 0 a D 5 T Z W N 0 a W 9 u M S 9 u b 3 J 3 Y X l f b m V 3 X 2 N h c l 9 z Y W x l c 1 9 i e V 9 t b 2 R l b C 9 G a W x 0 Z X J l Z C U y M F J v d 3 M 8 L 0 l 0 Z W 1 Q Y X R o P j w v S X R l b U x v Y 2 F 0 a W 9 u P j x T d G F i b G V F b n R y a W V z I C 8 + P C 9 J d G V t P j x J d G V t P j x J d G V t T G 9 j Y X R p b 2 4 + P E l 0 Z W 1 U e X B l P k Z v c m 1 1 b G E 8 L 0 l 0 Z W 1 U e X B l P j x J d G V t U G F 0 a D 5 T Z W N 0 a W 9 u M S 9 u b 3 J 3 Y X l f b m V 3 X 2 N h c l 9 z Y W x l c 1 9 i e V 9 t b 2 R l b C 9 B Z G R l Z C U y M E N v b m R p d G l v b m F s J T I w Q 2 9 s d W 1 u M T w v S X R l b V B h d G g + P C 9 J d G V t T G 9 j Y X R p b 2 4 + P F N 0 Y W J s Z U V u d H J p Z X M g L z 4 8 L 0 l 0 Z W 0 + P E l 0 Z W 0 + P E l 0 Z W 1 M b 2 N h d G l v b j 4 8 S X R l b V R 5 c G U + R m 9 y b X V s Y T w v S X R l b V R 5 c G U + P E l 0 Z W 1 Q Y X R o P l N l Y 3 R p b 2 4 x L 2 5 v c n d h e V 9 u Z X d f Y 2 F y X 3 N h b G V z X 2 J 5 X 2 1 v Z G V s L 1 J l b m F t Z W Q l M j B D b 2 x 1 b W 5 z M T w v S X R l b V B h d G g + P C 9 J d G V t T G 9 j Y X R p b 2 4 + P F N 0 Y W J s Z U V u d H J p Z X M g L z 4 8 L 0 l 0 Z W 0 + P E l 0 Z W 0 + P E l 0 Z W 1 M b 2 N h d G l v b j 4 8 S X R l b V R 5 c G U + R m 9 y b X V s Y T w v S X R l b V R 5 c G U + P E l 0 Z W 1 Q Y X R o P l N l Y 3 R p b 2 4 x L 2 5 v c n d h e V 9 u Z X d f Y 2 F y X 3 N h b G V z X 2 J 5 X 2 1 v Z G V s L 1 J l b 3 J k Z X J l Z C U y M E N v b H V t b n M x P C 9 J d G V t U G F 0 a D 4 8 L 0 l 0 Z W 1 M b 2 N h d G l v b j 4 8 U 3 R h Y m x l R W 5 0 c m l l c y A v P j w v S X R l b T 4 8 S X R l b T 4 8 S X R l b U x v Y 2 F 0 a W 9 u P j x J d G V t V H l w Z T 5 G b 3 J t d W x h P C 9 J d G V t V H l w Z T 4 8 S X R l b V B h d G g + U 2 V j d G l v b j E v b m 9 y d 2 F 5 X 2 5 l d 1 9 j Y X J f c 2 F s Z X N f Y n l f b W F r Z S 9 B Z G R l Z C U y M E N v b m R p d G l v b m F s J T I w Q 2 9 s d W 1 u M T w v S X R l b V B h d G g + P C 9 J d G V t T G 9 j Y X R p b 2 4 + P F N 0 Y W J s Z U V u d H J p Z X M g L z 4 8 L 0 l 0 Z W 0 + P E l 0 Z W 0 + P E l 0 Z W 1 M b 2 N h d G l v b j 4 8 S X R l b V R 5 c G U + R m 9 y b X V s Y T w v S X R l b V R 5 c G U + P E l 0 Z W 1 Q Y X R o P l N l Y 3 R p b 2 4 x L 2 5 v c n d h e V 9 u Z X d f Y 2 F y X 3 N h b G V z X 2 J 5 X 2 1 h a 2 U v U m V v c m R l c m V k J T I w Q 2 9 s d W 1 u c z E 8 L 0 l 0 Z W 1 Q Y X R o P j w v S X R l b U x v Y 2 F 0 a W 9 u P j x T d G F i b G V F b n R y a W V z I C 8 + P C 9 J d G V t P j w v S X R l b X M + P C 9 M b 2 N h b F B h Y 2 t h Z 2 V N Z X R h Z G F 0 Y U Z p b G U + F g A A A F B L B Q Y A A A A A A A A A A A A A A A A A A A A A A A A m A Q A A A Q A A A N C M n d 8 B F d E R j H o A w E / C l + s B A A A A i D Z g 6 H w t y k e u C Q 5 q m v m e U A A A A A A C A A A A A A A Q Z g A A A A E A A C A A A A C G w k 4 9 X O G u t u q J 9 M p t F R q z E q r N q E X q X n Y U u G T + Y p b A 0 w A A A A A O g A A A A A I A A C A A A A B t 2 K P A G q r 7 J H s p 7 1 E Q w x o X o Q C l s S Y i c x m 5 l K K 5 b J Q 0 y l A A A A B P U m P b x 7 W T 0 c H L N F H h + A 9 X D H z D V d 0 m 0 s c q 7 g m 9 M 2 / 2 b L X A v F B 0 E o W H t j s H Y M j + C + 9 Z L j t B U X y 3 o A R i a i W O L T E u X y m M 7 o Y B 1 A J 6 n B Y l C L O B J k A A A A B 1 Q 5 c Q N X H 5 l Y h b E i V i e 6 a s r S m 9 n / W 7 R Q t z E n m X b e X k O g / K 5 7 E p r X p s I t T i 2 s n b G + r X R + G g r + B X j C n t 1 8 s X 0 C S u < / D a t a M a s h u p > 
</file>

<file path=customXml/itemProps1.xml><?xml version="1.0" encoding="utf-8"?>
<ds:datastoreItem xmlns:ds="http://schemas.openxmlformats.org/officeDocument/2006/customXml" ds:itemID="{CF8E8E58-C63D-41F5-82A6-A3A481EA1734}">
  <ds:schemaRefs/>
</ds:datastoreItem>
</file>

<file path=customXml/itemProps10.xml><?xml version="1.0" encoding="utf-8"?>
<ds:datastoreItem xmlns:ds="http://schemas.openxmlformats.org/officeDocument/2006/customXml" ds:itemID="{A3F5D558-74C7-42AC-8329-254036A32C0B}">
  <ds:schemaRefs/>
</ds:datastoreItem>
</file>

<file path=customXml/itemProps11.xml><?xml version="1.0" encoding="utf-8"?>
<ds:datastoreItem xmlns:ds="http://schemas.openxmlformats.org/officeDocument/2006/customXml" ds:itemID="{A6F94DDC-1F1D-46A0-88B2-86D9A4521283}">
  <ds:schemaRefs/>
</ds:datastoreItem>
</file>

<file path=customXml/itemProps12.xml><?xml version="1.0" encoding="utf-8"?>
<ds:datastoreItem xmlns:ds="http://schemas.openxmlformats.org/officeDocument/2006/customXml" ds:itemID="{3E25D5E9-B31A-4CF0-AB45-F7EB7024C1ED}">
  <ds:schemaRefs/>
</ds:datastoreItem>
</file>

<file path=customXml/itemProps13.xml><?xml version="1.0" encoding="utf-8"?>
<ds:datastoreItem xmlns:ds="http://schemas.openxmlformats.org/officeDocument/2006/customXml" ds:itemID="{981C25D6-8AE6-40BB-8964-B77752A4A006}">
  <ds:schemaRefs/>
</ds:datastoreItem>
</file>

<file path=customXml/itemProps14.xml><?xml version="1.0" encoding="utf-8"?>
<ds:datastoreItem xmlns:ds="http://schemas.openxmlformats.org/officeDocument/2006/customXml" ds:itemID="{030586A7-CC97-46F6-8EC6-22B9B0D5A691}">
  <ds:schemaRefs/>
</ds:datastoreItem>
</file>

<file path=customXml/itemProps15.xml><?xml version="1.0" encoding="utf-8"?>
<ds:datastoreItem xmlns:ds="http://schemas.openxmlformats.org/officeDocument/2006/customXml" ds:itemID="{C293EAEF-92A2-45C3-98B1-B2CB072B11C7}">
  <ds:schemaRefs/>
</ds:datastoreItem>
</file>

<file path=customXml/itemProps16.xml><?xml version="1.0" encoding="utf-8"?>
<ds:datastoreItem xmlns:ds="http://schemas.openxmlformats.org/officeDocument/2006/customXml" ds:itemID="{EA3ABF5D-2F30-405B-AF18-406FD0577003}">
  <ds:schemaRefs/>
</ds:datastoreItem>
</file>

<file path=customXml/itemProps17.xml><?xml version="1.0" encoding="utf-8"?>
<ds:datastoreItem xmlns:ds="http://schemas.openxmlformats.org/officeDocument/2006/customXml" ds:itemID="{F24D2CBE-DF1C-4C55-B15B-BE43BCBA6E27}">
  <ds:schemaRefs/>
</ds:datastoreItem>
</file>

<file path=customXml/itemProps18.xml><?xml version="1.0" encoding="utf-8"?>
<ds:datastoreItem xmlns:ds="http://schemas.openxmlformats.org/officeDocument/2006/customXml" ds:itemID="{56FBB74C-BD9F-4001-BE35-6E3AEDEA301B}">
  <ds:schemaRefs/>
</ds:datastoreItem>
</file>

<file path=customXml/itemProps19.xml><?xml version="1.0" encoding="utf-8"?>
<ds:datastoreItem xmlns:ds="http://schemas.openxmlformats.org/officeDocument/2006/customXml" ds:itemID="{DCED9E14-9260-47C6-8A6B-2BDE6F2BCB59}">
  <ds:schemaRefs/>
</ds:datastoreItem>
</file>

<file path=customXml/itemProps2.xml><?xml version="1.0" encoding="utf-8"?>
<ds:datastoreItem xmlns:ds="http://schemas.openxmlformats.org/officeDocument/2006/customXml" ds:itemID="{EE10D8B6-E404-4C16-AFD6-2E9F149FFCFF}">
  <ds:schemaRefs/>
</ds:datastoreItem>
</file>

<file path=customXml/itemProps3.xml><?xml version="1.0" encoding="utf-8"?>
<ds:datastoreItem xmlns:ds="http://schemas.openxmlformats.org/officeDocument/2006/customXml" ds:itemID="{3DAD0EAC-1C46-4337-BCD6-2AD08B82F3EA}">
  <ds:schemaRefs/>
</ds:datastoreItem>
</file>

<file path=customXml/itemProps4.xml><?xml version="1.0" encoding="utf-8"?>
<ds:datastoreItem xmlns:ds="http://schemas.openxmlformats.org/officeDocument/2006/customXml" ds:itemID="{D8B3E792-80C1-4FB6-B27E-49ECE147D98D}">
  <ds:schemaRefs/>
</ds:datastoreItem>
</file>

<file path=customXml/itemProps5.xml><?xml version="1.0" encoding="utf-8"?>
<ds:datastoreItem xmlns:ds="http://schemas.openxmlformats.org/officeDocument/2006/customXml" ds:itemID="{E92AEF11-5235-4707-830D-C47404703C10}">
  <ds:schemaRefs/>
</ds:datastoreItem>
</file>

<file path=customXml/itemProps6.xml><?xml version="1.0" encoding="utf-8"?>
<ds:datastoreItem xmlns:ds="http://schemas.openxmlformats.org/officeDocument/2006/customXml" ds:itemID="{68F6A8BC-DE9C-43A9-A5D8-96EF33CF1860}">
  <ds:schemaRefs/>
</ds:datastoreItem>
</file>

<file path=customXml/itemProps7.xml><?xml version="1.0" encoding="utf-8"?>
<ds:datastoreItem xmlns:ds="http://schemas.openxmlformats.org/officeDocument/2006/customXml" ds:itemID="{D45743EA-0A94-4F9D-B1DF-45361666F534}">
  <ds:schemaRefs/>
</ds:datastoreItem>
</file>

<file path=customXml/itemProps8.xml><?xml version="1.0" encoding="utf-8"?>
<ds:datastoreItem xmlns:ds="http://schemas.openxmlformats.org/officeDocument/2006/customXml" ds:itemID="{7A944558-7986-45F3-87B9-F2A54A64737B}">
  <ds:schemaRefs/>
</ds:datastoreItem>
</file>

<file path=customXml/itemProps9.xml><?xml version="1.0" encoding="utf-8"?>
<ds:datastoreItem xmlns:ds="http://schemas.openxmlformats.org/officeDocument/2006/customXml" ds:itemID="{32D7532D-D48E-4691-94D9-00F6010CC6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Tables</vt:lpstr>
      <vt:lpstr>Data Analysis</vt:lpstr>
      <vt:lpstr>Basic Charts</vt:lpstr>
      <vt:lpstr>Pivots and Misc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freeman</dc:creator>
  <cp:lastModifiedBy>nate free</cp:lastModifiedBy>
  <dcterms:created xsi:type="dcterms:W3CDTF">2019-05-29T20:12:20Z</dcterms:created>
  <dcterms:modified xsi:type="dcterms:W3CDTF">2019-06-16T00:48:19Z</dcterms:modified>
</cp:coreProperties>
</file>