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er/work/DevTools/github/kafka-latency-test/code/"/>
    </mc:Choice>
  </mc:AlternateContent>
  <xr:revisionPtr revIDLastSave="0" documentId="13_ncr:1_{70EA0450-90C3-8B42-9C32-40F4E4694FF2}" xr6:coauthVersionLast="46" xr6:coauthVersionMax="46" xr10:uidLastSave="{00000000-0000-0000-0000-000000000000}"/>
  <bookViews>
    <workbookView xWindow="-33740" yWindow="1960" windowWidth="32420" windowHeight="17960" activeTab="3" xr2:uid="{0942DD72-07FF-CB47-85E2-7C72FBFA1AB5}"/>
  </bookViews>
  <sheets>
    <sheet name="Sheet1" sheetId="1" r:id="rId1"/>
    <sheet name="REST" sheetId="2" r:id="rId2"/>
    <sheet name="통합" sheetId="3" r:id="rId3"/>
    <sheet name="성능비교_최신" sheetId="6" r:id="rId4"/>
    <sheet name="configuration_비교" sheetId="4" r:id="rId5"/>
    <sheet name="성능비교-old" sheetId="5" r:id="rId6"/>
  </sheets>
  <definedNames>
    <definedName name="_xlchart.v1.0" hidden="1">성능비교_최신!$D$27:$D$85</definedName>
    <definedName name="_xlchart.v1.1" hidden="1">성능비교_최신!$E$27:$E$85</definedName>
    <definedName name="_xlchart.v1.10" hidden="1">성능비교_최신!$G$92:$G$111</definedName>
    <definedName name="_xlchart.v1.11" hidden="1">성능비교_최신!$H$90:$H$91</definedName>
    <definedName name="_xlchart.v1.12" hidden="1">성능비교_최신!$H$92:$H$111</definedName>
    <definedName name="_xlchart.v1.13" hidden="1">성능비교_최신!$I$90:$I$91</definedName>
    <definedName name="_xlchart.v1.14" hidden="1">성능비교_최신!$I$92:$I$111</definedName>
    <definedName name="_xlchart.v1.15" hidden="1">성능비교_최신!$D$92:$D$111</definedName>
    <definedName name="_xlchart.v1.16" hidden="1">성능비교_최신!$E$90:$E$91</definedName>
    <definedName name="_xlchart.v1.17" hidden="1">성능비교_최신!$E$92:$E$111</definedName>
    <definedName name="_xlchart.v1.18" hidden="1">성능비교_최신!$F$90:$F$91</definedName>
    <definedName name="_xlchart.v1.19" hidden="1">성능비교_최신!$F$92:$F$111</definedName>
    <definedName name="_xlchart.v1.2" hidden="1">성능비교_최신!$D$27:$D$85</definedName>
    <definedName name="_xlchart.v1.20" hidden="1">성능비교_최신!$G$90:$G$91</definedName>
    <definedName name="_xlchart.v1.21" hidden="1">성능비교_최신!$G$92:$G$111</definedName>
    <definedName name="_xlchart.v1.22" hidden="1">성능비교_최신!$H$90:$H$91</definedName>
    <definedName name="_xlchart.v1.23" hidden="1">성능비교_최신!$H$92:$H$111</definedName>
    <definedName name="_xlchart.v1.24" hidden="1">성능비교_최신!$I$90:$I$91</definedName>
    <definedName name="_xlchart.v1.25" hidden="1">성능비교_최신!$I$92:$I$111</definedName>
    <definedName name="_xlchart.v1.3" hidden="1">성능비교_최신!$E$27:$E$85</definedName>
    <definedName name="_xlchart.v1.4" hidden="1">성능비교_최신!$D$92:$D$111</definedName>
    <definedName name="_xlchart.v1.5" hidden="1">성능비교_최신!$E$90:$E$91</definedName>
    <definedName name="_xlchart.v1.6" hidden="1">성능비교_최신!$E$92:$E$111</definedName>
    <definedName name="_xlchart.v1.7" hidden="1">성능비교_최신!$F$90:$F$91</definedName>
    <definedName name="_xlchart.v1.8" hidden="1">성능비교_최신!$F$92:$F$111</definedName>
    <definedName name="_xlchart.v1.9" hidden="1">성능비교_최신!$G$90:$G$91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4" l="1"/>
  <c r="E71" i="4"/>
  <c r="E67" i="4"/>
  <c r="E62" i="4"/>
  <c r="E61" i="4"/>
  <c r="E45" i="4"/>
  <c r="E44" i="4"/>
  <c r="G3" i="6"/>
  <c r="G4" i="6"/>
  <c r="G5" i="6"/>
  <c r="G6" i="6"/>
  <c r="G7" i="6"/>
  <c r="G8" i="6"/>
  <c r="G2" i="6"/>
  <c r="C23" i="6"/>
  <c r="D23" i="6"/>
  <c r="E23" i="6"/>
  <c r="B23" i="6"/>
  <c r="R58" i="3"/>
  <c r="R57" i="3"/>
  <c r="R56" i="3"/>
  <c r="R55" i="3"/>
  <c r="D33" i="4"/>
  <c r="D32" i="4"/>
  <c r="D28" i="4"/>
  <c r="D23" i="4"/>
  <c r="F22" i="4"/>
  <c r="D22" i="4"/>
  <c r="D6" i="4"/>
  <c r="C6" i="4"/>
  <c r="D5" i="4"/>
  <c r="C5" i="4"/>
  <c r="B75" i="3" l="1"/>
  <c r="B73" i="3"/>
  <c r="A73" i="3"/>
  <c r="O65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N65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C29" i="3" l="1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38" i="3"/>
  <c r="O39" i="3"/>
  <c r="O40" i="3"/>
  <c r="O37" i="3"/>
  <c r="N41" i="3"/>
  <c r="M41" i="3"/>
  <c r="L41" i="3"/>
  <c r="G47" i="3"/>
  <c r="N34" i="3"/>
  <c r="N35" i="3"/>
  <c r="N36" i="3"/>
  <c r="P40" i="3" s="1"/>
  <c r="N37" i="3"/>
  <c r="N38" i="3"/>
  <c r="N39" i="3"/>
  <c r="N40" i="3"/>
  <c r="N33" i="3"/>
  <c r="M37" i="3"/>
  <c r="M38" i="3"/>
  <c r="M39" i="3"/>
  <c r="M40" i="3"/>
  <c r="M34" i="3"/>
  <c r="M35" i="3"/>
  <c r="M36" i="3"/>
  <c r="M33" i="3"/>
  <c r="L34" i="3"/>
  <c r="L35" i="3"/>
  <c r="L36" i="3"/>
  <c r="Q40" i="3" s="1"/>
  <c r="L37" i="3"/>
  <c r="Q37" i="3" s="1"/>
  <c r="L38" i="3"/>
  <c r="L39" i="3"/>
  <c r="L40" i="3"/>
  <c r="L33" i="3"/>
  <c r="R25" i="3"/>
  <c r="Q25" i="3"/>
  <c r="P25" i="3"/>
  <c r="N25" i="3"/>
  <c r="M25" i="3"/>
  <c r="L25" i="3"/>
  <c r="R24" i="3"/>
  <c r="Q24" i="3"/>
  <c r="P24" i="3"/>
  <c r="N24" i="3"/>
  <c r="M24" i="3"/>
  <c r="L24" i="3"/>
  <c r="R23" i="3"/>
  <c r="Q23" i="3"/>
  <c r="P23" i="3"/>
  <c r="N23" i="3"/>
  <c r="M23" i="3"/>
  <c r="L23" i="3"/>
  <c r="R22" i="3"/>
  <c r="Q22" i="3"/>
  <c r="P22" i="3"/>
  <c r="N22" i="3"/>
  <c r="M22" i="3"/>
  <c r="L22" i="3"/>
  <c r="R21" i="3"/>
  <c r="Q21" i="3"/>
  <c r="P21" i="3"/>
  <c r="N21" i="3"/>
  <c r="M21" i="3"/>
  <c r="L21" i="3"/>
  <c r="R20" i="3"/>
  <c r="Q20" i="3"/>
  <c r="P20" i="3"/>
  <c r="N20" i="3"/>
  <c r="M20" i="3"/>
  <c r="L20" i="3"/>
  <c r="R19" i="3"/>
  <c r="Q19" i="3"/>
  <c r="P19" i="3"/>
  <c r="N19" i="3"/>
  <c r="M19" i="3"/>
  <c r="L19" i="3"/>
  <c r="R18" i="3"/>
  <c r="Q18" i="3"/>
  <c r="P18" i="3"/>
  <c r="N18" i="3"/>
  <c r="M18" i="3"/>
  <c r="L18" i="3"/>
  <c r="R12" i="3"/>
  <c r="Q12" i="3"/>
  <c r="P12" i="3"/>
  <c r="N12" i="3"/>
  <c r="M12" i="3"/>
  <c r="L12" i="3"/>
  <c r="R11" i="3"/>
  <c r="Q11" i="3"/>
  <c r="P11" i="3"/>
  <c r="N11" i="3"/>
  <c r="M11" i="3"/>
  <c r="L11" i="3"/>
  <c r="R10" i="3"/>
  <c r="Q10" i="3"/>
  <c r="P10" i="3"/>
  <c r="N10" i="3"/>
  <c r="M10" i="3"/>
  <c r="L10" i="3"/>
  <c r="R9" i="3"/>
  <c r="Q9" i="3"/>
  <c r="P9" i="3"/>
  <c r="N9" i="3"/>
  <c r="M9" i="3"/>
  <c r="L9" i="3"/>
  <c r="R8" i="3"/>
  <c r="S12" i="3" s="1"/>
  <c r="Q8" i="3"/>
  <c r="P8" i="3"/>
  <c r="N8" i="3"/>
  <c r="M8" i="3"/>
  <c r="L8" i="3"/>
  <c r="R7" i="3"/>
  <c r="Q7" i="3"/>
  <c r="P7" i="3"/>
  <c r="N7" i="3"/>
  <c r="M7" i="3"/>
  <c r="L7" i="3"/>
  <c r="R6" i="3"/>
  <c r="Q6" i="3"/>
  <c r="P6" i="3"/>
  <c r="N6" i="3"/>
  <c r="M6" i="3"/>
  <c r="L6" i="3"/>
  <c r="R5" i="3"/>
  <c r="Q5" i="3"/>
  <c r="P5" i="3"/>
  <c r="N5" i="3"/>
  <c r="M5" i="3"/>
  <c r="L5" i="3"/>
  <c r="D69" i="1"/>
  <c r="P37" i="3" l="1"/>
  <c r="Q39" i="3"/>
  <c r="Q38" i="3"/>
  <c r="P39" i="3"/>
  <c r="P38" i="3"/>
  <c r="S10" i="3"/>
  <c r="S11" i="3"/>
  <c r="S24" i="3"/>
  <c r="S9" i="3"/>
  <c r="S22" i="3"/>
  <c r="G3" i="2"/>
  <c r="F3" i="2"/>
  <c r="E3" i="2"/>
  <c r="D55" i="1" l="1"/>
  <c r="E55" i="1"/>
  <c r="F55" i="1"/>
  <c r="D56" i="1"/>
  <c r="E56" i="1"/>
  <c r="F56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50" i="1"/>
  <c r="E50" i="1"/>
  <c r="F50" i="1"/>
  <c r="D47" i="1"/>
  <c r="E47" i="1"/>
  <c r="F47" i="1"/>
  <c r="F44" i="1"/>
  <c r="E44" i="1"/>
  <c r="D44" i="1"/>
  <c r="G3" i="1" l="1"/>
  <c r="G4" i="1" s="1"/>
  <c r="D36" i="1" l="1"/>
  <c r="E36" i="1"/>
  <c r="F36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29" i="1"/>
  <c r="E29" i="1"/>
  <c r="F29" i="1"/>
  <c r="D30" i="1"/>
  <c r="E30" i="1"/>
  <c r="F30" i="1"/>
  <c r="F26" i="1"/>
  <c r="F27" i="1"/>
  <c r="F28" i="1"/>
  <c r="D26" i="1"/>
  <c r="D27" i="1"/>
  <c r="D28" i="1"/>
  <c r="D23" i="1"/>
  <c r="E23" i="1"/>
  <c r="F23" i="1"/>
  <c r="D24" i="1"/>
  <c r="E24" i="1"/>
  <c r="F24" i="1"/>
  <c r="D25" i="1"/>
  <c r="E25" i="1"/>
  <c r="F25" i="1"/>
  <c r="E26" i="1"/>
  <c r="E27" i="1"/>
  <c r="E28" i="1"/>
  <c r="F22" i="1"/>
  <c r="E22" i="1"/>
  <c r="D2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9" i="1" l="1"/>
  <c r="D10" i="1"/>
  <c r="D11" i="1"/>
  <c r="D12" i="1"/>
  <c r="F9" i="1"/>
  <c r="F10" i="1"/>
  <c r="F11" i="1"/>
  <c r="F12" i="1"/>
  <c r="E9" i="1"/>
  <c r="E10" i="1"/>
  <c r="E11" i="1"/>
  <c r="E12" i="1"/>
  <c r="E8" i="1"/>
  <c r="F8" i="1"/>
  <c r="D8" i="1"/>
  <c r="F3" i="1" l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<sst xmlns="http://schemas.openxmlformats.org/spreadsheetml/2006/main" count="470" uniqueCount="153">
  <si>
    <t>producer</t>
    <phoneticPr fontId="2" type="noConversion"/>
  </si>
  <si>
    <t>auto_offset_reset='earliest',
enable_auto_commit=True,</t>
    <phoneticPr fontId="2" type="noConversion"/>
  </si>
  <si>
    <t>linger_ms=5,
acks=1,</t>
    <phoneticPr fontId="2" type="noConversion"/>
  </si>
  <si>
    <t>producer_end</t>
    <phoneticPr fontId="2" type="noConversion"/>
  </si>
  <si>
    <t>consumer_start</t>
    <phoneticPr fontId="2" type="noConversion"/>
  </si>
  <si>
    <t>producer_send_time</t>
    <phoneticPr fontId="2" type="noConversion"/>
  </si>
  <si>
    <t>Consumer_end_time</t>
    <phoneticPr fontId="2" type="noConversion"/>
  </si>
  <si>
    <t>Total_time</t>
    <phoneticPr fontId="2" type="noConversion"/>
  </si>
  <si>
    <t>linger_ms=0,
acks=1,</t>
    <phoneticPr fontId="2" type="noConversion"/>
  </si>
  <si>
    <t>linger_ms=5,
compression=lz4
acks=1,</t>
    <phoneticPr fontId="2" type="noConversion"/>
  </si>
  <si>
    <t>1m</t>
    <phoneticPr fontId="2" type="noConversion"/>
  </si>
  <si>
    <t>4m</t>
    <phoneticPr fontId="2" type="noConversion"/>
  </si>
  <si>
    <t>linger_ms=5,
batch_size=32768
acks=1,</t>
    <phoneticPr fontId="2" type="noConversion"/>
  </si>
  <si>
    <t>노드간 전송</t>
    <phoneticPr fontId="2" type="noConversion"/>
  </si>
  <si>
    <t>로컬 전송</t>
    <phoneticPr fontId="2" type="noConversion"/>
  </si>
  <si>
    <t>acks=1,</t>
    <phoneticPr fontId="2" type="noConversion"/>
  </si>
  <si>
    <t>enable_auto_commit=True,</t>
    <phoneticPr fontId="2" type="noConversion"/>
  </si>
  <si>
    <t>3m</t>
    <phoneticPr fontId="2" type="noConversion"/>
  </si>
  <si>
    <t>4.8m</t>
    <phoneticPr fontId="2" type="noConversion"/>
  </si>
  <si>
    <t>acks=1,
linger_ms=10</t>
    <phoneticPr fontId="2" type="noConversion"/>
  </si>
  <si>
    <t>linger_ms=5</t>
    <phoneticPr fontId="2" type="noConversion"/>
  </si>
  <si>
    <t>Send</t>
    <phoneticPr fontId="2" type="noConversion"/>
  </si>
  <si>
    <t>Receive</t>
    <phoneticPr fontId="2" type="noConversion"/>
  </si>
  <si>
    <t>5mb json</t>
    <phoneticPr fontId="2" type="noConversion"/>
  </si>
  <si>
    <t>Send - Receive</t>
    <phoneticPr fontId="2" type="noConversion"/>
  </si>
  <si>
    <t>Read Data</t>
    <phoneticPr fontId="2" type="noConversion"/>
  </si>
  <si>
    <t>Read - Receive</t>
    <phoneticPr fontId="2" type="noConversion"/>
  </si>
  <si>
    <t>Total Time</t>
    <phoneticPr fontId="2" type="noConversion"/>
  </si>
  <si>
    <t>10byte</t>
    <phoneticPr fontId="2" type="noConversion"/>
  </si>
  <si>
    <t>결과</t>
    <phoneticPr fontId="2" type="noConversion"/>
  </si>
  <si>
    <t>`2-1</t>
    <phoneticPr fontId="2" type="noConversion"/>
  </si>
  <si>
    <t>`3-2</t>
    <phoneticPr fontId="2" type="noConversion"/>
  </si>
  <si>
    <t>`4-3</t>
    <phoneticPr fontId="2" type="noConversion"/>
  </si>
  <si>
    <t>`5-4</t>
    <phoneticPr fontId="2" type="noConversion"/>
  </si>
  <si>
    <t>`6-5</t>
    <phoneticPr fontId="2" type="noConversion"/>
  </si>
  <si>
    <t>`5-1</t>
    <phoneticPr fontId="2" type="noConversion"/>
  </si>
  <si>
    <t>Size</t>
    <phoneticPr fontId="2" type="noConversion"/>
  </si>
  <si>
    <t>base64 size</t>
    <phoneticPr fontId="2" type="noConversion"/>
  </si>
  <si>
    <t>Start</t>
    <phoneticPr fontId="2" type="noConversion"/>
  </si>
  <si>
    <t>StartProcessing</t>
    <phoneticPr fontId="2" type="noConversion"/>
  </si>
  <si>
    <t>img loading complete</t>
    <phoneticPr fontId="2" type="noConversion"/>
  </si>
  <si>
    <t xml:space="preserve">img reshaping complete </t>
    <phoneticPr fontId="2" type="noConversion"/>
  </si>
  <si>
    <t>start postprocessing</t>
    <phoneticPr fontId="2" type="noConversion"/>
  </si>
  <si>
    <t>end</t>
    <phoneticPr fontId="2" type="noConversion"/>
  </si>
  <si>
    <t>Curl</t>
  </si>
  <si>
    <t>1.1MB</t>
  </si>
  <si>
    <t>1.5MB</t>
  </si>
  <si>
    <t>3.3MB</t>
  </si>
  <si>
    <t>4.6MB</t>
  </si>
  <si>
    <t>4.7MB</t>
  </si>
  <si>
    <t>6.4MB</t>
  </si>
  <si>
    <t>10.2MB</t>
  </si>
  <si>
    <t>13.9mB</t>
  </si>
  <si>
    <t>Kafka</t>
  </si>
  <si>
    <t>* Event Source, KFServing 노드위치 모두 일치시킴</t>
    <phoneticPr fontId="2" type="noConversion"/>
  </si>
  <si>
    <t>Img Size</t>
    <phoneticPr fontId="2" type="noConversion"/>
  </si>
  <si>
    <t>sender_start</t>
    <phoneticPr fontId="2" type="noConversion"/>
  </si>
  <si>
    <t>receiver_start</t>
    <phoneticPr fontId="2" type="noConversion"/>
  </si>
  <si>
    <t>receiver_end</t>
    <phoneticPr fontId="2" type="noConversion"/>
  </si>
  <si>
    <t>Web</t>
    <phoneticPr fontId="2" type="noConversion"/>
  </si>
  <si>
    <t>Kafka
(sync)</t>
    <phoneticPr fontId="2" type="noConversion"/>
  </si>
  <si>
    <t>18 byte</t>
    <phoneticPr fontId="2" type="noConversion"/>
  </si>
  <si>
    <t>sender_end</t>
    <phoneticPr fontId="2" type="noConversion"/>
  </si>
  <si>
    <t>`4-1</t>
    <phoneticPr fontId="2" type="noConversion"/>
  </si>
  <si>
    <t>`2-1 (send_time)</t>
    <phoneticPr fontId="2" type="noConversion"/>
  </si>
  <si>
    <t>`3-2(receiver_time)</t>
    <phoneticPr fontId="2" type="noConversion"/>
  </si>
  <si>
    <t>`3-1(e2e time)</t>
    <phoneticPr fontId="2" type="noConversion"/>
  </si>
  <si>
    <t>New Test</t>
    <phoneticPr fontId="2" type="noConversion"/>
  </si>
  <si>
    <t>linger_ms=0,
max_block_ms=60000*2,
acks=1,
send_buffer_bytes=5 * 1024 * 1024,
max_request_size=15000000</t>
    <phoneticPr fontId="2" type="noConversion"/>
  </si>
  <si>
    <t>1MB</t>
    <phoneticPr fontId="2" type="noConversion"/>
  </si>
  <si>
    <t>1.4MB</t>
    <phoneticPr fontId="2" type="noConversion"/>
  </si>
  <si>
    <t>Producer</t>
    <phoneticPr fontId="2" type="noConversion"/>
  </si>
  <si>
    <t>Consumer</t>
    <phoneticPr fontId="2" type="noConversion"/>
  </si>
  <si>
    <t>auto_offset_reset='latest',
enable_auto_commit=False,
fetch_max_wait_ms=10,                     max_partition_fetch_bytes=14000000,</t>
    <phoneticPr fontId="2" type="noConversion"/>
  </si>
  <si>
    <t>linger_ms=5,
max_block_ms=60000*2,
acks=1,
max_request_size=15000000</t>
    <phoneticPr fontId="2" type="noConversion"/>
  </si>
  <si>
    <t>auto_offset_reset='earliest',
enable_auto_commit=True,                   max_partition_fetch_bytes=14000000,</t>
    <phoneticPr fontId="2" type="noConversion"/>
  </si>
  <si>
    <t>python</t>
    <phoneticPr fontId="2" type="noConversion"/>
  </si>
  <si>
    <t>scala</t>
    <phoneticPr fontId="2" type="noConversion"/>
  </si>
  <si>
    <t>fetch_max_wait_ms</t>
  </si>
  <si>
    <t>fetch_max_bytes</t>
  </si>
  <si>
    <t>max_partition_fetch_bytes</t>
  </si>
  <si>
    <t>request_timeout_ms</t>
    <phoneticPr fontId="2" type="noConversion"/>
  </si>
  <si>
    <t>retry_backoff_ms</t>
  </si>
  <si>
    <t>reconnect_backoff_ms</t>
  </si>
  <si>
    <t>reconnect_backoff_max_ms</t>
  </si>
  <si>
    <t>max_in_flight_requests_per_connection</t>
  </si>
  <si>
    <t>??</t>
    <phoneticPr fontId="2" type="noConversion"/>
  </si>
  <si>
    <t>auto_offset_reset</t>
  </si>
  <si>
    <t>enable_auto_commit</t>
  </si>
  <si>
    <t>auto_commit_interval_ms</t>
  </si>
  <si>
    <t>check_crcs</t>
  </si>
  <si>
    <t>metadata_max_age_ms</t>
  </si>
  <si>
    <t>partition_assignment_strategy</t>
  </si>
  <si>
    <t>* RangePartitionAssignor * RoundRobinPartitionAssignor</t>
    <phoneticPr fontId="2" type="noConversion"/>
  </si>
  <si>
    <t>?</t>
    <phoneticPr fontId="2" type="noConversion"/>
  </si>
  <si>
    <t>max_poll_records</t>
  </si>
  <si>
    <t>max_poll_interval_ms</t>
  </si>
  <si>
    <t>session_timeout_ms</t>
  </si>
  <si>
    <t>heartbeat_interval_ms</t>
  </si>
  <si>
    <t>send_buffer_bytes</t>
  </si>
  <si>
    <t>socket_options</t>
  </si>
  <si>
    <t>consumer_timeout_ms</t>
  </si>
  <si>
    <t>forever</t>
    <phoneticPr fontId="2" type="noConversion"/>
  </si>
  <si>
    <t>security_protocol</t>
  </si>
  <si>
    <t>ssl_check_hostname</t>
  </si>
  <si>
    <t>connections_max_idle_ms</t>
  </si>
  <si>
    <t>receive_buffer_bytes</t>
    <phoneticPr fontId="2" type="noConversion"/>
  </si>
  <si>
    <t>metrics_sample_window_ms</t>
  </si>
  <si>
    <t>metrics_num_samples</t>
  </si>
  <si>
    <t>metrics.recording.level</t>
  </si>
  <si>
    <t>socket.connection.setup.timeout.ms</t>
  </si>
  <si>
    <t>socket.connection.setup.timeout.max.ms</t>
  </si>
  <si>
    <t>rebalance.timeout.ms</t>
  </si>
  <si>
    <t>TCP_NODELAY</t>
  </si>
  <si>
    <t xml:space="preserve"> </t>
    <phoneticPr fontId="2" type="noConversion"/>
  </si>
  <si>
    <t>python-kafka</t>
    <phoneticPr fontId="2" type="noConversion"/>
  </si>
  <si>
    <t>confluent-kafka</t>
    <phoneticPr fontId="2" type="noConversion"/>
  </si>
  <si>
    <t>EndToEndLatency</t>
    <phoneticPr fontId="2" type="noConversion"/>
  </si>
  <si>
    <t>consumer</t>
    <phoneticPr fontId="2" type="noConversion"/>
  </si>
  <si>
    <t>total</t>
    <phoneticPr fontId="2" type="noConversion"/>
  </si>
  <si>
    <t>1mb</t>
    <phoneticPr fontId="2" type="noConversion"/>
  </si>
  <si>
    <t>3mb</t>
    <phoneticPr fontId="2" type="noConversion"/>
  </si>
  <si>
    <t>5mb</t>
    <phoneticPr fontId="2" type="noConversion"/>
  </si>
  <si>
    <t>10mb</t>
    <phoneticPr fontId="2" type="noConversion"/>
  </si>
  <si>
    <t>REST API</t>
    <phoneticPr fontId="2" type="noConversion"/>
  </si>
  <si>
    <t>Average</t>
    <phoneticPr fontId="2" type="noConversion"/>
  </si>
  <si>
    <t>produce</t>
    <phoneticPr fontId="2" type="noConversion"/>
  </si>
  <si>
    <t>Kafka-python</t>
    <phoneticPr fontId="2" type="noConversion"/>
  </si>
  <si>
    <t>Kafka-confluent</t>
    <phoneticPr fontId="2" type="noConversion"/>
  </si>
  <si>
    <t>전체적으로 초기 1회 요청처리에 많은 시간이 소요되고, 이후에는 처리성능이 2배 이상 높아짐</t>
    <phoneticPr fontId="2" type="noConversion"/>
  </si>
  <si>
    <t>Percentiles: 50th = 35, 99th = 151, 99.9th = 151</t>
    <phoneticPr fontId="2" type="noConversion"/>
  </si>
  <si>
    <t>Java E2E</t>
    <phoneticPr fontId="2" type="noConversion"/>
  </si>
  <si>
    <t>python-confluent</t>
    <phoneticPr fontId="2" type="noConversion"/>
  </si>
  <si>
    <t>위의 그래프는 Consumer의 소요시간이 높고</t>
    <phoneticPr fontId="2" type="noConversion"/>
  </si>
  <si>
    <t>아래 그래프는 Producer의 소요시간이 높다</t>
    <phoneticPr fontId="2" type="noConversion"/>
  </si>
  <si>
    <t>즉, producer로 보내는 시간에 따라 속도 차이가 발생</t>
    <phoneticPr fontId="2" type="noConversion"/>
  </si>
  <si>
    <t>fetch_min_bytes</t>
    <phoneticPr fontId="2" type="noConversion"/>
  </si>
  <si>
    <t>latest</t>
    <phoneticPr fontId="2" type="noConversion"/>
  </si>
  <si>
    <t>PLAINTEXT</t>
    <phoneticPr fontId="2" type="noConversion"/>
  </si>
  <si>
    <t>별 영향도 없음</t>
    <phoneticPr fontId="2" type="noConversion"/>
  </si>
  <si>
    <t>https://github.com/edenhill/librdkafka/blob/master/CONFIGURATION.md
https://kafka-python.readthedocs.io/en/master/apidoc/KafkaConsumer.html</t>
    <phoneticPr fontId="2" type="noConversion"/>
  </si>
  <si>
    <t>confluent는 0으로 설정하여, 시스템 디폴트를 사용하도록 함 (변경 적용해 봤으나, 별 차이 없음)</t>
    <phoneticPr fontId="2" type="noConversion"/>
  </si>
  <si>
    <t xml:space="preserve">latest         </t>
  </si>
  <si>
    <t xml:space="preserve">TRUE           </t>
  </si>
  <si>
    <t>RangePartitionA</t>
  </si>
  <si>
    <t xml:space="preserve">               </t>
  </si>
  <si>
    <t xml:space="preserve">forever        </t>
  </si>
  <si>
    <t xml:space="preserve">PLAINTEXT      </t>
  </si>
  <si>
    <t xml:space="preserve">latest </t>
  </si>
  <si>
    <t xml:space="preserve">TRUE </t>
  </si>
  <si>
    <t xml:space="preserve">FALSE </t>
  </si>
  <si>
    <t>-</t>
  </si>
  <si>
    <r>
      <t>-</t>
    </r>
    <r>
      <rPr>
        <sz val="12"/>
        <color rgb="FFD4D4D4"/>
        <rFont val="Menlo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</si>
</sst>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76" formatCode="0.000000000"/>
    <numFmt numFmtId="177" formatCode="0.000_ "/>
    <numFmt numFmtId="178" formatCode="0.00000000000_ "/>
    <numFmt numFmtId="179" formatCode="m&quot;월&quot;\ d&quot;일&quot;"/>
    <numFmt numFmtId="180" formatCode="0.0000_ "/>
    <numFmt numFmtId="181" formatCode="0.000000"/>
    <numFmt numFmtId="182" formatCode="0.0000"/>
    <numFmt numFmtId="191" formatCode="0.000"/>
  </numFmts>
  <fonts count="1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FF"/>
      <name val="Menlo"/>
      <family val="2"/>
    </font>
    <font>
      <sz val="9"/>
      <color rgb="FF6A8759"/>
      <name val="Menlo"/>
      <family val="2"/>
    </font>
    <font>
      <sz val="12"/>
      <color rgb="FFFF0000"/>
      <name val="맑은 고딕"/>
      <family val="2"/>
      <charset val="129"/>
      <scheme val="minor"/>
    </font>
    <font>
      <sz val="14"/>
      <color rgb="FF000000"/>
      <name val="Roboto"/>
    </font>
    <font>
      <b/>
      <sz val="12"/>
      <color theme="1"/>
      <name val="맑은 고딕"/>
      <family val="2"/>
      <charset val="129"/>
      <scheme val="minor"/>
    </font>
    <font>
      <b/>
      <sz val="12"/>
      <color rgb="FF404040"/>
      <name val="Helvetica Neue"/>
      <family val="2"/>
    </font>
    <font>
      <b/>
      <sz val="14"/>
      <color rgb="FF404040"/>
      <name val="Helvetica Neue"/>
      <family val="2"/>
    </font>
    <font>
      <sz val="12"/>
      <color rgb="FF222222"/>
      <name val="Helvetica Neue"/>
      <family val="2"/>
    </font>
    <font>
      <sz val="12"/>
      <color rgb="FFD4D4D4"/>
      <name val="Menlo"/>
      <family val="2"/>
    </font>
    <font>
      <b/>
      <sz val="16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rgb="FF6796E6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4" fillId="0" borderId="0" xfId="0" applyFont="1">
      <alignment vertical="center"/>
    </xf>
    <xf numFmtId="41" fontId="3" fillId="0" borderId="0" xfId="1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8" xfId="0" applyFill="1" applyBorder="1">
      <alignment vertical="center"/>
    </xf>
    <xf numFmtId="180" fontId="0" fillId="2" borderId="7" xfId="0" applyNumberFormat="1" applyFill="1" applyBorder="1">
      <alignment vertical="center"/>
    </xf>
    <xf numFmtId="180" fontId="0" fillId="6" borderId="7" xfId="0" applyNumberFormat="1" applyFill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vertical="center" wrapText="1"/>
    </xf>
    <xf numFmtId="41" fontId="0" fillId="0" borderId="0" xfId="1" applyFont="1" applyAlignment="1">
      <alignment horizontal="right" vertical="center" wrapText="1"/>
    </xf>
    <xf numFmtId="41" fontId="0" fillId="2" borderId="0" xfId="1" applyFont="1" applyFill="1" applyAlignment="1">
      <alignment horizontal="right" vertical="center" wrapText="1"/>
    </xf>
    <xf numFmtId="0" fontId="10" fillId="0" borderId="0" xfId="0" applyFont="1">
      <alignment vertical="center"/>
    </xf>
    <xf numFmtId="0" fontId="0" fillId="0" borderId="9" xfId="0" applyFill="1" applyBorder="1">
      <alignment vertical="center"/>
    </xf>
    <xf numFmtId="182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0" xfId="0" applyFont="1">
      <alignment vertical="center"/>
    </xf>
    <xf numFmtId="191" fontId="0" fillId="2" borderId="0" xfId="0" applyNumberFormat="1" applyFont="1" applyFill="1">
      <alignment vertical="center"/>
    </xf>
    <xf numFmtId="0" fontId="7" fillId="5" borderId="1" xfId="0" applyFont="1" applyFill="1" applyBorder="1" applyAlignment="1">
      <alignment horizontal="center" vertical="center"/>
    </xf>
    <xf numFmtId="182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91" fontId="0" fillId="2" borderId="1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3" fillId="0" borderId="0" xfId="2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3" fontId="11" fillId="0" borderId="0" xfId="0" applyNumberFormat="1" applyFont="1">
      <alignment vertical="center"/>
    </xf>
    <xf numFmtId="0" fontId="14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통합!$D$77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통합!$D$78:$D$82</c:f>
              <c:numCache>
                <c:formatCode>General</c:formatCode>
                <c:ptCount val="5"/>
                <c:pt idx="1">
                  <c:v>2.9087066650390598E-4</c:v>
                </c:pt>
                <c:pt idx="2">
                  <c:v>1.8787384033203101E-4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2-7D49-BC9A-A7ED762A87E5}"/>
            </c:ext>
          </c:extLst>
        </c:ser>
        <c:ser>
          <c:idx val="1"/>
          <c:order val="1"/>
          <c:tx>
            <c:strRef>
              <c:f>통합!$E$77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통합!$E$78:$E$82</c:f>
              <c:numCache>
                <c:formatCode>General</c:formatCode>
                <c:ptCount val="5"/>
                <c:pt idx="1">
                  <c:v>7.8971385955810495E-3</c:v>
                </c:pt>
                <c:pt idx="2">
                  <c:v>8.0707073211669905E-3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2-7D49-BC9A-A7ED762A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542703"/>
        <c:axId val="1614038991"/>
      </c:barChart>
      <c:catAx>
        <c:axId val="16695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14038991"/>
        <c:crosses val="autoZero"/>
        <c:auto val="1"/>
        <c:lblAlgn val="ctr"/>
        <c:lblOffset val="100"/>
        <c:noMultiLvlLbl val="0"/>
      </c:catAx>
      <c:valAx>
        <c:axId val="16140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95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통합!$D$77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통합!$C$78:$C$97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통합!$D$78:$D$97</c:f>
              <c:numCache>
                <c:formatCode>General</c:formatCode>
                <c:ptCount val="20"/>
                <c:pt idx="1">
                  <c:v>2.9087066650390598E-4</c:v>
                </c:pt>
                <c:pt idx="2">
                  <c:v>1.8787384033203101E-4</c:v>
                </c:pt>
                <c:pt idx="8">
                  <c:v>5.6982040405273405E-4</c:v>
                </c:pt>
                <c:pt idx="9">
                  <c:v>5.8388710021972602E-4</c:v>
                </c:pt>
                <c:pt idx="14">
                  <c:v>7.9107284545898405E-4</c:v>
                </c:pt>
                <c:pt idx="15">
                  <c:v>9.9396705627441406E-4</c:v>
                </c:pt>
                <c:pt idx="18">
                  <c:v>2.3212432861328099E-3</c:v>
                </c:pt>
                <c:pt idx="19">
                  <c:v>2.5789737701415998E-3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A-B249-932A-AF1BAF42A484}"/>
            </c:ext>
          </c:extLst>
        </c:ser>
        <c:ser>
          <c:idx val="1"/>
          <c:order val="1"/>
          <c:tx>
            <c:strRef>
              <c:f>통합!$E$77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통합!$C$78:$C$97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통합!$E$78:$E$97</c:f>
              <c:numCache>
                <c:formatCode>General</c:formatCode>
                <c:ptCount val="20"/>
                <c:pt idx="1">
                  <c:v>7.8971385955810495E-3</c:v>
                </c:pt>
                <c:pt idx="2">
                  <c:v>8.0707073211669905E-3</c:v>
                </c:pt>
                <c:pt idx="8">
                  <c:v>1.69909000396728E-2</c:v>
                </c:pt>
                <c:pt idx="9">
                  <c:v>1.28600597381591E-2</c:v>
                </c:pt>
                <c:pt idx="14">
                  <c:v>2.3218393325805602E-2</c:v>
                </c:pt>
                <c:pt idx="15">
                  <c:v>1.93877220153808E-2</c:v>
                </c:pt>
                <c:pt idx="18">
                  <c:v>6.9879055023193304E-2</c:v>
                </c:pt>
                <c:pt idx="19">
                  <c:v>7.0822238922119099E-2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A-B249-932A-AF1BAF42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466015"/>
        <c:axId val="1669624671"/>
      </c:barChart>
      <c:catAx>
        <c:axId val="16664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9624671"/>
        <c:crosses val="autoZero"/>
        <c:auto val="1"/>
        <c:lblAlgn val="ctr"/>
        <c:lblOffset val="100"/>
        <c:noMultiLvlLbl val="0"/>
      </c:catAx>
      <c:valAx>
        <c:axId val="16696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64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 Test Result (ALL)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성능비교_최신!$B$1</c:f>
              <c:strCache>
                <c:ptCount val="1"/>
                <c:pt idx="0">
                  <c:v>REST API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성능비교_최신!$B$2:$B$21</c:f>
              <c:numCache>
                <c:formatCode>0.0000</c:formatCode>
                <c:ptCount val="20"/>
                <c:pt idx="0">
                  <c:v>6.0520172119140599E-3</c:v>
                </c:pt>
                <c:pt idx="1">
                  <c:v>2.4118423461914002E-3</c:v>
                </c:pt>
                <c:pt idx="2">
                  <c:v>2.9418468475341701E-3</c:v>
                </c:pt>
                <c:pt idx="3">
                  <c:v>2.35986709594726E-3</c:v>
                </c:pt>
                <c:pt idx="4">
                  <c:v>2.1669864654540998E-3</c:v>
                </c:pt>
                <c:pt idx="5">
                  <c:v>2.78997421264648E-3</c:v>
                </c:pt>
                <c:pt idx="6">
                  <c:v>2.6035308837890599E-3</c:v>
                </c:pt>
                <c:pt idx="7">
                  <c:v>3.29947471618652E-3</c:v>
                </c:pt>
                <c:pt idx="8">
                  <c:v>2.8185844421386701E-3</c:v>
                </c:pt>
                <c:pt idx="9">
                  <c:v>2.6235580444335898E-3</c:v>
                </c:pt>
                <c:pt idx="10">
                  <c:v>2.3291110992431602E-3</c:v>
                </c:pt>
                <c:pt idx="11">
                  <c:v>2.4676322937011701E-3</c:v>
                </c:pt>
                <c:pt idx="12">
                  <c:v>3.2827854156494102E-3</c:v>
                </c:pt>
                <c:pt idx="13">
                  <c:v>2.3045539855957001E-3</c:v>
                </c:pt>
                <c:pt idx="14">
                  <c:v>2.75778770446777E-3</c:v>
                </c:pt>
                <c:pt idx="15">
                  <c:v>3.9539337158203099E-3</c:v>
                </c:pt>
                <c:pt idx="16">
                  <c:v>2.3212432861328099E-3</c:v>
                </c:pt>
                <c:pt idx="17">
                  <c:v>2.8667449951171801E-3</c:v>
                </c:pt>
                <c:pt idx="18">
                  <c:v>2.8464794158935499E-3</c:v>
                </c:pt>
                <c:pt idx="19">
                  <c:v>2.7475357055664002E-3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8348-A925-603C1B4DC290}"/>
            </c:ext>
          </c:extLst>
        </c:ser>
        <c:ser>
          <c:idx val="1"/>
          <c:order val="1"/>
          <c:tx>
            <c:strRef>
              <c:f>성능비교_최신!$C$1</c:f>
              <c:strCache>
                <c:ptCount val="1"/>
                <c:pt idx="0">
                  <c:v>Java E2E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성능비교_최신!$C$2:$C$21</c:f>
              <c:numCache>
                <c:formatCode>0.0000</c:formatCode>
                <c:ptCount val="20"/>
                <c:pt idx="0">
                  <c:v>0.111</c:v>
                </c:pt>
                <c:pt idx="1">
                  <c:v>3.9E-2</c:v>
                </c:pt>
                <c:pt idx="2">
                  <c:v>3.5999999999999997E-2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9-8348-A925-603C1B4DC290}"/>
            </c:ext>
          </c:extLst>
        </c:ser>
        <c:ser>
          <c:idx val="2"/>
          <c:order val="2"/>
          <c:tx>
            <c:strRef>
              <c:f>성능비교_최신!$D$1</c:f>
              <c:strCache>
                <c:ptCount val="1"/>
                <c:pt idx="0">
                  <c:v>Kafka-confluent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성능비교_최신!$D$2:$D$21</c:f>
              <c:numCache>
                <c:formatCode>0.0000</c:formatCode>
                <c:ptCount val="20"/>
                <c:pt idx="0">
                  <c:v>3.7014484405517502E-2</c:v>
                </c:pt>
                <c:pt idx="1">
                  <c:v>1.03726387023925E-2</c:v>
                </c:pt>
                <c:pt idx="2">
                  <c:v>8.5096359252929601E-3</c:v>
                </c:pt>
                <c:pt idx="3">
                  <c:v>6.1767101287841797E-3</c:v>
                </c:pt>
                <c:pt idx="4">
                  <c:v>7.584810256958E-3</c:v>
                </c:pt>
                <c:pt idx="5">
                  <c:v>5.71203231811523E-3</c:v>
                </c:pt>
                <c:pt idx="6">
                  <c:v>6.2565803527831997E-3</c:v>
                </c:pt>
                <c:pt idx="7">
                  <c:v>5.6650638580322196E-3</c:v>
                </c:pt>
                <c:pt idx="8">
                  <c:v>7.8172683715820295E-3</c:v>
                </c:pt>
                <c:pt idx="9">
                  <c:v>5.3644180297851502E-3</c:v>
                </c:pt>
                <c:pt idx="10">
                  <c:v>6.7753791809081997E-3</c:v>
                </c:pt>
                <c:pt idx="11">
                  <c:v>6.41989707946777E-3</c:v>
                </c:pt>
                <c:pt idx="12">
                  <c:v>6.5546035766601502E-3</c:v>
                </c:pt>
                <c:pt idx="13">
                  <c:v>5.0461292266845703E-3</c:v>
                </c:pt>
                <c:pt idx="14">
                  <c:v>5.45859336853027E-3</c:v>
                </c:pt>
                <c:pt idx="15">
                  <c:v>5.9821605682373004E-3</c:v>
                </c:pt>
                <c:pt idx="16">
                  <c:v>6.5126419067382804E-3</c:v>
                </c:pt>
                <c:pt idx="17">
                  <c:v>4.8203468322753898E-3</c:v>
                </c:pt>
                <c:pt idx="18">
                  <c:v>5.2969455718994097E-3</c:v>
                </c:pt>
                <c:pt idx="19">
                  <c:v>5.5768489837646398E-3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9-8348-A925-603C1B4DC290}"/>
            </c:ext>
          </c:extLst>
        </c:ser>
        <c:ser>
          <c:idx val="3"/>
          <c:order val="3"/>
          <c:tx>
            <c:strRef>
              <c:f>성능비교_최신!$E$1</c:f>
              <c:strCache>
                <c:ptCount val="1"/>
                <c:pt idx="0">
                  <c:v>Kafka-python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성능비교_최신!$E$2:$E$21</c:f>
              <c:numCache>
                <c:formatCode>0.0000</c:formatCode>
                <c:ptCount val="20"/>
                <c:pt idx="0">
                  <c:v>0.602691650390625</c:v>
                </c:pt>
                <c:pt idx="1">
                  <c:v>0.61099362373351995</c:v>
                </c:pt>
                <c:pt idx="2">
                  <c:v>0.61572217941284102</c:v>
                </c:pt>
                <c:pt idx="3">
                  <c:v>0.59865975379943803</c:v>
                </c:pt>
                <c:pt idx="4">
                  <c:v>0.59442710876464799</c:v>
                </c:pt>
                <c:pt idx="5">
                  <c:v>0.61024117469787598</c:v>
                </c:pt>
                <c:pt idx="6">
                  <c:v>0.61733222007751398</c:v>
                </c:pt>
                <c:pt idx="7">
                  <c:v>0.64602255821228005</c:v>
                </c:pt>
                <c:pt idx="8">
                  <c:v>0.69900345802307096</c:v>
                </c:pt>
                <c:pt idx="9">
                  <c:v>0.75294280052185003</c:v>
                </c:pt>
                <c:pt idx="10">
                  <c:v>0.730840444564819</c:v>
                </c:pt>
                <c:pt idx="11">
                  <c:v>0.74683499336242598</c:v>
                </c:pt>
                <c:pt idx="12">
                  <c:v>0.70915508270263605</c:v>
                </c:pt>
                <c:pt idx="13">
                  <c:v>0.716156005859375</c:v>
                </c:pt>
                <c:pt idx="14">
                  <c:v>0.67665171623229903</c:v>
                </c:pt>
                <c:pt idx="15">
                  <c:v>0.70077943801879805</c:v>
                </c:pt>
                <c:pt idx="16">
                  <c:v>0.73372745513916005</c:v>
                </c:pt>
                <c:pt idx="17">
                  <c:v>0.68770933151245095</c:v>
                </c:pt>
                <c:pt idx="18">
                  <c:v>0.67585587501525801</c:v>
                </c:pt>
                <c:pt idx="19">
                  <c:v>0.66992616653442305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9-8348-A925-603C1B4D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400943"/>
        <c:axId val="1502556751"/>
      </c:lineChart>
      <c:catAx>
        <c:axId val="15024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2556751"/>
        <c:crosses val="autoZero"/>
        <c:auto val="1"/>
        <c:lblAlgn val="ctr"/>
        <c:lblOffset val="100"/>
        <c:noMultiLvlLbl val="0"/>
      </c:catAx>
      <c:valAx>
        <c:axId val="1502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24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 Test Result (top 3)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성능비교_최신!$B$1</c:f>
              <c:strCache>
                <c:ptCount val="1"/>
                <c:pt idx="0">
                  <c:v>REST API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성능비교_최신!$B$2:$B$23</c:f>
              <c:numCache>
                <c:formatCode>0.0000</c:formatCode>
                <c:ptCount val="22"/>
                <c:pt idx="0">
                  <c:v>6.0520172119140599E-3</c:v>
                </c:pt>
                <c:pt idx="1">
                  <c:v>2.4118423461914002E-3</c:v>
                </c:pt>
                <c:pt idx="2">
                  <c:v>2.9418468475341701E-3</c:v>
                </c:pt>
                <c:pt idx="3">
                  <c:v>2.35986709594726E-3</c:v>
                </c:pt>
                <c:pt idx="4">
                  <c:v>2.1669864654540998E-3</c:v>
                </c:pt>
                <c:pt idx="5">
                  <c:v>2.78997421264648E-3</c:v>
                </c:pt>
                <c:pt idx="6">
                  <c:v>2.6035308837890599E-3</c:v>
                </c:pt>
                <c:pt idx="7">
                  <c:v>3.29947471618652E-3</c:v>
                </c:pt>
                <c:pt idx="8">
                  <c:v>2.8185844421386701E-3</c:v>
                </c:pt>
                <c:pt idx="9">
                  <c:v>2.6235580444335898E-3</c:v>
                </c:pt>
                <c:pt idx="10">
                  <c:v>2.3291110992431602E-3</c:v>
                </c:pt>
                <c:pt idx="11">
                  <c:v>2.4676322937011701E-3</c:v>
                </c:pt>
                <c:pt idx="12">
                  <c:v>3.2827854156494102E-3</c:v>
                </c:pt>
                <c:pt idx="13">
                  <c:v>2.3045539855957001E-3</c:v>
                </c:pt>
                <c:pt idx="14">
                  <c:v>2.75778770446777E-3</c:v>
                </c:pt>
                <c:pt idx="15">
                  <c:v>3.9539337158203099E-3</c:v>
                </c:pt>
                <c:pt idx="16">
                  <c:v>2.3212432861328099E-3</c:v>
                </c:pt>
                <c:pt idx="17">
                  <c:v>2.8667449951171801E-3</c:v>
                </c:pt>
                <c:pt idx="18">
                  <c:v>2.8464794158935499E-3</c:v>
                </c:pt>
                <c:pt idx="19">
                  <c:v>2.7475357055664002E-3</c:v>
                </c:pt>
                <c:pt idx="21" formatCode="0.000">
                  <c:v>2.8972744941711389E-3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5743-91FA-3212AF59ECA6}"/>
            </c:ext>
          </c:extLst>
        </c:ser>
        <c:ser>
          <c:idx val="1"/>
          <c:order val="1"/>
          <c:tx>
            <c:strRef>
              <c:f>성능비교_최신!$C$1</c:f>
              <c:strCache>
                <c:ptCount val="1"/>
                <c:pt idx="0">
                  <c:v>Java E2E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성능비교_최신!$C$2:$C$23</c:f>
              <c:numCache>
                <c:formatCode>0.0000</c:formatCode>
                <c:ptCount val="22"/>
                <c:pt idx="0">
                  <c:v>0.111</c:v>
                </c:pt>
                <c:pt idx="1">
                  <c:v>3.9E-2</c:v>
                </c:pt>
                <c:pt idx="2">
                  <c:v>3.5999999999999997E-2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2.9000000000000001E-2</c:v>
                </c:pt>
                <c:pt idx="21" formatCode="0.000">
                  <c:v>3.7650000000000017E-2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5743-91FA-3212AF59ECA6}"/>
            </c:ext>
          </c:extLst>
        </c:ser>
        <c:ser>
          <c:idx val="2"/>
          <c:order val="2"/>
          <c:tx>
            <c:strRef>
              <c:f>성능비교_최신!$D$1</c:f>
              <c:strCache>
                <c:ptCount val="1"/>
                <c:pt idx="0">
                  <c:v>Kafka-confluent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성능비교_최신!$D$2:$D$23</c:f>
              <c:numCache>
                <c:formatCode>0.0000</c:formatCode>
                <c:ptCount val="22"/>
                <c:pt idx="0">
                  <c:v>3.7014484405517502E-2</c:v>
                </c:pt>
                <c:pt idx="1">
                  <c:v>1.03726387023925E-2</c:v>
                </c:pt>
                <c:pt idx="2">
                  <c:v>8.5096359252929601E-3</c:v>
                </c:pt>
                <c:pt idx="3">
                  <c:v>6.1767101287841797E-3</c:v>
                </c:pt>
                <c:pt idx="4">
                  <c:v>7.584810256958E-3</c:v>
                </c:pt>
                <c:pt idx="5">
                  <c:v>5.71203231811523E-3</c:v>
                </c:pt>
                <c:pt idx="6">
                  <c:v>6.2565803527831997E-3</c:v>
                </c:pt>
                <c:pt idx="7">
                  <c:v>5.6650638580322196E-3</c:v>
                </c:pt>
                <c:pt idx="8">
                  <c:v>7.8172683715820295E-3</c:v>
                </c:pt>
                <c:pt idx="9">
                  <c:v>5.3644180297851502E-3</c:v>
                </c:pt>
                <c:pt idx="10">
                  <c:v>6.7753791809081997E-3</c:v>
                </c:pt>
                <c:pt idx="11">
                  <c:v>6.41989707946777E-3</c:v>
                </c:pt>
                <c:pt idx="12">
                  <c:v>6.5546035766601502E-3</c:v>
                </c:pt>
                <c:pt idx="13">
                  <c:v>5.0461292266845703E-3</c:v>
                </c:pt>
                <c:pt idx="14">
                  <c:v>5.45859336853027E-3</c:v>
                </c:pt>
                <c:pt idx="15">
                  <c:v>5.9821605682373004E-3</c:v>
                </c:pt>
                <c:pt idx="16">
                  <c:v>6.5126419067382804E-3</c:v>
                </c:pt>
                <c:pt idx="17">
                  <c:v>4.8203468322753898E-3</c:v>
                </c:pt>
                <c:pt idx="18">
                  <c:v>5.2969455718994097E-3</c:v>
                </c:pt>
                <c:pt idx="19">
                  <c:v>5.5768489837646398E-3</c:v>
                </c:pt>
                <c:pt idx="21" formatCode="0.000">
                  <c:v>7.94585943222045E-3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5743-91FA-3212AF59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476991"/>
        <c:axId val="1503290799"/>
      </c:lineChart>
      <c:catAx>
        <c:axId val="15034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3290799"/>
        <c:crosses val="autoZero"/>
        <c:auto val="1"/>
        <c:lblAlgn val="ctr"/>
        <c:lblOffset val="100"/>
        <c:noMultiLvlLbl val="0"/>
      </c:catAx>
      <c:valAx>
        <c:axId val="15032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34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Python Confluent E2E Latency Test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성능비교_최신!$E$90:$E$91</c:f>
              <c:strCache>
                <c:ptCount val="2"/>
                <c:pt idx="0">
                  <c:v>python-confluent</c:v>
                </c:pt>
                <c:pt idx="1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성능비교_최신!$D$92:$D$111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성능비교_최신!$E$92:$E$111</c:f>
              <c:numCache>
                <c:formatCode>0.0000</c:formatCode>
                <c:ptCount val="20"/>
                <c:pt idx="0">
                  <c:v>2.2995471954345699E-3</c:v>
                </c:pt>
                <c:pt idx="1">
                  <c:v>2.66909599304199E-3</c:v>
                </c:pt>
                <c:pt idx="2">
                  <c:v>1.6574859619140599E-3</c:v>
                </c:pt>
                <c:pt idx="3">
                  <c:v>1.9371509552001901E-3</c:v>
                </c:pt>
                <c:pt idx="4">
                  <c:v>2.62808799743652E-3</c:v>
                </c:pt>
                <c:pt idx="5">
                  <c:v>2.2029876708984301E-3</c:v>
                </c:pt>
                <c:pt idx="6">
                  <c:v>1.6446113586425701E-3</c:v>
                </c:pt>
                <c:pt idx="7">
                  <c:v>1.67465209960937E-3</c:v>
                </c:pt>
                <c:pt idx="8">
                  <c:v>2.3965835571289002E-3</c:v>
                </c:pt>
                <c:pt idx="9">
                  <c:v>1.57523155212402E-3</c:v>
                </c:pt>
                <c:pt idx="10">
                  <c:v>2.1026134490966701E-3</c:v>
                </c:pt>
                <c:pt idx="11">
                  <c:v>2.0310878753662101E-3</c:v>
                </c:pt>
                <c:pt idx="12">
                  <c:v>1.5153884887695299E-3</c:v>
                </c:pt>
                <c:pt idx="13">
                  <c:v>1.81198120117187E-3</c:v>
                </c:pt>
                <c:pt idx="14">
                  <c:v>1.37686729431152E-3</c:v>
                </c:pt>
                <c:pt idx="15">
                  <c:v>2.0596981048583902E-3</c:v>
                </c:pt>
                <c:pt idx="16">
                  <c:v>2.1622180938720699E-3</c:v>
                </c:pt>
                <c:pt idx="17">
                  <c:v>1.76835060119628E-3</c:v>
                </c:pt>
                <c:pt idx="18">
                  <c:v>1.4307498931884701E-3</c:v>
                </c:pt>
                <c:pt idx="19">
                  <c:v>2.27236747741699E-3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1-9C4D-80AD-894CA7B8B57B}"/>
            </c:ext>
          </c:extLst>
        </c:ser>
        <c:ser>
          <c:idx val="1"/>
          <c:order val="1"/>
          <c:tx>
            <c:strRef>
              <c:f>성능비교_최신!$F$90:$F$91</c:f>
              <c:strCache>
                <c:ptCount val="2"/>
                <c:pt idx="0">
                  <c:v>python-confluent</c:v>
                </c:pt>
                <c:pt idx="1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성능비교_최신!$D$92:$D$111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성능비교_최신!$F$92:$F$111</c:f>
              <c:numCache>
                <c:formatCode>0.0000</c:formatCode>
                <c:ptCount val="20"/>
                <c:pt idx="0">
                  <c:v>3.4553050994872998E-2</c:v>
                </c:pt>
                <c:pt idx="1">
                  <c:v>7.5688362121581997E-3</c:v>
                </c:pt>
                <c:pt idx="2">
                  <c:v>6.7453384399414002E-3</c:v>
                </c:pt>
                <c:pt idx="3">
                  <c:v>4.11224365234375E-3</c:v>
                </c:pt>
                <c:pt idx="4">
                  <c:v>4.8069953918456997E-3</c:v>
                </c:pt>
                <c:pt idx="5">
                  <c:v>3.0198097229003902E-3</c:v>
                </c:pt>
                <c:pt idx="6">
                  <c:v>4.3179988861083898E-3</c:v>
                </c:pt>
                <c:pt idx="7">
                  <c:v>3.89337539672851E-3</c:v>
                </c:pt>
                <c:pt idx="8">
                  <c:v>5.2950382232665998E-3</c:v>
                </c:pt>
                <c:pt idx="9">
                  <c:v>3.6764144897460898E-3</c:v>
                </c:pt>
                <c:pt idx="10">
                  <c:v>4.5421123504638602E-3</c:v>
                </c:pt>
                <c:pt idx="11">
                  <c:v>4.1019916534423802E-3</c:v>
                </c:pt>
                <c:pt idx="12">
                  <c:v>4.9448013305664002E-3</c:v>
                </c:pt>
                <c:pt idx="13">
                  <c:v>3.1282901763915998E-3</c:v>
                </c:pt>
                <c:pt idx="14">
                  <c:v>3.9973258972167899E-3</c:v>
                </c:pt>
                <c:pt idx="15">
                  <c:v>3.5181045532226502E-3</c:v>
                </c:pt>
                <c:pt idx="16">
                  <c:v>4.2366981506347604E-3</c:v>
                </c:pt>
                <c:pt idx="17">
                  <c:v>2.9518604278564401E-3</c:v>
                </c:pt>
                <c:pt idx="18">
                  <c:v>3.7708282470703099E-3</c:v>
                </c:pt>
                <c:pt idx="19">
                  <c:v>3.2069683074951098E-3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1-9C4D-80AD-894CA7B8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07711"/>
        <c:axId val="1485005327"/>
      </c:barChart>
      <c:catAx>
        <c:axId val="15173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5005327"/>
        <c:crosses val="autoZero"/>
        <c:auto val="1"/>
        <c:lblAlgn val="ctr"/>
        <c:lblOffset val="100"/>
        <c:noMultiLvlLbl val="0"/>
      </c:catAx>
      <c:valAx>
        <c:axId val="1485005327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73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Java E2ELatency Test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성능비교_최신!$H$90:$H$91</c:f>
              <c:strCache>
                <c:ptCount val="2"/>
                <c:pt idx="0">
                  <c:v>Java E2E</c:v>
                </c:pt>
                <c:pt idx="1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성능비교_최신!$G$92:$G$111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성능비교_최신!$H$92:$H$111</c:f>
              <c:numCache>
                <c:formatCode>General</c:formatCode>
                <c:ptCount val="20"/>
                <c:pt idx="0">
                  <c:v>8.1000000000000003E-2</c:v>
                </c:pt>
                <c:pt idx="1">
                  <c:v>2.3E-2</c:v>
                </c:pt>
                <c:pt idx="2">
                  <c:v>2.1000000000000001E-2</c:v>
                </c:pt>
                <c:pt idx="3">
                  <c:v>2.1999999999999999E-2</c:v>
                </c:pt>
                <c:pt idx="4">
                  <c:v>2.5999999999999999E-2</c:v>
                </c:pt>
                <c:pt idx="5">
                  <c:v>2.3E-2</c:v>
                </c:pt>
                <c:pt idx="6">
                  <c:v>2.8000000000000001E-2</c:v>
                </c:pt>
                <c:pt idx="7">
                  <c:v>2.5000000000000001E-2</c:v>
                </c:pt>
                <c:pt idx="8">
                  <c:v>2.4E-2</c:v>
                </c:pt>
                <c:pt idx="9">
                  <c:v>2.3E-2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F-5247-84F1-3B6E985CB7E6}"/>
            </c:ext>
          </c:extLst>
        </c:ser>
        <c:ser>
          <c:idx val="1"/>
          <c:order val="1"/>
          <c:tx>
            <c:strRef>
              <c:f>성능비교_최신!$I$90:$I$91</c:f>
              <c:strCache>
                <c:ptCount val="2"/>
                <c:pt idx="0">
                  <c:v>Java E2E</c:v>
                </c:pt>
                <c:pt idx="1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성능비교_최신!$G$92:$G$111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성능비교_최신!$I$92:$I$111</c:f>
              <c:numCache>
                <c:formatCode>General</c:formatCode>
                <c:ptCount val="20"/>
                <c:pt idx="0">
                  <c:v>3.9E-2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0.01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F-5247-84F1-3B6E985C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181007"/>
        <c:axId val="1487619023"/>
      </c:barChart>
      <c:catAx>
        <c:axId val="14891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7619023"/>
        <c:crosses val="autoZero"/>
        <c:auto val="1"/>
        <c:lblAlgn val="ctr"/>
        <c:lblOffset val="100"/>
        <c:noMultiLvlLbl val="0"/>
      </c:catAx>
      <c:valAx>
        <c:axId val="14876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91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>
        <c:manualLayout>
          <c:layoutTarget val="inner"/>
          <c:xMode val="edge"/>
          <c:yMode val="edge"/>
          <c:x val="5.3998657144601114E-2"/>
          <c:y val="8.6901331777972199E-2"/>
          <c:w val="0.94600134285539894"/>
          <c:h val="0.77714746767765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'성능비교-old'!$E$38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'성능비교-old'!$D$39:$D$58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'성능비교-old'!$E$39:$E$58</c:f>
              <c:numCache>
                <c:formatCode>0.0000</c:formatCode>
                <c:ptCount val="20"/>
                <c:pt idx="1">
                  <c:v>2.9087066650390598E-4</c:v>
                </c:pt>
                <c:pt idx="2">
                  <c:v>1.8787384033203101E-4</c:v>
                </c:pt>
                <c:pt idx="8">
                  <c:v>5.6982040405273405E-4</c:v>
                </c:pt>
                <c:pt idx="9">
                  <c:v>5.8388710021972602E-4</c:v>
                </c:pt>
                <c:pt idx="14">
                  <c:v>7.9107284545898405E-4</c:v>
                </c:pt>
                <c:pt idx="15">
                  <c:v>9.9396705627441406E-4</c:v>
                </c:pt>
                <c:pt idx="18">
                  <c:v>2.3212432861328099E-3</c:v>
                </c:pt>
                <c:pt idx="19">
                  <c:v>2.5789737701415998E-3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D-8F4C-AA4F-81CEF3E188F9}"/>
            </c:ext>
          </c:extLst>
        </c:ser>
        <c:ser>
          <c:idx val="1"/>
          <c:order val="1"/>
          <c:tx>
            <c:strRef>
              <c:f>'성능비교-old'!$F$38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'성능비교-old'!$D$39:$D$58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'성능비교-old'!$F$39:$F$58</c:f>
              <c:numCache>
                <c:formatCode>0.0000</c:formatCode>
                <c:ptCount val="20"/>
                <c:pt idx="1">
                  <c:v>7.8971385955810495E-3</c:v>
                </c:pt>
                <c:pt idx="2">
                  <c:v>8.0707073211669905E-3</c:v>
                </c:pt>
                <c:pt idx="8">
                  <c:v>1.69909000396728E-2</c:v>
                </c:pt>
                <c:pt idx="9">
                  <c:v>1.28600597381591E-2</c:v>
                </c:pt>
                <c:pt idx="14">
                  <c:v>2.3218393325805602E-2</c:v>
                </c:pt>
                <c:pt idx="15">
                  <c:v>1.93877220153808E-2</c:v>
                </c:pt>
                <c:pt idx="18">
                  <c:v>6.9879055023193304E-2</c:v>
                </c:pt>
                <c:pt idx="19">
                  <c:v>7.0822238922119099E-2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D-8F4C-AA4F-81CEF3E1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255119"/>
        <c:axId val="1622920063"/>
      </c:barChart>
      <c:catAx>
        <c:axId val="16222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2920063"/>
        <c:crosses val="autoZero"/>
        <c:auto val="1"/>
        <c:lblAlgn val="ctr"/>
        <c:lblOffset val="100"/>
        <c:noMultiLvlLbl val="0"/>
      </c:catAx>
      <c:valAx>
        <c:axId val="1622920063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22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'성능비교-old'!$E$8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'성능비교-old'!$D$9:$D$28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'성능비교-old'!$E$9:$E$28</c:f>
              <c:numCache>
                <c:formatCode>0.0000</c:formatCode>
                <c:ptCount val="20"/>
                <c:pt idx="1">
                  <c:v>1.0900497436523401E-3</c:v>
                </c:pt>
                <c:pt idx="2">
                  <c:v>1.0848045349121001E-3</c:v>
                </c:pt>
                <c:pt idx="8">
                  <c:v>6.3269138336181597E-3</c:v>
                </c:pt>
                <c:pt idx="9">
                  <c:v>8.6789131164550695E-3</c:v>
                </c:pt>
                <c:pt idx="14">
                  <c:v>1.13468170166015E-2</c:v>
                </c:pt>
                <c:pt idx="15">
                  <c:v>1.04548931121826E-2</c:v>
                </c:pt>
                <c:pt idx="18">
                  <c:v>2.5356054306030201E-2</c:v>
                </c:pt>
                <c:pt idx="19">
                  <c:v>2.5564193725585899E-2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9440-AF2B-ECF83988F894}"/>
            </c:ext>
          </c:extLst>
        </c:ser>
        <c:ser>
          <c:idx val="1"/>
          <c:order val="1"/>
          <c:tx>
            <c:strRef>
              <c:f>'성능비교-old'!$F$8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'성능비교-old'!$D$9:$D$28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'성능비교-old'!$F$9:$F$28</c:f>
              <c:numCache>
                <c:formatCode>0.0000</c:formatCode>
                <c:ptCount val="20"/>
                <c:pt idx="1">
                  <c:v>0.41742587089538502</c:v>
                </c:pt>
                <c:pt idx="2">
                  <c:v>0.42019033432006803</c:v>
                </c:pt>
                <c:pt idx="8">
                  <c:v>1.30447006225585</c:v>
                </c:pt>
                <c:pt idx="9">
                  <c:v>1.3059718608856199</c:v>
                </c:pt>
                <c:pt idx="14">
                  <c:v>1.8262741565704299</c:v>
                </c:pt>
                <c:pt idx="15">
                  <c:v>1.8754510879516599</c:v>
                </c:pt>
                <c:pt idx="18">
                  <c:v>4.0137288570403999</c:v>
                </c:pt>
                <c:pt idx="19">
                  <c:v>4.0082759857177699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9440-AF2B-ECF83988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876143"/>
        <c:axId val="1648832575"/>
      </c:barChart>
      <c:catAx>
        <c:axId val="16488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8832575"/>
        <c:crosses val="autoZero"/>
        <c:auto val="1"/>
        <c:lblAlgn val="ctr"/>
        <c:lblOffset val="100"/>
        <c:noMultiLvlLbl val="0"/>
      </c:catAx>
      <c:valAx>
        <c:axId val="16488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88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'성능비교-old'!$E$65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'성능비교-old'!$D$66:$D$85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'성능비교-old'!$E$66:$E$85</c:f>
              <c:numCache>
                <c:formatCode>0.0000</c:formatCode>
                <c:ptCount val="20"/>
                <c:pt idx="1">
                  <c:v>8.0000000000000002E-3</c:v>
                </c:pt>
                <c:pt idx="2">
                  <c:v>6.0000000000000001E-3</c:v>
                </c:pt>
                <c:pt idx="8">
                  <c:v>2.3199999999999998E-2</c:v>
                </c:pt>
                <c:pt idx="9">
                  <c:v>2.4799999999999999E-2</c:v>
                </c:pt>
                <c:pt idx="14">
                  <c:v>3.5799999999999998E-2</c:v>
                </c:pt>
                <c:pt idx="15">
                  <c:v>3.5099999999999999E-2</c:v>
                </c:pt>
                <c:pt idx="18">
                  <c:v>0.10589999999999999</c:v>
                </c:pt>
                <c:pt idx="19">
                  <c:v>0.10059999999999999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A-6B4D-8F26-93F77445E397}"/>
            </c:ext>
          </c:extLst>
        </c:ser>
        <c:ser>
          <c:idx val="1"/>
          <c:order val="1"/>
          <c:tx>
            <c:strRef>
              <c:f>'성능비교-old'!$F$65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'성능비교-old'!$D$66:$D$85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'성능비교-old'!$F$66:$F$85</c:f>
              <c:numCache>
                <c:formatCode>0.0000</c:formatCode>
                <c:ptCount val="20"/>
                <c:pt idx="1">
                  <c:v>5.4000000000000003E-3</c:v>
                </c:pt>
                <c:pt idx="2">
                  <c:v>4.5999999999999999E-3</c:v>
                </c:pt>
                <c:pt idx="8">
                  <c:v>1.2800000000000001E-2</c:v>
                </c:pt>
                <c:pt idx="9">
                  <c:v>1.3100000000000001E-2</c:v>
                </c:pt>
                <c:pt idx="14">
                  <c:v>1.6E-2</c:v>
                </c:pt>
                <c:pt idx="15">
                  <c:v>1.9699999999999999E-2</c:v>
                </c:pt>
                <c:pt idx="18">
                  <c:v>0.02</c:v>
                </c:pt>
                <c:pt idx="19">
                  <c:v>1.8700000000000001E-2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A-6B4D-8F26-93F77445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881727"/>
        <c:axId val="1667201551"/>
      </c:barChart>
      <c:catAx>
        <c:axId val="1666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7201551"/>
        <c:crosses val="autoZero"/>
        <c:auto val="1"/>
        <c:lblAlgn val="ctr"/>
        <c:lblOffset val="100"/>
        <c:noMultiLvlLbl val="0"/>
      </c:catAx>
      <c:valAx>
        <c:axId val="1667201551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6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2301089</xdr:colOff>
      <xdr:row>59</xdr:row>
      <xdr:rowOff>50296</xdr:rowOff>
    </xdr:from>
    <xdr:to>
      <xdr:col>16</xdr:col>
      <xdr:colOff>980792</xdr:colOff>
      <xdr:row>75</xdr:row>
      <xdr:rowOff>62869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E4A51CE-2DFC-EB4A-8730-0942364F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653861</xdr:colOff>
      <xdr:row>80</xdr:row>
      <xdr:rowOff>201189</xdr:rowOff>
    </xdr:from>
    <xdr:to>
      <xdr:col>28</xdr:col>
      <xdr:colOff>138317</xdr:colOff>
      <xdr:row>110</xdr:row>
      <xdr:rowOff>88021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8C5F30F-F31F-4C4A-9C7E-FA7ADDBCB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844549</xdr:colOff>
      <xdr:row>0</xdr:row>
      <xdr:rowOff>139700</xdr:rowOff>
    </xdr:from>
    <xdr:to>
      <xdr:col>22</xdr:col>
      <xdr:colOff>879230</xdr:colOff>
      <xdr:row>32</xdr:row>
      <xdr:rowOff>39077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2325372-2582-8547-821C-5B52E4A7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831360</xdr:colOff>
      <xdr:row>32</xdr:row>
      <xdr:rowOff>223227</xdr:rowOff>
    </xdr:from>
    <xdr:to>
      <xdr:col>22</xdr:col>
      <xdr:colOff>820615</xdr:colOff>
      <xdr:row>67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4B2BC5-ED25-BB41-9597-FA3DBDD4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214922</xdr:colOff>
      <xdr:row>92</xdr:row>
      <xdr:rowOff>214923</xdr:rowOff>
    </xdr:from>
    <xdr:to>
      <xdr:col>23</xdr:col>
      <xdr:colOff>97691</xdr:colOff>
      <xdr:row>118</xdr:row>
      <xdr:rowOff>214923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744182B7-4DBE-BB48-B4D3-20DD3646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234460</xdr:colOff>
      <xdr:row>119</xdr:row>
      <xdr:rowOff>220784</xdr:rowOff>
    </xdr:from>
    <xdr:to>
      <xdr:col>23</xdr:col>
      <xdr:colOff>156307</xdr:colOff>
      <xdr:row>143</xdr:row>
      <xdr:rowOff>136770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A1B42A85-E277-A040-A9E6-F789C348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36</xdr:row>
      <xdr:rowOff>177800</xdr:rowOff>
    </xdr:from>
    <xdr:to>
      <xdr:col>17</xdr:col>
      <xdr:colOff>241300</xdr:colOff>
      <xdr:row>59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E1C77A-4C1E-FD4F-BF4B-5DBA7ECF8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6</xdr:row>
      <xdr:rowOff>50800</xdr:rowOff>
    </xdr:from>
    <xdr:to>
      <xdr:col>17</xdr:col>
      <xdr:colOff>330200</xdr:colOff>
      <xdr:row>29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60362D-052D-0C46-88CC-3DF71831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425450</xdr:colOff>
      <xdr:row>63</xdr:row>
      <xdr:rowOff>190500</xdr:rowOff>
    </xdr:from>
    <xdr:to>
      <xdr:col>17</xdr:col>
      <xdr:colOff>304800</xdr:colOff>
      <xdr:row>84</xdr:row>
      <xdr:rowOff>215900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9EFC5B-F863-9847-A97F-E2364815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denhill/librdkafka/blob/master/CONFIGURATION.m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CCD9-B78C-1A41-8F40-2E66783354C2}">
  <dimension ref="A1:G69"/>
  <sheetViews>
    <sheetView workbookViewId="0">
      <selection activeCell="F12" sqref="A3:F12"/>
    </sheetView>
  </sheetViews>
  <sheetFormatPr baseColWidth="10" defaultRowHeight="18"/>
  <cols>
    <col min="1" max="2" width="22" bestFit="1" customWidth="1"/>
    <col min="3" max="3" width="31.42578125" customWidth="1"/>
    <col min="4" max="4" width="20.28515625" customWidth="1"/>
    <col min="5" max="5" width="17.7109375" bestFit="1" customWidth="1"/>
    <col min="6" max="6" width="19.42578125" customWidth="1"/>
  </cols>
  <sheetData>
    <row r="1" spans="1:7">
      <c r="C1" s="1">
        <v>104857600</v>
      </c>
    </row>
    <row r="2" spans="1:7">
      <c r="A2" s="11" t="s">
        <v>13</v>
      </c>
      <c r="C2" s="5">
        <v>50000000</v>
      </c>
      <c r="D2" s="5">
        <v>18172547</v>
      </c>
      <c r="E2">
        <v>10240000</v>
      </c>
      <c r="F2" s="4">
        <v>1048576</v>
      </c>
      <c r="G2">
        <v>102400</v>
      </c>
    </row>
    <row r="3" spans="1:7">
      <c r="C3" s="2">
        <f t="shared" ref="C3:G4" si="0">C2/1024</f>
        <v>48828.125</v>
      </c>
      <c r="D3" s="2">
        <f t="shared" si="0"/>
        <v>17746.6279296875</v>
      </c>
      <c r="E3" s="1">
        <f t="shared" si="0"/>
        <v>10000</v>
      </c>
      <c r="F3" s="1">
        <f t="shared" si="0"/>
        <v>1024</v>
      </c>
      <c r="G3" s="1">
        <f t="shared" si="0"/>
        <v>100</v>
      </c>
    </row>
    <row r="4" spans="1:7">
      <c r="C4" s="2">
        <f t="shared" si="0"/>
        <v>47.6837158203125</v>
      </c>
      <c r="D4" s="2">
        <f t="shared" si="0"/>
        <v>17.330691337585449</v>
      </c>
      <c r="E4" s="3">
        <f t="shared" si="0"/>
        <v>9.765625</v>
      </c>
      <c r="F4" s="3">
        <f t="shared" si="0"/>
        <v>1</v>
      </c>
      <c r="G4" s="3">
        <f t="shared" si="0"/>
        <v>9.765625E-2</v>
      </c>
    </row>
    <row r="5" spans="1:7">
      <c r="A5" s="10" t="s">
        <v>10</v>
      </c>
    </row>
    <row r="6" spans="1:7">
      <c r="A6" t="s">
        <v>0</v>
      </c>
      <c r="B6" t="s">
        <v>3</v>
      </c>
      <c r="C6" t="s">
        <v>4</v>
      </c>
      <c r="D6" s="8" t="s">
        <v>5</v>
      </c>
      <c r="E6" s="8" t="s">
        <v>6</v>
      </c>
      <c r="F6" s="8" t="s">
        <v>7</v>
      </c>
    </row>
    <row r="7" spans="1:7" ht="38">
      <c r="A7" s="6" t="s">
        <v>2</v>
      </c>
      <c r="B7" s="6"/>
      <c r="C7" s="6" t="s">
        <v>1</v>
      </c>
    </row>
    <row r="8" spans="1:7">
      <c r="A8" s="7">
        <v>1593315049.24965</v>
      </c>
      <c r="B8" s="7">
        <v>1593315049.71646</v>
      </c>
      <c r="C8" s="7">
        <v>1593315049.6923001</v>
      </c>
      <c r="D8" s="9">
        <f>B8-A8</f>
        <v>0.46680998802185059</v>
      </c>
      <c r="E8" s="9">
        <f>C8-B8</f>
        <v>-2.4159908294677734E-2</v>
      </c>
      <c r="F8" s="9">
        <f>C8-A8</f>
        <v>0.44265007972717285</v>
      </c>
    </row>
    <row r="9" spans="1:7">
      <c r="A9" s="7">
        <v>1593315053.33933</v>
      </c>
      <c r="B9" s="7">
        <v>1593315053.79252</v>
      </c>
      <c r="C9" s="7">
        <v>1593315053.7623401</v>
      </c>
      <c r="D9" s="9">
        <f t="shared" ref="D9:D12" si="1">B9-A9</f>
        <v>0.45319008827209473</v>
      </c>
      <c r="E9" s="9">
        <f t="shared" ref="E9:E12" si="2">C9-B9</f>
        <v>-3.0179977416992188E-2</v>
      </c>
      <c r="F9" s="9">
        <f t="shared" ref="F9:F12" si="3">C9-A9</f>
        <v>0.42301011085510254</v>
      </c>
    </row>
    <row r="10" spans="1:7" ht="38">
      <c r="A10" s="6" t="s">
        <v>8</v>
      </c>
      <c r="B10" s="7"/>
      <c r="C10" s="7"/>
      <c r="D10" s="9" t="e">
        <f t="shared" si="1"/>
        <v>#VALUE!</v>
      </c>
      <c r="E10" s="9">
        <f t="shared" si="2"/>
        <v>0</v>
      </c>
      <c r="F10" s="9" t="e">
        <f t="shared" si="3"/>
        <v>#VALUE!</v>
      </c>
    </row>
    <row r="11" spans="1:7">
      <c r="A11" s="7">
        <v>1593315267.66784</v>
      </c>
      <c r="B11" s="7">
        <v>1593315268.2470701</v>
      </c>
      <c r="C11" s="7">
        <v>1593315268.2428999</v>
      </c>
      <c r="D11" s="9">
        <f t="shared" si="1"/>
        <v>0.57923007011413574</v>
      </c>
      <c r="E11" s="9">
        <f t="shared" si="2"/>
        <v>-4.1701793670654297E-3</v>
      </c>
      <c r="F11" s="9">
        <f t="shared" si="3"/>
        <v>0.57505989074707031</v>
      </c>
    </row>
    <row r="12" spans="1:7">
      <c r="A12" s="7">
        <v>1593315271.88135</v>
      </c>
      <c r="B12" s="7">
        <v>1593315272.33499</v>
      </c>
      <c r="C12" s="7">
        <v>1593315272.30481</v>
      </c>
      <c r="D12" s="9">
        <f t="shared" si="1"/>
        <v>0.45363998413085938</v>
      </c>
      <c r="E12" s="9">
        <f t="shared" si="2"/>
        <v>-3.0179977416992188E-2</v>
      </c>
      <c r="F12" s="9">
        <f t="shared" si="3"/>
        <v>0.42346000671386719</v>
      </c>
    </row>
    <row r="13" spans="1:7" ht="57">
      <c r="A13" s="6" t="s">
        <v>9</v>
      </c>
      <c r="B13" s="7"/>
      <c r="C13" s="7"/>
      <c r="D13" s="9" t="e">
        <f t="shared" ref="D13:D17" si="4">B13-A13</f>
        <v>#VALUE!</v>
      </c>
      <c r="E13" s="9">
        <f t="shared" ref="E13:E17" si="5">C13-B13</f>
        <v>0</v>
      </c>
      <c r="F13" s="9" t="e">
        <f t="shared" ref="F13:F17" si="6">C13-A13</f>
        <v>#VALUE!</v>
      </c>
    </row>
    <row r="14" spans="1:7">
      <c r="A14" s="7">
        <v>1593316455.3508501</v>
      </c>
      <c r="B14" s="7">
        <v>1593316455.80724</v>
      </c>
      <c r="C14" s="7">
        <v>1593316455.7987101</v>
      </c>
      <c r="D14" s="9">
        <f t="shared" si="4"/>
        <v>0.4563899040222168</v>
      </c>
      <c r="E14" s="9">
        <f t="shared" si="5"/>
        <v>-8.5299015045166016E-3</v>
      </c>
      <c r="F14" s="9">
        <f t="shared" si="6"/>
        <v>0.4478600025177002</v>
      </c>
    </row>
    <row r="15" spans="1:7">
      <c r="A15">
        <v>1593316455.8072901</v>
      </c>
      <c r="B15">
        <v>1593316456.2641799</v>
      </c>
      <c r="C15">
        <v>1593316456.2393799</v>
      </c>
      <c r="D15" s="9">
        <f t="shared" si="4"/>
        <v>0.45688986778259277</v>
      </c>
      <c r="E15" s="9">
        <f t="shared" si="5"/>
        <v>-2.480006217956543E-2</v>
      </c>
      <c r="F15" s="9">
        <f t="shared" si="6"/>
        <v>0.43208980560302734</v>
      </c>
    </row>
    <row r="16" spans="1:7">
      <c r="A16">
        <v>1593316459.02652</v>
      </c>
      <c r="B16">
        <v>1593316459.48248</v>
      </c>
      <c r="C16">
        <v>1593316459.4554501</v>
      </c>
      <c r="D16" s="9">
        <f t="shared" si="4"/>
        <v>0.45596003532409668</v>
      </c>
      <c r="E16" s="9">
        <f t="shared" si="5"/>
        <v>-2.7029991149902344E-2</v>
      </c>
      <c r="F16" s="9">
        <f t="shared" si="6"/>
        <v>0.42893004417419434</v>
      </c>
    </row>
    <row r="17" spans="1:6">
      <c r="A17">
        <v>1593316459.4825201</v>
      </c>
      <c r="B17">
        <v>1593316459.9372399</v>
      </c>
      <c r="C17">
        <v>1593316459.90803</v>
      </c>
      <c r="D17" s="9">
        <f t="shared" si="4"/>
        <v>0.45471978187561035</v>
      </c>
      <c r="E17" s="9">
        <f t="shared" si="5"/>
        <v>-2.920985221862793E-2</v>
      </c>
      <c r="F17" s="9">
        <f t="shared" si="6"/>
        <v>0.42550992965698242</v>
      </c>
    </row>
    <row r="19" spans="1:6">
      <c r="A19" s="10" t="s">
        <v>11</v>
      </c>
    </row>
    <row r="20" spans="1:6">
      <c r="A20" t="s">
        <v>0</v>
      </c>
      <c r="B20" t="s">
        <v>3</v>
      </c>
      <c r="C20" t="s">
        <v>4</v>
      </c>
      <c r="D20" s="8" t="s">
        <v>5</v>
      </c>
      <c r="E20" s="8" t="s">
        <v>6</v>
      </c>
      <c r="F20" s="8" t="s">
        <v>7</v>
      </c>
    </row>
    <row r="21" spans="1:6" ht="57">
      <c r="A21" s="6" t="s">
        <v>9</v>
      </c>
    </row>
    <row r="22" spans="1:6">
      <c r="A22" s="7">
        <v>1593316761.00494</v>
      </c>
      <c r="B22" s="7">
        <v>1593316762.4777999</v>
      </c>
      <c r="C22" s="7">
        <v>1593316762.4654701</v>
      </c>
      <c r="D22" s="9">
        <f t="shared" ref="D22" si="7">B22-A22</f>
        <v>1.4728598594665527</v>
      </c>
      <c r="E22" s="9">
        <f t="shared" ref="E22" si="8">C22-B22</f>
        <v>-1.2329816818237305E-2</v>
      </c>
      <c r="F22" s="9">
        <f t="shared" ref="F22" si="9">C22-A22</f>
        <v>1.4605300426483154</v>
      </c>
    </row>
    <row r="23" spans="1:6">
      <c r="A23" s="7">
        <v>1593316772.00091</v>
      </c>
      <c r="B23" s="7">
        <v>1593316773.31336</v>
      </c>
      <c r="C23" s="7">
        <v>1593316773.3457501</v>
      </c>
      <c r="D23" s="9">
        <f t="shared" ref="D23:D28" si="10">B23-A23</f>
        <v>1.3124499320983887</v>
      </c>
      <c r="E23" s="9">
        <f t="shared" ref="E23:E28" si="11">C23-B23</f>
        <v>3.2390117645263672E-2</v>
      </c>
      <c r="F23" s="9">
        <f t="shared" ref="F23:F28" si="12">C23-A23</f>
        <v>1.3448400497436523</v>
      </c>
    </row>
    <row r="24" spans="1:6">
      <c r="A24" s="7">
        <v>1593316773.31341</v>
      </c>
      <c r="B24" s="7">
        <v>1593316774.64571</v>
      </c>
      <c r="C24" s="7">
        <v>1593316774.65714</v>
      </c>
      <c r="D24" s="9">
        <f t="shared" si="10"/>
        <v>1.3322999477386475</v>
      </c>
      <c r="E24" s="9">
        <f t="shared" si="11"/>
        <v>1.1430025100708008E-2</v>
      </c>
      <c r="F24" s="9">
        <f t="shared" si="12"/>
        <v>1.3437299728393555</v>
      </c>
    </row>
    <row r="25" spans="1:6">
      <c r="A25" s="7"/>
      <c r="B25" s="7"/>
      <c r="C25" s="7"/>
      <c r="D25" s="9">
        <f t="shared" si="10"/>
        <v>0</v>
      </c>
      <c r="E25" s="9">
        <f t="shared" si="11"/>
        <v>0</v>
      </c>
      <c r="F25" s="9">
        <f t="shared" si="12"/>
        <v>0</v>
      </c>
    </row>
    <row r="26" spans="1:6" ht="38">
      <c r="A26" s="6" t="s">
        <v>2</v>
      </c>
      <c r="B26" s="7"/>
      <c r="C26" s="7"/>
      <c r="D26" s="9" t="e">
        <f t="shared" si="10"/>
        <v>#VALUE!</v>
      </c>
      <c r="E26" s="9">
        <f t="shared" si="11"/>
        <v>0</v>
      </c>
      <c r="F26" s="9" t="e">
        <f t="shared" si="12"/>
        <v>#VALUE!</v>
      </c>
    </row>
    <row r="27" spans="1:6">
      <c r="A27">
        <v>1593316857.0292799</v>
      </c>
      <c r="B27" s="7">
        <v>1593316858.4876399</v>
      </c>
      <c r="C27" s="7">
        <v>1593316858.46223</v>
      </c>
      <c r="D27" s="9">
        <f t="shared" si="10"/>
        <v>1.458359956741333</v>
      </c>
      <c r="E27" s="9">
        <f t="shared" si="11"/>
        <v>-2.5409936904907227E-2</v>
      </c>
      <c r="F27" s="9">
        <f t="shared" si="12"/>
        <v>1.4329500198364258</v>
      </c>
    </row>
    <row r="28" spans="1:6">
      <c r="A28">
        <v>1593316867.8759601</v>
      </c>
      <c r="B28">
        <v>1593316869.1776199</v>
      </c>
      <c r="C28">
        <v>1593316869.1772699</v>
      </c>
      <c r="D28" s="9">
        <f t="shared" si="10"/>
        <v>1.3016598224639893</v>
      </c>
      <c r="E28" s="9">
        <f t="shared" si="11"/>
        <v>-3.4999847412109375E-4</v>
      </c>
      <c r="F28" s="9">
        <f t="shared" si="12"/>
        <v>1.3013098239898682</v>
      </c>
    </row>
    <row r="29" spans="1:6">
      <c r="A29">
        <v>1593316869.17766</v>
      </c>
      <c r="B29">
        <v>1593316870.4811399</v>
      </c>
      <c r="C29">
        <v>1593316870.4798901</v>
      </c>
      <c r="D29" s="9">
        <f t="shared" ref="D29:D30" si="13">B29-A29</f>
        <v>1.3034799098968506</v>
      </c>
      <c r="E29" s="9">
        <f t="shared" ref="E29:E30" si="14">C29-B29</f>
        <v>-1.2497901916503906E-3</v>
      </c>
      <c r="F29" s="9">
        <f t="shared" ref="F29:F30" si="15">C29-A29</f>
        <v>1.3022301197052002</v>
      </c>
    </row>
    <row r="30" spans="1:6">
      <c r="D30" s="9">
        <f t="shared" si="13"/>
        <v>0</v>
      </c>
      <c r="E30" s="9">
        <f t="shared" si="14"/>
        <v>0</v>
      </c>
      <c r="F30" s="9">
        <f t="shared" si="15"/>
        <v>0</v>
      </c>
    </row>
    <row r="31" spans="1:6" ht="57">
      <c r="A31" s="6" t="s">
        <v>12</v>
      </c>
      <c r="D31" s="9" t="e">
        <f t="shared" ref="D31:D35" si="16">B31-A31</f>
        <v>#VALUE!</v>
      </c>
      <c r="E31" s="9">
        <f t="shared" ref="E31:E35" si="17">C31-B31</f>
        <v>0</v>
      </c>
      <c r="F31" s="9" t="e">
        <f t="shared" ref="F31:F35" si="18">C31-A31</f>
        <v>#VALUE!</v>
      </c>
    </row>
    <row r="32" spans="1:6">
      <c r="A32">
        <v>1593317756.5165601</v>
      </c>
      <c r="B32">
        <v>1593317757.97294</v>
      </c>
      <c r="C32">
        <v>1593317757.9672101</v>
      </c>
      <c r="D32" s="9">
        <f t="shared" si="16"/>
        <v>1.4563798904418945</v>
      </c>
      <c r="E32" s="9">
        <f t="shared" si="17"/>
        <v>-5.7299137115478516E-3</v>
      </c>
      <c r="F32" s="9">
        <f t="shared" si="18"/>
        <v>1.4506499767303467</v>
      </c>
    </row>
    <row r="33" spans="1:6">
      <c r="A33">
        <v>1593317757.97299</v>
      </c>
      <c r="B33">
        <v>1593317759.27897</v>
      </c>
      <c r="C33">
        <v>1593317759.2718201</v>
      </c>
      <c r="D33" s="9">
        <f t="shared" si="16"/>
        <v>1.3059799671173096</v>
      </c>
      <c r="E33" s="9">
        <f t="shared" si="17"/>
        <v>-7.1499347686767578E-3</v>
      </c>
      <c r="F33" s="9">
        <f t="shared" si="18"/>
        <v>1.2988300323486328</v>
      </c>
    </row>
    <row r="34" spans="1:6">
      <c r="A34">
        <v>1593317765.8055201</v>
      </c>
      <c r="B34">
        <v>1593317767.11415</v>
      </c>
      <c r="C34">
        <v>1593317767.1245799</v>
      </c>
      <c r="D34" s="9">
        <f t="shared" si="16"/>
        <v>1.3086299896240234</v>
      </c>
      <c r="E34" s="9">
        <f t="shared" si="17"/>
        <v>1.0429859161376953E-2</v>
      </c>
      <c r="F34" s="9">
        <f t="shared" si="18"/>
        <v>1.3190598487854004</v>
      </c>
    </row>
    <row r="35" spans="1:6">
      <c r="A35">
        <v>1593317767.1142099</v>
      </c>
      <c r="B35">
        <v>1593317768.4216101</v>
      </c>
      <c r="C35">
        <v>1593317768.4349301</v>
      </c>
      <c r="D35" s="9">
        <f t="shared" si="16"/>
        <v>1.3074002265930176</v>
      </c>
      <c r="E35" s="9">
        <f t="shared" si="17"/>
        <v>1.3319969177246094E-2</v>
      </c>
      <c r="F35" s="9">
        <f t="shared" si="18"/>
        <v>1.3207201957702637</v>
      </c>
    </row>
    <row r="36" spans="1:6">
      <c r="A36">
        <v>1593317768.42167</v>
      </c>
      <c r="B36">
        <v>1593317769.73265</v>
      </c>
      <c r="C36">
        <v>1593317769.7306199</v>
      </c>
      <c r="D36" s="9">
        <f t="shared" ref="D36" si="19">B36-A36</f>
        <v>1.3109800815582275</v>
      </c>
      <c r="E36" s="9">
        <f t="shared" ref="E36" si="20">C36-B36</f>
        <v>-2.0301342010498047E-3</v>
      </c>
      <c r="F36" s="9">
        <f t="shared" ref="F36" si="21">C36-A36</f>
        <v>1.3089499473571777</v>
      </c>
    </row>
    <row r="40" spans="1:6">
      <c r="A40" s="11" t="s">
        <v>14</v>
      </c>
    </row>
    <row r="41" spans="1:6" s="13" customFormat="1" ht="19">
      <c r="A41" s="12" t="s">
        <v>15</v>
      </c>
      <c r="B41" s="12"/>
      <c r="C41" s="12" t="s">
        <v>16</v>
      </c>
    </row>
    <row r="42" spans="1:6">
      <c r="A42" s="10" t="s">
        <v>10</v>
      </c>
    </row>
    <row r="43" spans="1:6">
      <c r="A43" t="s">
        <v>0</v>
      </c>
      <c r="B43" t="s">
        <v>3</v>
      </c>
      <c r="C43" t="s">
        <v>4</v>
      </c>
      <c r="D43" s="8" t="s">
        <v>5</v>
      </c>
      <c r="E43" s="8" t="s">
        <v>6</v>
      </c>
      <c r="F43" s="8" t="s">
        <v>7</v>
      </c>
    </row>
    <row r="44" spans="1:6">
      <c r="A44" s="7">
        <v>1593740511.6071</v>
      </c>
      <c r="B44" s="7">
        <v>1593740512.01459</v>
      </c>
      <c r="C44" s="7">
        <v>1593740512.0246699</v>
      </c>
      <c r="D44" s="9">
        <f>B44-A44</f>
        <v>0.40749001502990723</v>
      </c>
      <c r="E44" s="9">
        <f>C44-B44</f>
        <v>1.0079860687255859E-2</v>
      </c>
      <c r="F44" s="9">
        <f>C44-A44</f>
        <v>0.41756987571716309</v>
      </c>
    </row>
    <row r="45" spans="1:6">
      <c r="D45" s="9"/>
      <c r="E45" s="9"/>
      <c r="F45" s="9"/>
    </row>
    <row r="46" spans="1:6">
      <c r="A46" s="10" t="s">
        <v>17</v>
      </c>
      <c r="D46" s="9"/>
      <c r="E46" s="9"/>
      <c r="F46" s="9"/>
    </row>
    <row r="47" spans="1:6">
      <c r="A47" s="7">
        <v>1593740638.57076</v>
      </c>
      <c r="B47" s="7">
        <v>1593740639.6818199</v>
      </c>
      <c r="C47" s="7">
        <v>1593740639.70577</v>
      </c>
      <c r="D47" s="9">
        <f t="shared" ref="D47" si="22">B47-A47</f>
        <v>1.1110599040985107</v>
      </c>
      <c r="E47" s="9">
        <f t="shared" ref="E47" si="23">C47-B47</f>
        <v>2.3950099945068359E-2</v>
      </c>
      <c r="F47" s="9">
        <f t="shared" ref="F47" si="24">C47-A47</f>
        <v>1.1350100040435791</v>
      </c>
    </row>
    <row r="48" spans="1:6">
      <c r="A48" s="7"/>
      <c r="B48" s="7"/>
      <c r="C48" s="7"/>
      <c r="D48" s="9"/>
      <c r="E48" s="9"/>
      <c r="F48" s="9"/>
    </row>
    <row r="49" spans="1:6">
      <c r="A49" s="10" t="s">
        <v>18</v>
      </c>
      <c r="B49" s="7"/>
      <c r="C49" s="7"/>
      <c r="D49" s="9"/>
      <c r="E49" s="9"/>
      <c r="F49" s="9"/>
    </row>
    <row r="50" spans="1:6">
      <c r="A50" s="7">
        <v>1593740750.1003101</v>
      </c>
      <c r="B50" s="7">
        <v>1593740751.76566</v>
      </c>
      <c r="C50" s="7">
        <v>1593740751.79176</v>
      </c>
      <c r="D50" s="9">
        <f t="shared" ref="D50" si="25">B50-A50</f>
        <v>1.6653499603271484</v>
      </c>
      <c r="E50" s="9">
        <f t="shared" ref="E50" si="26">C50-B50</f>
        <v>2.6099920272827148E-2</v>
      </c>
      <c r="F50" s="9">
        <f t="shared" ref="F50" si="27">C50-A50</f>
        <v>1.6914498805999756</v>
      </c>
    </row>
    <row r="51" spans="1:6">
      <c r="A51" s="7"/>
      <c r="B51" s="7"/>
      <c r="C51" s="7"/>
      <c r="D51" s="9"/>
      <c r="E51" s="9"/>
      <c r="F51" s="9"/>
    </row>
    <row r="52" spans="1:6">
      <c r="A52" s="7"/>
      <c r="B52" s="7"/>
      <c r="C52" s="7"/>
      <c r="D52" s="9"/>
      <c r="E52" s="9"/>
      <c r="F52" s="9"/>
    </row>
    <row r="53" spans="1:6" s="13" customFormat="1" ht="38">
      <c r="A53" s="12" t="s">
        <v>19</v>
      </c>
      <c r="B53" s="12"/>
      <c r="C53" s="12" t="s">
        <v>16</v>
      </c>
      <c r="D53" s="14"/>
      <c r="E53" s="14"/>
      <c r="F53" s="14"/>
    </row>
    <row r="54" spans="1:6" s="13" customFormat="1">
      <c r="A54" s="10" t="s">
        <v>18</v>
      </c>
      <c r="B54" s="12"/>
      <c r="C54" s="12"/>
      <c r="D54" s="14"/>
      <c r="E54" s="14"/>
      <c r="F54" s="14"/>
    </row>
    <row r="55" spans="1:6">
      <c r="A55" s="7">
        <v>1593741567.2716899</v>
      </c>
      <c r="B55" s="7">
        <v>1593741568.64607</v>
      </c>
      <c r="C55" s="7">
        <v>1593741568.66994</v>
      </c>
      <c r="D55" s="9">
        <f t="shared" ref="D55:D62" si="28">B55-A55</f>
        <v>1.3743801116943359</v>
      </c>
      <c r="E55" s="9">
        <f t="shared" ref="E55:E62" si="29">C55-B55</f>
        <v>2.3869991302490234E-2</v>
      </c>
      <c r="F55" s="9">
        <f t="shared" ref="F55:F62" si="30">C55-A55</f>
        <v>1.3982501029968262</v>
      </c>
    </row>
    <row r="56" spans="1:6">
      <c r="A56" s="7">
        <v>1593741565.8877499</v>
      </c>
      <c r="B56" s="7">
        <v>1593741567.2716501</v>
      </c>
      <c r="C56" s="7">
        <v>1593741567.3006001</v>
      </c>
      <c r="D56" s="9">
        <f t="shared" si="28"/>
        <v>1.3839001655578613</v>
      </c>
      <c r="E56" s="9">
        <f t="shared" si="29"/>
        <v>2.8949975967407227E-2</v>
      </c>
      <c r="F56" s="9">
        <f t="shared" si="30"/>
        <v>1.4128501415252686</v>
      </c>
    </row>
    <row r="57" spans="1:6">
      <c r="A57" s="7" t="s">
        <v>20</v>
      </c>
      <c r="B57" s="7"/>
      <c r="C57" s="7"/>
      <c r="D57" s="9"/>
      <c r="E57" s="9"/>
      <c r="F57" s="9"/>
    </row>
    <row r="58" spans="1:6">
      <c r="A58" s="7">
        <v>1593741481.1561301</v>
      </c>
      <c r="B58" s="7">
        <v>1593741482.51683</v>
      </c>
      <c r="C58" s="7">
        <v>1593741482.5471799</v>
      </c>
      <c r="D58" s="9">
        <f t="shared" si="28"/>
        <v>1.3606998920440674</v>
      </c>
      <c r="E58" s="9">
        <f t="shared" si="29"/>
        <v>3.0349969863891602E-2</v>
      </c>
      <c r="F58" s="9">
        <f t="shared" si="30"/>
        <v>1.391049861907959</v>
      </c>
    </row>
    <row r="59" spans="1:6">
      <c r="A59" s="7"/>
      <c r="B59" s="7"/>
      <c r="C59" s="7"/>
      <c r="D59" s="9">
        <f t="shared" si="28"/>
        <v>0</v>
      </c>
      <c r="E59" s="9">
        <f t="shared" si="29"/>
        <v>0</v>
      </c>
      <c r="F59" s="9">
        <f t="shared" si="30"/>
        <v>0</v>
      </c>
    </row>
    <row r="60" spans="1:6">
      <c r="A60" s="7"/>
      <c r="B60" s="7"/>
      <c r="C60" s="7"/>
      <c r="D60" s="9">
        <f t="shared" si="28"/>
        <v>0</v>
      </c>
      <c r="E60" s="9">
        <f t="shared" si="29"/>
        <v>0</v>
      </c>
      <c r="F60" s="9">
        <f t="shared" si="30"/>
        <v>0</v>
      </c>
    </row>
    <row r="61" spans="1:6">
      <c r="A61" s="7"/>
      <c r="B61" s="7"/>
      <c r="C61" s="7"/>
      <c r="D61" s="9">
        <f t="shared" si="28"/>
        <v>0</v>
      </c>
      <c r="E61" s="9">
        <f t="shared" si="29"/>
        <v>0</v>
      </c>
      <c r="F61" s="9">
        <f t="shared" si="30"/>
        <v>0</v>
      </c>
    </row>
    <row r="62" spans="1:6">
      <c r="A62" s="7"/>
      <c r="B62" s="7"/>
      <c r="C62" s="7"/>
      <c r="D62" s="9">
        <f t="shared" si="28"/>
        <v>0</v>
      </c>
      <c r="E62" s="9">
        <f t="shared" si="29"/>
        <v>0</v>
      </c>
      <c r="F62" s="9">
        <f t="shared" si="30"/>
        <v>0</v>
      </c>
    </row>
    <row r="63" spans="1:6">
      <c r="A63" s="7"/>
      <c r="B63" s="7"/>
      <c r="C63" s="7"/>
    </row>
    <row r="64" spans="1:6">
      <c r="A64" s="7"/>
      <c r="B64" s="7"/>
      <c r="C64" s="7"/>
    </row>
    <row r="65" spans="1:4">
      <c r="A65" s="7"/>
      <c r="B65" s="7"/>
      <c r="C65" s="7"/>
    </row>
    <row r="66" spans="1:4">
      <c r="A66" s="7"/>
      <c r="B66" s="7"/>
      <c r="C66" s="7"/>
    </row>
    <row r="67" spans="1:4">
      <c r="A67" s="7"/>
      <c r="B67" s="7"/>
      <c r="C67" s="7"/>
    </row>
    <row r="68" spans="1:4">
      <c r="A68" s="7" t="s">
        <v>28</v>
      </c>
      <c r="B68" s="7"/>
      <c r="C68" s="7"/>
    </row>
    <row r="69" spans="1:4">
      <c r="A69" s="7">
        <v>1594001493.9046199</v>
      </c>
      <c r="B69" s="7">
        <v>1594001495.23317</v>
      </c>
      <c r="C69" s="7"/>
      <c r="D69" s="15">
        <f>B69-A69</f>
        <v>1.3285501003265381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20CE-8A34-4A4A-B856-0A8D9D626CD5}">
  <dimension ref="A1:H3"/>
  <sheetViews>
    <sheetView workbookViewId="0">
      <selection activeCell="B3" sqref="B3"/>
    </sheetView>
  </sheetViews>
  <sheetFormatPr baseColWidth="10" defaultRowHeight="18"/>
  <cols>
    <col min="2" max="2" width="24.7109375" customWidth="1"/>
    <col min="3" max="3" width="22" bestFit="1" customWidth="1"/>
    <col min="4" max="4" width="22" customWidth="1"/>
    <col min="5" max="5" width="13.28515625" bestFit="1" customWidth="1"/>
    <col min="6" max="6" width="13" bestFit="1" customWidth="1"/>
    <col min="7" max="7" width="12.140625" bestFit="1" customWidth="1"/>
  </cols>
  <sheetData>
    <row r="1" spans="1:8">
      <c r="A1" t="s">
        <v>23</v>
      </c>
    </row>
    <row r="2" spans="1:8">
      <c r="B2" t="s">
        <v>21</v>
      </c>
      <c r="C2" t="s">
        <v>22</v>
      </c>
      <c r="D2" t="s">
        <v>25</v>
      </c>
      <c r="E2" t="s">
        <v>24</v>
      </c>
      <c r="F2" t="s">
        <v>26</v>
      </c>
      <c r="G2" t="s">
        <v>27</v>
      </c>
    </row>
    <row r="3" spans="1:8">
      <c r="B3" s="7">
        <v>1593999352.95031</v>
      </c>
      <c r="C3" s="7">
        <v>1593999352.9556601</v>
      </c>
      <c r="D3" s="7">
        <v>1593999352.9635799</v>
      </c>
      <c r="E3" s="7">
        <f>C3-B3</f>
        <v>5.3501129150390625E-3</v>
      </c>
      <c r="F3" s="7">
        <f>D3-C3</f>
        <v>7.9197883605957031E-3</v>
      </c>
      <c r="G3" s="7">
        <f>D3-B3</f>
        <v>1.3269901275634766E-2</v>
      </c>
      <c r="H3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4681-E918-7848-9E46-09151303CC0C}">
  <dimension ref="A2:V97"/>
  <sheetViews>
    <sheetView zoomScale="101" workbookViewId="0">
      <selection activeCell="Q42" sqref="L42:Q42"/>
    </sheetView>
  </sheetViews>
  <sheetFormatPr baseColWidth="10" defaultRowHeight="18"/>
  <cols>
    <col min="1" max="1" width="34.5703125" customWidth="1"/>
    <col min="2" max="2" width="29.7109375" customWidth="1"/>
    <col min="5" max="5" width="11.7109375" bestFit="1" customWidth="1"/>
    <col min="6" max="7" width="18.7109375" hidden="1" customWidth="1"/>
    <col min="8" max="8" width="19.28515625" hidden="1" customWidth="1"/>
    <col min="9" max="9" width="18.7109375" hidden="1" customWidth="1"/>
    <col min="10" max="10" width="17.42578125" hidden="1" customWidth="1"/>
    <col min="11" max="11" width="11.7109375" hidden="1" customWidth="1"/>
    <col min="12" max="12" width="14.5703125" customWidth="1"/>
    <col min="13" max="13" width="18.85546875" customWidth="1"/>
    <col min="14" max="14" width="13.140625" customWidth="1"/>
    <col min="15" max="15" width="12.5703125" customWidth="1"/>
    <col min="17" max="17" width="14.7109375" customWidth="1"/>
    <col min="18" max="18" width="15.140625" customWidth="1"/>
  </cols>
  <sheetData>
    <row r="2" spans="3:19">
      <c r="L2" s="16" t="s">
        <v>29</v>
      </c>
      <c r="M2" s="16"/>
      <c r="N2" s="16"/>
      <c r="O2" s="16"/>
      <c r="P2" s="16"/>
      <c r="Q2" s="16"/>
    </row>
    <row r="3" spans="3:19" ht="19" thickBot="1">
      <c r="C3" s="17"/>
      <c r="D3" s="18"/>
      <c r="E3" s="18"/>
      <c r="F3" s="18">
        <v>1</v>
      </c>
      <c r="G3" s="18">
        <v>2</v>
      </c>
      <c r="H3" s="18">
        <v>3</v>
      </c>
      <c r="I3" s="18">
        <v>4</v>
      </c>
      <c r="J3" s="18">
        <v>5</v>
      </c>
      <c r="K3" s="18">
        <v>6</v>
      </c>
      <c r="L3" s="19" t="s">
        <v>30</v>
      </c>
      <c r="M3" s="18" t="s">
        <v>31</v>
      </c>
      <c r="N3" s="18" t="s">
        <v>32</v>
      </c>
      <c r="O3" s="18"/>
      <c r="P3" s="18" t="s">
        <v>33</v>
      </c>
      <c r="Q3" s="18" t="s">
        <v>34</v>
      </c>
      <c r="R3" s="20" t="s">
        <v>35</v>
      </c>
    </row>
    <row r="4" spans="3:19" ht="19" thickBot="1">
      <c r="C4" s="21"/>
      <c r="D4" s="22" t="s">
        <v>36</v>
      </c>
      <c r="E4" s="23" t="s">
        <v>37</v>
      </c>
      <c r="F4" s="23" t="s">
        <v>38</v>
      </c>
      <c r="G4" s="23" t="s">
        <v>39</v>
      </c>
      <c r="H4" s="23" t="s">
        <v>40</v>
      </c>
      <c r="I4" s="23" t="s">
        <v>41</v>
      </c>
      <c r="J4" s="23" t="s">
        <v>42</v>
      </c>
      <c r="K4" s="23" t="s">
        <v>43</v>
      </c>
      <c r="L4" s="23"/>
      <c r="M4" s="23"/>
      <c r="N4" s="23"/>
      <c r="O4" s="23"/>
      <c r="P4" s="23"/>
      <c r="Q4" s="23"/>
      <c r="R4" s="24"/>
    </row>
    <row r="5" spans="3:19">
      <c r="C5" s="54" t="s">
        <v>44</v>
      </c>
      <c r="D5" s="25" t="s">
        <v>45</v>
      </c>
      <c r="E5" s="25" t="s">
        <v>46</v>
      </c>
      <c r="F5" s="25">
        <v>1593068399.8529999</v>
      </c>
      <c r="G5" s="25">
        <v>1593068399.898</v>
      </c>
      <c r="H5" s="25">
        <v>1593068399.905</v>
      </c>
      <c r="I5" s="25">
        <v>1593068400.043</v>
      </c>
      <c r="J5" s="25">
        <v>1593068400.276</v>
      </c>
      <c r="K5" s="25">
        <v>1593068400.2850001</v>
      </c>
      <c r="L5" s="26">
        <f>G5-F5</f>
        <v>4.5000076293945312E-2</v>
      </c>
      <c r="M5" s="26">
        <f>H5-G5</f>
        <v>6.999969482421875E-3</v>
      </c>
      <c r="N5" s="26">
        <f>I5-H5</f>
        <v>0.1380000114440918</v>
      </c>
      <c r="O5" s="26"/>
      <c r="P5" s="26">
        <f t="shared" ref="P5:Q12" si="0">J5-I5</f>
        <v>0.23300004005432129</v>
      </c>
      <c r="Q5" s="26">
        <f t="shared" si="0"/>
        <v>9.0000629425048828E-3</v>
      </c>
      <c r="R5" s="26">
        <f>J5-F5</f>
        <v>0.42300009727478027</v>
      </c>
    </row>
    <row r="6" spans="3:19">
      <c r="C6" s="54"/>
      <c r="D6" s="17" t="s">
        <v>47</v>
      </c>
      <c r="E6" s="17" t="s">
        <v>48</v>
      </c>
      <c r="F6" s="17">
        <v>1593068690.802</v>
      </c>
      <c r="G6" s="17">
        <v>1593068690.9360001</v>
      </c>
      <c r="H6" s="17">
        <v>1593068690.9549999</v>
      </c>
      <c r="I6" s="17">
        <v>1593068691.2249999</v>
      </c>
      <c r="J6" s="17">
        <v>1593068691.4549999</v>
      </c>
      <c r="K6" s="17">
        <v>1593068691.4920001</v>
      </c>
      <c r="L6" s="27">
        <f t="shared" ref="L6:N12" si="1">G6-F6</f>
        <v>0.13400006294250488</v>
      </c>
      <c r="M6" s="27">
        <f t="shared" si="1"/>
        <v>1.8999814987182617E-2</v>
      </c>
      <c r="N6" s="27">
        <f t="shared" si="1"/>
        <v>0.26999998092651367</v>
      </c>
      <c r="O6" s="27"/>
      <c r="P6" s="27">
        <f t="shared" si="0"/>
        <v>0.23000001907348633</v>
      </c>
      <c r="Q6" s="27">
        <f t="shared" si="0"/>
        <v>3.7000179290771484E-2</v>
      </c>
      <c r="R6" s="27">
        <f t="shared" ref="R6:R12" si="2">J6-F6</f>
        <v>0.6529998779296875</v>
      </c>
    </row>
    <row r="7" spans="3:19">
      <c r="C7" s="54"/>
      <c r="D7" s="17" t="s">
        <v>49</v>
      </c>
      <c r="E7" s="17" t="s">
        <v>50</v>
      </c>
      <c r="F7" s="17">
        <v>1593068896.8039999</v>
      </c>
      <c r="G7" s="17">
        <v>1593068897.0409999</v>
      </c>
      <c r="H7" s="17">
        <v>1593068897.0639999</v>
      </c>
      <c r="I7" s="17">
        <v>1593068897.7520001</v>
      </c>
      <c r="J7" s="17">
        <v>1593068898.053</v>
      </c>
      <c r="K7" s="17">
        <v>1593068899.0569999</v>
      </c>
      <c r="L7" s="28">
        <f t="shared" si="1"/>
        <v>0.2369999885559082</v>
      </c>
      <c r="M7" s="28">
        <f t="shared" si="1"/>
        <v>2.3000001907348633E-2</v>
      </c>
      <c r="N7" s="28">
        <f t="shared" si="1"/>
        <v>0.68800020217895508</v>
      </c>
      <c r="O7" s="28"/>
      <c r="P7" s="28">
        <f t="shared" si="0"/>
        <v>0.30099987983703613</v>
      </c>
      <c r="Q7" s="28">
        <f t="shared" si="0"/>
        <v>1.0039999485015869</v>
      </c>
      <c r="R7" s="28">
        <f t="shared" si="2"/>
        <v>1.249000072479248</v>
      </c>
    </row>
    <row r="8" spans="3:19">
      <c r="C8" s="54"/>
      <c r="D8" s="17" t="s">
        <v>51</v>
      </c>
      <c r="E8" s="17" t="s">
        <v>52</v>
      </c>
      <c r="F8" s="17">
        <v>1593069101.4460001</v>
      </c>
      <c r="G8" s="17">
        <v>1593069102.0009999</v>
      </c>
      <c r="H8" s="17">
        <v>1593069102.0510001</v>
      </c>
      <c r="I8" s="17">
        <v>1593069103.569</v>
      </c>
      <c r="J8" s="17">
        <v>1593069103.8499999</v>
      </c>
      <c r="K8" s="17">
        <v>1593069103.8599999</v>
      </c>
      <c r="L8" s="29">
        <f t="shared" si="1"/>
        <v>0.55499982833862305</v>
      </c>
      <c r="M8" s="29">
        <f t="shared" si="1"/>
        <v>5.0000190734863281E-2</v>
      </c>
      <c r="N8" s="29">
        <f t="shared" si="1"/>
        <v>1.5179998874664307</v>
      </c>
      <c r="O8" s="29"/>
      <c r="P8" s="29">
        <f t="shared" si="0"/>
        <v>0.28099989891052246</v>
      </c>
      <c r="Q8" s="29">
        <f t="shared" si="0"/>
        <v>9.9999904632568359E-3</v>
      </c>
      <c r="R8" s="29">
        <f t="shared" si="2"/>
        <v>2.4039998054504395</v>
      </c>
    </row>
    <row r="9" spans="3:19">
      <c r="C9" s="54" t="s">
        <v>53</v>
      </c>
      <c r="D9" s="17" t="s">
        <v>45</v>
      </c>
      <c r="E9" s="17" t="s">
        <v>46</v>
      </c>
      <c r="F9" s="17">
        <v>1593068580.1630001</v>
      </c>
      <c r="G9" s="17">
        <v>1593068581.711</v>
      </c>
      <c r="H9" s="17">
        <v>1593068581.7179999</v>
      </c>
      <c r="I9" s="17">
        <v>1593068581.8429999</v>
      </c>
      <c r="J9" s="17">
        <v>1593068582.151</v>
      </c>
      <c r="K9" s="17">
        <v>1593068582.003</v>
      </c>
      <c r="L9" s="30">
        <f t="shared" si="1"/>
        <v>1.5479998588562012</v>
      </c>
      <c r="M9" s="30">
        <f t="shared" si="1"/>
        <v>6.999969482421875E-3</v>
      </c>
      <c r="N9" s="30">
        <f t="shared" si="1"/>
        <v>0.125</v>
      </c>
      <c r="O9" s="30"/>
      <c r="P9" s="30">
        <f t="shared" si="0"/>
        <v>0.30800008773803711</v>
      </c>
      <c r="Q9" s="30">
        <f t="shared" si="0"/>
        <v>-0.14800000190734863</v>
      </c>
      <c r="R9" s="30">
        <f t="shared" si="2"/>
        <v>1.9879999160766602</v>
      </c>
      <c r="S9" s="31">
        <f>R9-R5</f>
        <v>1.5649998188018799</v>
      </c>
    </row>
    <row r="10" spans="3:19">
      <c r="C10" s="54"/>
      <c r="D10" s="17" t="s">
        <v>47</v>
      </c>
      <c r="E10" s="17" t="s">
        <v>48</v>
      </c>
      <c r="F10" s="17">
        <v>1593068694.8180001</v>
      </c>
      <c r="G10" s="17">
        <v>1593068696.5079999</v>
      </c>
      <c r="H10" s="17">
        <v>1593068696.5280001</v>
      </c>
      <c r="I10" s="17">
        <v>1593068696.8180001</v>
      </c>
      <c r="J10" s="17">
        <v>1593068697.056</v>
      </c>
      <c r="K10" s="17">
        <v>1593068696.704</v>
      </c>
      <c r="L10" s="27">
        <f t="shared" si="1"/>
        <v>1.6899998188018799</v>
      </c>
      <c r="M10" s="27">
        <f t="shared" si="1"/>
        <v>2.0000219345092773E-2</v>
      </c>
      <c r="N10" s="27">
        <f t="shared" si="1"/>
        <v>0.28999996185302734</v>
      </c>
      <c r="O10" s="27"/>
      <c r="P10" s="27">
        <f t="shared" si="0"/>
        <v>0.23799991607666016</v>
      </c>
      <c r="Q10" s="27">
        <f t="shared" si="0"/>
        <v>-0.35199999809265137</v>
      </c>
      <c r="R10" s="27">
        <f t="shared" si="2"/>
        <v>2.2379999160766602</v>
      </c>
      <c r="S10" s="32">
        <f>R10-R6</f>
        <v>1.5850000381469727</v>
      </c>
    </row>
    <row r="11" spans="3:19">
      <c r="C11" s="54"/>
      <c r="D11" s="17" t="s">
        <v>49</v>
      </c>
      <c r="E11" s="17" t="s">
        <v>50</v>
      </c>
      <c r="F11" s="17">
        <v>1593068902.721</v>
      </c>
      <c r="G11" s="17">
        <v>1593068904.5220001</v>
      </c>
      <c r="H11" s="17">
        <v>1593068904.5550001</v>
      </c>
      <c r="I11" s="17">
        <v>1593068905.2</v>
      </c>
      <c r="J11" s="17">
        <v>1593068905.4649999</v>
      </c>
      <c r="K11" s="17">
        <v>1593068904.6300001</v>
      </c>
      <c r="L11" s="28">
        <f t="shared" si="1"/>
        <v>1.8010001182556152</v>
      </c>
      <c r="M11" s="28">
        <f t="shared" si="1"/>
        <v>3.2999992370605469E-2</v>
      </c>
      <c r="N11" s="28">
        <f t="shared" si="1"/>
        <v>0.64499998092651367</v>
      </c>
      <c r="O11" s="28"/>
      <c r="P11" s="28">
        <f t="shared" si="0"/>
        <v>0.2649998664855957</v>
      </c>
      <c r="Q11" s="28">
        <f t="shared" si="0"/>
        <v>-0.83499979972839355</v>
      </c>
      <c r="R11" s="28">
        <f t="shared" si="2"/>
        <v>2.7439999580383301</v>
      </c>
      <c r="S11" s="33">
        <f>R11-R7</f>
        <v>1.494999885559082</v>
      </c>
    </row>
    <row r="12" spans="3:19">
      <c r="C12" s="54"/>
      <c r="D12" s="17" t="s">
        <v>51</v>
      </c>
      <c r="E12" s="17" t="s">
        <v>52</v>
      </c>
      <c r="F12" s="17">
        <v>1593069107.1240001</v>
      </c>
      <c r="G12" s="17">
        <v>1593069109.724</v>
      </c>
      <c r="H12" s="17">
        <v>1593069109.7780001</v>
      </c>
      <c r="I12" s="17">
        <v>1593069111.2409999</v>
      </c>
      <c r="J12" s="17">
        <v>1593069111.552</v>
      </c>
      <c r="K12" s="17">
        <v>1593069109.1860001</v>
      </c>
      <c r="L12" s="29">
        <f t="shared" si="1"/>
        <v>2.5999999046325684</v>
      </c>
      <c r="M12" s="29">
        <f t="shared" si="1"/>
        <v>5.4000139236450195E-2</v>
      </c>
      <c r="N12" s="29">
        <f t="shared" si="1"/>
        <v>1.4629998207092285</v>
      </c>
      <c r="O12" s="29"/>
      <c r="P12" s="29">
        <f t="shared" si="0"/>
        <v>0.31100010871887207</v>
      </c>
      <c r="Q12" s="29">
        <f t="shared" si="0"/>
        <v>-2.3659999370574951</v>
      </c>
      <c r="R12" s="29">
        <f t="shared" si="2"/>
        <v>4.4279999732971191</v>
      </c>
      <c r="S12" s="34">
        <f>R12-R8</f>
        <v>2.0240001678466797</v>
      </c>
    </row>
    <row r="15" spans="3:19">
      <c r="C15">
        <v>20200626</v>
      </c>
      <c r="D15" t="s">
        <v>54</v>
      </c>
    </row>
    <row r="16" spans="3:19" ht="19" thickBot="1">
      <c r="C16" s="17"/>
      <c r="D16" s="18"/>
      <c r="E16" s="18"/>
      <c r="F16" s="18">
        <v>1</v>
      </c>
      <c r="G16" s="18">
        <v>2</v>
      </c>
      <c r="H16" s="18">
        <v>3</v>
      </c>
      <c r="I16" s="18">
        <v>4</v>
      </c>
      <c r="J16" s="18">
        <v>5</v>
      </c>
      <c r="K16" s="18">
        <v>6</v>
      </c>
      <c r="L16" s="19" t="s">
        <v>30</v>
      </c>
      <c r="M16" s="18" t="s">
        <v>31</v>
      </c>
      <c r="N16" s="18" t="s">
        <v>32</v>
      </c>
      <c r="O16" s="18"/>
      <c r="P16" s="18" t="s">
        <v>33</v>
      </c>
      <c r="Q16" s="18" t="s">
        <v>34</v>
      </c>
      <c r="R16" s="20" t="s">
        <v>35</v>
      </c>
    </row>
    <row r="17" spans="3:19" ht="19" thickBot="1">
      <c r="C17" s="21"/>
      <c r="D17" s="22" t="s">
        <v>36</v>
      </c>
      <c r="E17" s="23" t="s">
        <v>37</v>
      </c>
      <c r="F17" s="23" t="s">
        <v>38</v>
      </c>
      <c r="G17" s="23" t="s">
        <v>39</v>
      </c>
      <c r="H17" s="23" t="s">
        <v>40</v>
      </c>
      <c r="I17" s="23" t="s">
        <v>41</v>
      </c>
      <c r="J17" s="23" t="s">
        <v>42</v>
      </c>
      <c r="K17" s="23" t="s">
        <v>43</v>
      </c>
      <c r="L17" s="23"/>
      <c r="M17" s="23"/>
      <c r="N17" s="23"/>
      <c r="O17" s="23"/>
      <c r="P17" s="23"/>
      <c r="Q17" s="23"/>
      <c r="R17" s="24"/>
    </row>
    <row r="18" spans="3:19">
      <c r="C18" s="54" t="s">
        <v>44</v>
      </c>
      <c r="D18" s="25" t="s">
        <v>45</v>
      </c>
      <c r="E18" s="25" t="s">
        <v>46</v>
      </c>
      <c r="F18" s="25">
        <v>1593158411.2780001</v>
      </c>
      <c r="G18" s="25">
        <v>1593158411.3429999</v>
      </c>
      <c r="H18" s="25">
        <v>1593158411.3570001</v>
      </c>
      <c r="I18" s="25">
        <v>1593158411.483</v>
      </c>
      <c r="J18" s="25">
        <v>1593158411.8540001</v>
      </c>
      <c r="K18" s="25">
        <v>1593158411.865</v>
      </c>
      <c r="L18" s="26">
        <f>G18-F18</f>
        <v>6.4999818801879883E-2</v>
      </c>
      <c r="M18" s="26">
        <f>H18-G18</f>
        <v>1.4000177383422852E-2</v>
      </c>
      <c r="N18" s="26">
        <f>I18-H18</f>
        <v>0.12599992752075195</v>
      </c>
      <c r="O18" s="26"/>
      <c r="P18" s="26">
        <f t="shared" ref="P18:Q25" si="3">J18-I18</f>
        <v>0.37100005149841309</v>
      </c>
      <c r="Q18" s="26">
        <f t="shared" si="3"/>
        <v>1.0999917984008789E-2</v>
      </c>
      <c r="R18" s="26">
        <f>J18-F18</f>
        <v>0.57599997520446777</v>
      </c>
    </row>
    <row r="19" spans="3:19">
      <c r="C19" s="54"/>
      <c r="D19" s="17" t="s">
        <v>47</v>
      </c>
      <c r="E19" s="17" t="s">
        <v>48</v>
      </c>
      <c r="F19" s="17"/>
      <c r="G19" s="17"/>
      <c r="H19" s="17"/>
      <c r="I19" s="17"/>
      <c r="J19" s="17"/>
      <c r="K19" s="17"/>
      <c r="L19" s="27">
        <f t="shared" ref="L19:N25" si="4">G19-F19</f>
        <v>0</v>
      </c>
      <c r="M19" s="27">
        <f t="shared" si="4"/>
        <v>0</v>
      </c>
      <c r="N19" s="27">
        <f t="shared" si="4"/>
        <v>0</v>
      </c>
      <c r="O19" s="27"/>
      <c r="P19" s="27">
        <f t="shared" si="3"/>
        <v>0</v>
      </c>
      <c r="Q19" s="27">
        <f t="shared" si="3"/>
        <v>0</v>
      </c>
      <c r="R19" s="27">
        <f t="shared" ref="R19:R25" si="5">J19-F19</f>
        <v>0</v>
      </c>
    </row>
    <row r="20" spans="3:19">
      <c r="C20" s="54"/>
      <c r="D20" s="17" t="s">
        <v>49</v>
      </c>
      <c r="E20" s="17" t="s">
        <v>50</v>
      </c>
      <c r="F20" s="17">
        <v>1593158098.5320001</v>
      </c>
      <c r="G20" s="17">
        <v>1593158098.839</v>
      </c>
      <c r="H20" s="17">
        <v>1593158098.862</v>
      </c>
      <c r="I20" s="17">
        <v>1593158099.4879999</v>
      </c>
      <c r="J20" s="17">
        <v>1593158099.7650001</v>
      </c>
      <c r="K20" s="17">
        <v>1593158100.7709999</v>
      </c>
      <c r="L20" s="28">
        <f t="shared" si="4"/>
        <v>0.30699992179870605</v>
      </c>
      <c r="M20" s="28">
        <f t="shared" si="4"/>
        <v>2.3000001907348633E-2</v>
      </c>
      <c r="N20" s="28">
        <f t="shared" si="4"/>
        <v>0.62599992752075195</v>
      </c>
      <c r="O20" s="28"/>
      <c r="P20" s="28">
        <f t="shared" si="3"/>
        <v>0.27700018882751465</v>
      </c>
      <c r="Q20" s="28">
        <f t="shared" si="3"/>
        <v>1.0059998035430908</v>
      </c>
      <c r="R20" s="28">
        <f t="shared" si="5"/>
        <v>1.2330000400543213</v>
      </c>
    </row>
    <row r="21" spans="3:19">
      <c r="C21" s="54"/>
      <c r="D21" s="17" t="s">
        <v>51</v>
      </c>
      <c r="E21" s="17" t="s">
        <v>52</v>
      </c>
      <c r="F21" s="17"/>
      <c r="G21" s="17"/>
      <c r="H21" s="17"/>
      <c r="I21" s="17"/>
      <c r="J21" s="17"/>
      <c r="K21" s="17"/>
      <c r="L21" s="29">
        <f t="shared" si="4"/>
        <v>0</v>
      </c>
      <c r="M21" s="29">
        <f t="shared" si="4"/>
        <v>0</v>
      </c>
      <c r="N21" s="29">
        <f t="shared" si="4"/>
        <v>0</v>
      </c>
      <c r="O21" s="29"/>
      <c r="P21" s="29">
        <f t="shared" si="3"/>
        <v>0</v>
      </c>
      <c r="Q21" s="29">
        <f t="shared" si="3"/>
        <v>0</v>
      </c>
      <c r="R21" s="29">
        <f t="shared" si="5"/>
        <v>0</v>
      </c>
    </row>
    <row r="22" spans="3:19">
      <c r="C22" s="54" t="s">
        <v>53</v>
      </c>
      <c r="D22" s="17" t="s">
        <v>45</v>
      </c>
      <c r="E22" s="17" t="s">
        <v>46</v>
      </c>
      <c r="F22" s="17">
        <v>1593158413.8959999</v>
      </c>
      <c r="G22" s="17">
        <v>1593158415.4360001</v>
      </c>
      <c r="H22" s="17">
        <v>1593158415.4419999</v>
      </c>
      <c r="I22" s="17">
        <v>1593158415.5639999</v>
      </c>
      <c r="J22" s="17">
        <v>1593158415.8529999</v>
      </c>
      <c r="K22" s="17">
        <v>1593158415.7279999</v>
      </c>
      <c r="L22" s="30">
        <f t="shared" si="4"/>
        <v>1.5400002002716064</v>
      </c>
      <c r="M22" s="30">
        <f t="shared" si="4"/>
        <v>5.9998035430908203E-3</v>
      </c>
      <c r="N22" s="30">
        <f t="shared" si="4"/>
        <v>0.12199997901916504</v>
      </c>
      <c r="O22" s="30"/>
      <c r="P22" s="30">
        <f t="shared" si="3"/>
        <v>0.28900003433227539</v>
      </c>
      <c r="Q22" s="30">
        <f t="shared" si="3"/>
        <v>-0.125</v>
      </c>
      <c r="R22" s="30">
        <f t="shared" si="5"/>
        <v>1.9570000171661377</v>
      </c>
      <c r="S22" s="31">
        <f>R22-R18</f>
        <v>1.3810000419616699</v>
      </c>
    </row>
    <row r="23" spans="3:19">
      <c r="C23" s="54"/>
      <c r="D23" s="17" t="s">
        <v>47</v>
      </c>
      <c r="E23" s="17" t="s">
        <v>48</v>
      </c>
      <c r="F23" s="17"/>
      <c r="G23" s="17"/>
      <c r="H23" s="17"/>
      <c r="I23" s="17"/>
      <c r="J23" s="17"/>
      <c r="K23" s="17"/>
      <c r="L23" s="27">
        <f t="shared" si="4"/>
        <v>0</v>
      </c>
      <c r="M23" s="27">
        <f t="shared" si="4"/>
        <v>0</v>
      </c>
      <c r="N23" s="27">
        <f t="shared" si="4"/>
        <v>0</v>
      </c>
      <c r="O23" s="27"/>
      <c r="P23" s="27">
        <f t="shared" si="3"/>
        <v>0</v>
      </c>
      <c r="Q23" s="27">
        <f t="shared" si="3"/>
        <v>0</v>
      </c>
      <c r="R23" s="27">
        <f t="shared" si="5"/>
        <v>0</v>
      </c>
    </row>
    <row r="24" spans="3:19">
      <c r="C24" s="54"/>
      <c r="D24" s="17" t="s">
        <v>49</v>
      </c>
      <c r="E24" s="17" t="s">
        <v>50</v>
      </c>
      <c r="F24" s="17">
        <v>1593158092.158</v>
      </c>
      <c r="G24" s="17">
        <v>1593158093.9319999</v>
      </c>
      <c r="H24" s="17">
        <v>1593158093.9549999</v>
      </c>
      <c r="I24" s="17">
        <v>1593158094.586</v>
      </c>
      <c r="J24" s="17">
        <v>1593158094.8510001</v>
      </c>
      <c r="K24" s="17">
        <v>1593158094.0710001</v>
      </c>
      <c r="L24" s="28">
        <f t="shared" si="4"/>
        <v>1.7739999294281006</v>
      </c>
      <c r="M24" s="28">
        <f t="shared" si="4"/>
        <v>2.3000001907348633E-2</v>
      </c>
      <c r="N24" s="28">
        <f t="shared" si="4"/>
        <v>0.63100004196166992</v>
      </c>
      <c r="O24" s="28"/>
      <c r="P24" s="28">
        <f t="shared" si="3"/>
        <v>0.2650001049041748</v>
      </c>
      <c r="Q24" s="28">
        <f t="shared" si="3"/>
        <v>-0.77999997138977051</v>
      </c>
      <c r="R24" s="28">
        <f t="shared" si="5"/>
        <v>2.6930000782012939</v>
      </c>
      <c r="S24" s="33">
        <f>R24-R20</f>
        <v>1.4600000381469727</v>
      </c>
    </row>
    <row r="25" spans="3:19">
      <c r="C25" s="54"/>
      <c r="D25" s="17" t="s">
        <v>51</v>
      </c>
      <c r="E25" s="17" t="s">
        <v>52</v>
      </c>
      <c r="F25" s="17"/>
      <c r="G25" s="17"/>
      <c r="H25" s="17"/>
      <c r="I25" s="17"/>
      <c r="J25" s="17"/>
      <c r="K25" s="17"/>
      <c r="L25" s="29">
        <f t="shared" si="4"/>
        <v>0</v>
      </c>
      <c r="M25" s="29">
        <f t="shared" si="4"/>
        <v>0</v>
      </c>
      <c r="N25" s="29">
        <f t="shared" si="4"/>
        <v>0</v>
      </c>
      <c r="O25" s="29"/>
      <c r="P25" s="29">
        <f t="shared" si="3"/>
        <v>0</v>
      </c>
      <c r="Q25" s="29">
        <f t="shared" si="3"/>
        <v>0</v>
      </c>
      <c r="R25" s="29">
        <f t="shared" si="5"/>
        <v>0</v>
      </c>
    </row>
    <row r="28" spans="3:19">
      <c r="C28" s="41">
        <v>131072</v>
      </c>
    </row>
    <row r="29" spans="3:19">
      <c r="C29">
        <f>C28/1024/1024</f>
        <v>0.125</v>
      </c>
    </row>
    <row r="31" spans="3:19" ht="19" thickBot="1">
      <c r="F31" s="18">
        <v>1</v>
      </c>
      <c r="G31" s="18">
        <v>2</v>
      </c>
      <c r="H31" s="18">
        <v>3</v>
      </c>
      <c r="I31" s="18">
        <v>4</v>
      </c>
      <c r="L31" s="19" t="s">
        <v>64</v>
      </c>
      <c r="M31" s="18" t="s">
        <v>65</v>
      </c>
      <c r="N31" s="18" t="s">
        <v>66</v>
      </c>
      <c r="O31" s="18" t="s">
        <v>63</v>
      </c>
    </row>
    <row r="32" spans="3:19" ht="19" thickBot="1">
      <c r="D32" s="22" t="s">
        <v>55</v>
      </c>
      <c r="E32" s="23" t="s">
        <v>37</v>
      </c>
      <c r="F32" s="23" t="s">
        <v>56</v>
      </c>
      <c r="G32" s="23" t="s">
        <v>57</v>
      </c>
      <c r="H32" s="23" t="s">
        <v>58</v>
      </c>
      <c r="I32" s="23" t="s">
        <v>62</v>
      </c>
      <c r="J32" s="23"/>
      <c r="K32" s="23"/>
      <c r="L32" s="23"/>
      <c r="M32" s="23"/>
      <c r="N32" s="23"/>
      <c r="O32" s="23"/>
    </row>
    <row r="33" spans="3:17">
      <c r="C33" s="54" t="s">
        <v>59</v>
      </c>
      <c r="D33" s="25" t="s">
        <v>45</v>
      </c>
      <c r="E33" s="25" t="s">
        <v>46</v>
      </c>
      <c r="F33" s="38">
        <v>1594010492.49159</v>
      </c>
      <c r="G33" s="38">
        <v>1594010492.4983699</v>
      </c>
      <c r="H33" s="38">
        <v>1594010492.5062201</v>
      </c>
      <c r="I33" s="38"/>
      <c r="J33" s="7"/>
      <c r="K33" s="7"/>
      <c r="L33" s="35">
        <f>G33-F33</f>
        <v>6.7799091339111328E-3</v>
      </c>
      <c r="M33" s="35">
        <f>H33-G33</f>
        <v>7.8501701354980469E-3</v>
      </c>
      <c r="N33" s="35">
        <f>H33-F33</f>
        <v>1.463007926940918E-2</v>
      </c>
      <c r="O33" s="35"/>
    </row>
    <row r="34" spans="3:17">
      <c r="C34" s="54"/>
      <c r="D34" s="17" t="s">
        <v>47</v>
      </c>
      <c r="E34" s="17" t="s">
        <v>48</v>
      </c>
      <c r="F34" s="38">
        <v>1594010879.0964999</v>
      </c>
      <c r="G34" s="38">
        <v>1594010879.1024101</v>
      </c>
      <c r="H34" s="38">
        <v>1594010879.1135299</v>
      </c>
      <c r="I34" s="38"/>
      <c r="J34" s="7"/>
      <c r="K34" s="7"/>
      <c r="L34" s="35">
        <f t="shared" ref="L34:L36" si="6">G34-F34</f>
        <v>5.9101581573486328E-3</v>
      </c>
      <c r="M34" s="35">
        <f t="shared" ref="M34:M36" si="7">H34-G34</f>
        <v>1.1119842529296875E-2</v>
      </c>
      <c r="N34" s="35">
        <f t="shared" ref="N34:N36" si="8">H34-F34</f>
        <v>1.7030000686645508E-2</v>
      </c>
      <c r="O34" s="35"/>
    </row>
    <row r="35" spans="3:17">
      <c r="C35" s="54"/>
      <c r="D35" s="17" t="s">
        <v>49</v>
      </c>
      <c r="E35" s="17" t="s">
        <v>50</v>
      </c>
      <c r="F35" s="38">
        <v>1594011047.7841699</v>
      </c>
      <c r="G35" s="38">
        <v>1594011047.79354</v>
      </c>
      <c r="H35" s="38">
        <v>1594011047.8105099</v>
      </c>
      <c r="I35" s="38"/>
      <c r="J35" s="7"/>
      <c r="K35" s="7"/>
      <c r="L35" s="35">
        <f t="shared" si="6"/>
        <v>9.3700885772705078E-3</v>
      </c>
      <c r="M35" s="35">
        <f t="shared" si="7"/>
        <v>1.6969919204711914E-2</v>
      </c>
      <c r="N35" s="35">
        <f t="shared" si="8"/>
        <v>2.6340007781982422E-2</v>
      </c>
      <c r="O35" s="35"/>
    </row>
    <row r="36" spans="3:17">
      <c r="C36" s="54"/>
      <c r="D36" s="17" t="s">
        <v>51</v>
      </c>
      <c r="E36" s="17" t="s">
        <v>52</v>
      </c>
      <c r="F36" s="38">
        <v>1594011100.0351601</v>
      </c>
      <c r="G36" s="38">
        <v>1594011100.04843</v>
      </c>
      <c r="H36" s="38">
        <v>1594011100.0905099</v>
      </c>
      <c r="I36" s="38"/>
      <c r="J36" s="7"/>
      <c r="K36" s="7"/>
      <c r="L36" s="35">
        <f t="shared" si="6"/>
        <v>1.3269901275634766E-2</v>
      </c>
      <c r="M36" s="35">
        <f t="shared" si="7"/>
        <v>4.2079925537109375E-2</v>
      </c>
      <c r="N36" s="35">
        <f t="shared" si="8"/>
        <v>5.5349826812744141E-2</v>
      </c>
      <c r="O36" s="35"/>
    </row>
    <row r="37" spans="3:17">
      <c r="C37" s="53" t="s">
        <v>60</v>
      </c>
      <c r="D37" s="27" t="s">
        <v>45</v>
      </c>
      <c r="E37" s="27" t="s">
        <v>46</v>
      </c>
      <c r="F37" s="39">
        <v>1594012408.5933199</v>
      </c>
      <c r="G37" s="39">
        <v>1594012409.0077</v>
      </c>
      <c r="H37" s="39">
        <v>1594012409.0078001</v>
      </c>
      <c r="I37" s="39">
        <v>1594012409.0030401</v>
      </c>
      <c r="J37" s="40"/>
      <c r="K37" s="40"/>
      <c r="L37" s="36">
        <f t="shared" ref="L37:M41" si="9">G37-F37</f>
        <v>0.41438007354736328</v>
      </c>
      <c r="M37" s="36">
        <f t="shared" si="9"/>
        <v>1.0013580322265625E-4</v>
      </c>
      <c r="N37" s="36">
        <f>H37-F37</f>
        <v>0.41448020935058594</v>
      </c>
      <c r="O37" s="36">
        <f>I37-F37</f>
        <v>0.40972018241882324</v>
      </c>
      <c r="P37" s="37">
        <f>N37-N33</f>
        <v>0.39985013008117676</v>
      </c>
      <c r="Q37" s="37">
        <f>L37-L33</f>
        <v>0.40760016441345215</v>
      </c>
    </row>
    <row r="38" spans="3:17">
      <c r="C38" s="54"/>
      <c r="D38" s="27" t="s">
        <v>47</v>
      </c>
      <c r="E38" s="27" t="s">
        <v>48</v>
      </c>
      <c r="F38" s="39">
        <v>1594012099.05286</v>
      </c>
      <c r="G38" s="39">
        <v>1594012100.2974401</v>
      </c>
      <c r="H38" s="39">
        <v>1594012100.2974899</v>
      </c>
      <c r="I38" s="39">
        <v>1594012100.2714901</v>
      </c>
      <c r="J38" s="40"/>
      <c r="K38" s="40"/>
      <c r="L38" s="36">
        <f t="shared" si="9"/>
        <v>1.2445800304412842</v>
      </c>
      <c r="M38" s="36">
        <f t="shared" si="9"/>
        <v>4.9829483032226562E-5</v>
      </c>
      <c r="N38" s="36">
        <f>H38-F38</f>
        <v>1.2446298599243164</v>
      </c>
      <c r="O38" s="36">
        <f t="shared" ref="O38:O40" si="10">I38-F38</f>
        <v>1.2186300754547119</v>
      </c>
      <c r="P38" s="37">
        <f>N38-N34</f>
        <v>1.2275998592376709</v>
      </c>
      <c r="Q38" s="37">
        <f t="shared" ref="Q38:Q40" si="11">L38-L34</f>
        <v>1.2386698722839355</v>
      </c>
    </row>
    <row r="39" spans="3:17">
      <c r="C39" s="54"/>
      <c r="D39" s="27" t="s">
        <v>49</v>
      </c>
      <c r="E39" s="27" t="s">
        <v>50</v>
      </c>
      <c r="F39" s="39">
        <v>1594012155.1968999</v>
      </c>
      <c r="G39" s="39">
        <v>1594012156.90997</v>
      </c>
      <c r="H39" s="39">
        <v>1594012156.9100399</v>
      </c>
      <c r="I39" s="39">
        <v>1594012156.8843</v>
      </c>
      <c r="J39" s="40"/>
      <c r="K39" s="40"/>
      <c r="L39" s="36">
        <f t="shared" si="9"/>
        <v>1.7130701541900635</v>
      </c>
      <c r="M39" s="36">
        <f t="shared" si="9"/>
        <v>6.9856643676757812E-5</v>
      </c>
      <c r="N39" s="36">
        <f>H39-F39</f>
        <v>1.7131400108337402</v>
      </c>
      <c r="O39" s="36">
        <f t="shared" si="10"/>
        <v>1.6874001026153564</v>
      </c>
      <c r="P39" s="37">
        <f>N39-N35</f>
        <v>1.6868000030517578</v>
      </c>
      <c r="Q39" s="37">
        <f t="shared" si="11"/>
        <v>1.703700065612793</v>
      </c>
    </row>
    <row r="40" spans="3:17">
      <c r="C40" s="54"/>
      <c r="D40" s="27" t="s">
        <v>51</v>
      </c>
      <c r="E40" s="27" t="s">
        <v>52</v>
      </c>
      <c r="F40" s="39">
        <v>1594012632.1402299</v>
      </c>
      <c r="G40" s="39">
        <v>1594012635.7674401</v>
      </c>
      <c r="H40" s="39">
        <v>1594012635.76752</v>
      </c>
      <c r="I40" s="39">
        <v>1594012635.70699</v>
      </c>
      <c r="J40" s="40"/>
      <c r="K40" s="40"/>
      <c r="L40" s="36">
        <f t="shared" si="9"/>
        <v>3.6272101402282715</v>
      </c>
      <c r="M40" s="36">
        <f t="shared" si="9"/>
        <v>7.9870223999023438E-5</v>
      </c>
      <c r="N40" s="36">
        <f>H40-F40</f>
        <v>3.6272900104522705</v>
      </c>
      <c r="O40" s="36">
        <f t="shared" si="10"/>
        <v>3.5667600631713867</v>
      </c>
      <c r="P40" s="37">
        <f>N40-N36</f>
        <v>3.5719401836395264</v>
      </c>
      <c r="Q40" s="37">
        <f t="shared" si="11"/>
        <v>3.6139402389526367</v>
      </c>
    </row>
    <row r="41" spans="3:17">
      <c r="D41" s="32"/>
      <c r="E41" s="32" t="s">
        <v>61</v>
      </c>
      <c r="F41" s="39">
        <v>1594011541.63376</v>
      </c>
      <c r="G41" s="39">
        <v>1594011541.6526999</v>
      </c>
      <c r="H41" s="39">
        <v>1594011541.6528399</v>
      </c>
      <c r="I41" s="39"/>
      <c r="J41" s="40"/>
      <c r="K41" s="40"/>
      <c r="L41" s="36">
        <f t="shared" si="9"/>
        <v>1.8939971923828125E-2</v>
      </c>
      <c r="M41" s="36">
        <f t="shared" si="9"/>
        <v>1.3995170593261719E-4</v>
      </c>
      <c r="N41" s="36">
        <f>H41-F41</f>
        <v>1.9079923629760742E-2</v>
      </c>
      <c r="O41" s="36"/>
    </row>
    <row r="43" spans="3:17">
      <c r="C43" s="53" t="s">
        <v>60</v>
      </c>
      <c r="D43" s="27" t="s">
        <v>45</v>
      </c>
      <c r="E43" s="27" t="s">
        <v>46</v>
      </c>
      <c r="F43" s="39">
        <v>1594015568.3414099</v>
      </c>
      <c r="G43" s="39">
        <v>1594015568.77315</v>
      </c>
      <c r="H43" s="39">
        <v>1594015568.7732799</v>
      </c>
      <c r="I43" s="39">
        <v>1594015568.3463399</v>
      </c>
      <c r="J43" s="40"/>
      <c r="K43" s="40"/>
      <c r="L43" s="36">
        <f t="shared" ref="L43:M46" si="12">G43-F43</f>
        <v>0.43174004554748535</v>
      </c>
      <c r="M43" s="36">
        <f t="shared" si="12"/>
        <v>1.2993812561035156E-4</v>
      </c>
      <c r="N43" s="36">
        <f>H43-F43</f>
        <v>0.4318699836730957</v>
      </c>
      <c r="O43" s="36">
        <f>I43-F43</f>
        <v>4.9300193786621094E-3</v>
      </c>
    </row>
    <row r="44" spans="3:17">
      <c r="C44" s="54"/>
      <c r="D44" s="27" t="s">
        <v>47</v>
      </c>
      <c r="E44" s="27" t="s">
        <v>48</v>
      </c>
      <c r="F44" s="39"/>
      <c r="G44" s="39"/>
      <c r="H44" s="39"/>
      <c r="I44" s="39"/>
      <c r="J44" s="40"/>
      <c r="K44" s="40"/>
      <c r="L44" s="36">
        <f t="shared" si="12"/>
        <v>0</v>
      </c>
      <c r="M44" s="36">
        <f t="shared" si="12"/>
        <v>0</v>
      </c>
      <c r="N44" s="36">
        <f>H44-F44</f>
        <v>0</v>
      </c>
      <c r="O44" s="36">
        <f t="shared" ref="O44:O46" si="13">I44-F44</f>
        <v>0</v>
      </c>
    </row>
    <row r="45" spans="3:17">
      <c r="C45" s="54"/>
      <c r="D45" s="27" t="s">
        <v>49</v>
      </c>
      <c r="E45" s="27" t="s">
        <v>50</v>
      </c>
      <c r="F45" s="39"/>
      <c r="G45" s="39"/>
      <c r="H45" s="39"/>
      <c r="I45" s="39"/>
      <c r="J45" s="40"/>
      <c r="K45" s="40"/>
      <c r="L45" s="36">
        <f t="shared" si="12"/>
        <v>0</v>
      </c>
      <c r="M45" s="36">
        <f t="shared" si="12"/>
        <v>0</v>
      </c>
      <c r="N45" s="36">
        <f>H45-F45</f>
        <v>0</v>
      </c>
      <c r="O45" s="36">
        <f t="shared" si="13"/>
        <v>0</v>
      </c>
    </row>
    <row r="46" spans="3:17">
      <c r="C46" s="54"/>
      <c r="D46" s="27" t="s">
        <v>51</v>
      </c>
      <c r="E46" s="27" t="s">
        <v>52</v>
      </c>
      <c r="F46" s="39"/>
      <c r="G46" s="39"/>
      <c r="H46" s="39"/>
      <c r="I46" s="39"/>
      <c r="J46" s="40"/>
      <c r="K46" s="40"/>
      <c r="L46" s="36">
        <f t="shared" si="12"/>
        <v>0</v>
      </c>
      <c r="M46" s="36">
        <f t="shared" si="12"/>
        <v>0</v>
      </c>
      <c r="N46" s="36">
        <f>H46-F46</f>
        <v>0</v>
      </c>
      <c r="O46" s="36">
        <f t="shared" si="13"/>
        <v>0</v>
      </c>
    </row>
    <row r="47" spans="3:17">
      <c r="G47">
        <f>G46/1024/1024</f>
        <v>0</v>
      </c>
    </row>
    <row r="51" spans="1:18">
      <c r="C51" t="s">
        <v>67</v>
      </c>
    </row>
    <row r="53" spans="1:18" ht="19" thickBot="1">
      <c r="F53" s="18">
        <v>1</v>
      </c>
      <c r="G53" s="18">
        <v>2</v>
      </c>
      <c r="H53" s="18">
        <v>3</v>
      </c>
      <c r="I53" s="18">
        <v>4</v>
      </c>
      <c r="L53" s="19" t="s">
        <v>64</v>
      </c>
      <c r="M53" s="18" t="s">
        <v>65</v>
      </c>
      <c r="N53" s="18" t="s">
        <v>66</v>
      </c>
      <c r="O53" s="18" t="s">
        <v>63</v>
      </c>
      <c r="P53" s="50" t="s">
        <v>115</v>
      </c>
      <c r="Q53" s="50" t="s">
        <v>116</v>
      </c>
      <c r="R53" s="50" t="s">
        <v>117</v>
      </c>
    </row>
    <row r="54" spans="1:18" ht="19" thickBot="1">
      <c r="A54" t="s">
        <v>72</v>
      </c>
      <c r="B54" t="s">
        <v>71</v>
      </c>
      <c r="D54" s="22" t="s">
        <v>55</v>
      </c>
      <c r="E54" s="23" t="s">
        <v>37</v>
      </c>
      <c r="F54" s="23" t="s">
        <v>56</v>
      </c>
      <c r="G54" s="23" t="s">
        <v>57</v>
      </c>
      <c r="H54" s="23" t="s">
        <v>58</v>
      </c>
      <c r="I54" s="23" t="s">
        <v>62</v>
      </c>
      <c r="J54" s="23"/>
      <c r="K54" s="23"/>
      <c r="L54" s="23"/>
      <c r="M54" s="23"/>
      <c r="N54" s="23"/>
      <c r="O54" s="23"/>
    </row>
    <row r="55" spans="1:18">
      <c r="C55" s="54" t="s">
        <v>59</v>
      </c>
      <c r="D55" s="25" t="s">
        <v>69</v>
      </c>
      <c r="E55" s="25" t="s">
        <v>70</v>
      </c>
      <c r="F55" s="38">
        <v>1594010492.49159</v>
      </c>
      <c r="G55" s="38">
        <v>1594010492.4983699</v>
      </c>
      <c r="H55" s="38">
        <v>1594010492.5062201</v>
      </c>
      <c r="I55" s="38"/>
      <c r="J55" s="7"/>
      <c r="K55" s="7"/>
      <c r="L55" s="35">
        <f>G55-F55</f>
        <v>6.7799091339111328E-3</v>
      </c>
      <c r="M55" s="35">
        <f>H55-G55</f>
        <v>7.8501701354980469E-3</v>
      </c>
      <c r="N55" s="35">
        <f>H55-F55</f>
        <v>1.463007926940918E-2</v>
      </c>
      <c r="O55" s="35"/>
      <c r="P55" s="51">
        <v>0.36378693580627403</v>
      </c>
      <c r="Q55" s="51">
        <v>8.6712837219238195E-3</v>
      </c>
      <c r="R55" s="51">
        <f>34.7247/1000</f>
        <v>3.4724699999999997E-2</v>
      </c>
    </row>
    <row r="56" spans="1:18">
      <c r="C56" s="54"/>
      <c r="D56" s="17" t="s">
        <v>47</v>
      </c>
      <c r="E56" s="17" t="s">
        <v>48</v>
      </c>
      <c r="F56" s="38">
        <v>1594010879.0964999</v>
      </c>
      <c r="G56" s="38">
        <v>1594010879.1024101</v>
      </c>
      <c r="H56" s="38">
        <v>1594010879.1135299</v>
      </c>
      <c r="I56" s="38"/>
      <c r="J56" s="7"/>
      <c r="K56" s="7"/>
      <c r="L56" s="35">
        <f t="shared" ref="L56:L63" si="14">G56-F56</f>
        <v>5.9101581573486328E-3</v>
      </c>
      <c r="M56" s="35">
        <f t="shared" ref="M56:M63" si="15">H56-G56</f>
        <v>1.1119842529296875E-2</v>
      </c>
      <c r="N56" s="35">
        <f t="shared" ref="N56:N58" si="16">H56-F56</f>
        <v>1.7030000686645508E-2</v>
      </c>
      <c r="O56" s="35"/>
      <c r="P56" s="51">
        <v>1.10614490509033</v>
      </c>
      <c r="Q56" s="51">
        <v>2.1421670913696199E-2</v>
      </c>
      <c r="R56" s="51">
        <f>68.2308/1000</f>
        <v>6.8230800000000008E-2</v>
      </c>
    </row>
    <row r="57" spans="1:18">
      <c r="C57" s="54"/>
      <c r="D57" s="17" t="s">
        <v>49</v>
      </c>
      <c r="E57" s="17" t="s">
        <v>50</v>
      </c>
      <c r="F57" s="38">
        <v>1594011047.7841699</v>
      </c>
      <c r="G57" s="38">
        <v>1594011047.79354</v>
      </c>
      <c r="H57" s="38">
        <v>1594011047.8105099</v>
      </c>
      <c r="I57" s="38"/>
      <c r="J57" s="7"/>
      <c r="K57" s="7"/>
      <c r="L57" s="35">
        <f t="shared" si="14"/>
        <v>9.3700885772705078E-3</v>
      </c>
      <c r="M57" s="35">
        <f t="shared" si="15"/>
        <v>1.6969919204711914E-2</v>
      </c>
      <c r="N57" s="35">
        <f t="shared" si="16"/>
        <v>2.6340007781982422E-2</v>
      </c>
      <c r="O57" s="35"/>
      <c r="P57" s="51">
        <v>1.59248042106628</v>
      </c>
      <c r="Q57" s="51">
        <v>3.08043956756591E-2</v>
      </c>
      <c r="R57" s="51">
        <f>90.1621/1000</f>
        <v>9.0162099999999995E-2</v>
      </c>
    </row>
    <row r="58" spans="1:18">
      <c r="C58" s="54"/>
      <c r="D58" s="17" t="s">
        <v>51</v>
      </c>
      <c r="E58" s="17" t="s">
        <v>52</v>
      </c>
      <c r="F58" s="38">
        <v>1594011100.0351601</v>
      </c>
      <c r="G58" s="38">
        <v>1594011100.04843</v>
      </c>
      <c r="H58" s="38">
        <v>1594011100.0905099</v>
      </c>
      <c r="I58" s="38"/>
      <c r="J58" s="7"/>
      <c r="K58" s="7"/>
      <c r="L58" s="35">
        <f t="shared" si="14"/>
        <v>1.3269901275634766E-2</v>
      </c>
      <c r="M58" s="35">
        <f t="shared" si="15"/>
        <v>4.2079925537109375E-2</v>
      </c>
      <c r="N58" s="35">
        <f t="shared" si="16"/>
        <v>5.5349826812744141E-2</v>
      </c>
      <c r="O58" s="35"/>
      <c r="P58" s="51">
        <v>3.3695757389068599</v>
      </c>
      <c r="Q58" s="51">
        <v>5.2628040313720703E-2</v>
      </c>
      <c r="R58" s="51">
        <f>136.4847/1000</f>
        <v>0.13648470000000001</v>
      </c>
    </row>
    <row r="59" spans="1:18">
      <c r="A59" s="57" t="s">
        <v>75</v>
      </c>
      <c r="B59" s="55" t="s">
        <v>74</v>
      </c>
      <c r="C59" s="53" t="s">
        <v>60</v>
      </c>
      <c r="D59" s="27" t="s">
        <v>45</v>
      </c>
      <c r="E59" s="27" t="s">
        <v>46</v>
      </c>
      <c r="F59" s="39">
        <v>1594012408.5933199</v>
      </c>
      <c r="G59" s="39">
        <v>1594012409.0077</v>
      </c>
      <c r="H59" s="39">
        <v>1594012409.0078001</v>
      </c>
      <c r="I59" s="39">
        <v>1594012409.0030401</v>
      </c>
      <c r="J59" s="40"/>
      <c r="K59" s="40"/>
      <c r="L59" s="36">
        <f t="shared" si="14"/>
        <v>0.41438007354736328</v>
      </c>
      <c r="M59" s="36">
        <f t="shared" si="15"/>
        <v>1.0013580322265625E-4</v>
      </c>
      <c r="N59" s="36">
        <f>H59-F59</f>
        <v>0.41448020935058594</v>
      </c>
      <c r="O59" s="36">
        <f>I59-F59</f>
        <v>0.40972018241882324</v>
      </c>
    </row>
    <row r="60" spans="1:18">
      <c r="A60" s="58"/>
      <c r="B60" s="56"/>
      <c r="C60" s="54"/>
      <c r="D60" s="27" t="s">
        <v>47</v>
      </c>
      <c r="E60" s="27" t="s">
        <v>48</v>
      </c>
      <c r="F60" s="39">
        <v>1594012099.05286</v>
      </c>
      <c r="G60" s="39">
        <v>1594012100.2974401</v>
      </c>
      <c r="H60" s="39">
        <v>1594012100.2974899</v>
      </c>
      <c r="I60" s="39">
        <v>1594012100.2714901</v>
      </c>
      <c r="J60" s="40"/>
      <c r="K60" s="40"/>
      <c r="L60" s="36">
        <f t="shared" si="14"/>
        <v>1.2445800304412842</v>
      </c>
      <c r="M60" s="36">
        <f t="shared" si="15"/>
        <v>4.9829483032226562E-5</v>
      </c>
      <c r="N60" s="36">
        <f>H60-F60</f>
        <v>1.2446298599243164</v>
      </c>
      <c r="O60" s="36">
        <f t="shared" ref="O60:O62" si="17">I60-F60</f>
        <v>1.2186300754547119</v>
      </c>
    </row>
    <row r="61" spans="1:18">
      <c r="A61" s="58"/>
      <c r="B61" s="56"/>
      <c r="C61" s="54"/>
      <c r="D61" s="27" t="s">
        <v>49</v>
      </c>
      <c r="E61" s="27" t="s">
        <v>50</v>
      </c>
      <c r="F61" s="39">
        <v>1594012155.1968999</v>
      </c>
      <c r="G61" s="39">
        <v>1594012156.90997</v>
      </c>
      <c r="H61" s="39">
        <v>1594012156.9100399</v>
      </c>
      <c r="I61" s="39">
        <v>1594012156.8843</v>
      </c>
      <c r="J61" s="40"/>
      <c r="K61" s="40"/>
      <c r="L61" s="36">
        <f t="shared" si="14"/>
        <v>1.7130701541900635</v>
      </c>
      <c r="M61" s="36">
        <f t="shared" si="15"/>
        <v>6.9856643676757812E-5</v>
      </c>
      <c r="N61" s="36">
        <f>H61-F61</f>
        <v>1.7131400108337402</v>
      </c>
      <c r="O61" s="36">
        <f t="shared" si="17"/>
        <v>1.6874001026153564</v>
      </c>
    </row>
    <row r="62" spans="1:18" ht="40" customHeight="1">
      <c r="A62" s="58"/>
      <c r="B62" s="56"/>
      <c r="C62" s="54"/>
      <c r="D62" s="27" t="s">
        <v>51</v>
      </c>
      <c r="E62" s="27" t="s">
        <v>52</v>
      </c>
      <c r="F62" s="39">
        <v>1594012632.1402299</v>
      </c>
      <c r="G62" s="39">
        <v>1594012635.7674401</v>
      </c>
      <c r="H62" s="39">
        <v>1594012635.76752</v>
      </c>
      <c r="I62" s="39">
        <v>1594012635.70699</v>
      </c>
      <c r="J62" s="40"/>
      <c r="K62" s="40"/>
      <c r="L62" s="36">
        <f t="shared" si="14"/>
        <v>3.6272101402282715</v>
      </c>
      <c r="M62" s="36">
        <f t="shared" si="15"/>
        <v>7.9870223999023438E-5</v>
      </c>
      <c r="N62" s="36">
        <f>H62-F62</f>
        <v>3.6272900104522705</v>
      </c>
      <c r="O62" s="36">
        <f t="shared" si="17"/>
        <v>3.5667600631713867</v>
      </c>
    </row>
    <row r="63" spans="1:18">
      <c r="D63" s="32"/>
      <c r="E63" s="32" t="s">
        <v>61</v>
      </c>
      <c r="F63" s="39">
        <v>1594011541.63376</v>
      </c>
      <c r="G63" s="39">
        <v>1594011541.6526999</v>
      </c>
      <c r="H63" s="39">
        <v>1594011541.6528399</v>
      </c>
      <c r="I63" s="39"/>
      <c r="J63" s="40"/>
      <c r="K63" s="40"/>
      <c r="L63" s="36">
        <f t="shared" si="14"/>
        <v>1.8939971923828125E-2</v>
      </c>
      <c r="M63" s="36">
        <f t="shared" si="15"/>
        <v>1.3995170593261719E-4</v>
      </c>
      <c r="N63" s="36">
        <f>H63-F63</f>
        <v>1.9079923629760742E-2</v>
      </c>
      <c r="O63" s="36"/>
    </row>
    <row r="64" spans="1:18">
      <c r="D64" s="32"/>
      <c r="E64" s="32"/>
      <c r="F64" s="39"/>
      <c r="G64" s="39"/>
      <c r="H64" s="39"/>
      <c r="I64" s="39"/>
      <c r="J64" s="40"/>
      <c r="K64" s="40"/>
      <c r="L64" s="36"/>
      <c r="M64" s="36"/>
      <c r="N64" s="36"/>
      <c r="O64" s="36"/>
    </row>
    <row r="65" spans="1:22">
      <c r="A65" s="57" t="s">
        <v>73</v>
      </c>
      <c r="B65" s="55" t="s">
        <v>68</v>
      </c>
      <c r="C65" s="53" t="s">
        <v>60</v>
      </c>
      <c r="D65" s="27" t="s">
        <v>45</v>
      </c>
      <c r="E65" s="27" t="s">
        <v>46</v>
      </c>
      <c r="F65" s="39"/>
      <c r="G65" s="39"/>
      <c r="H65" s="39"/>
      <c r="I65" s="39"/>
      <c r="J65" s="40"/>
      <c r="K65" s="40"/>
      <c r="L65" s="36">
        <v>2.5098323822021402E-3</v>
      </c>
      <c r="M65" s="36">
        <v>0.43587756156921298</v>
      </c>
      <c r="N65" s="36">
        <f>H65-F65</f>
        <v>0</v>
      </c>
      <c r="O65" s="36">
        <f>SUM(L65:N65)</f>
        <v>0.43838739395141513</v>
      </c>
    </row>
    <row r="66" spans="1:22">
      <c r="A66" s="58"/>
      <c r="B66" s="56"/>
      <c r="C66" s="54"/>
      <c r="D66" s="27" t="s">
        <v>47</v>
      </c>
      <c r="E66" s="27" t="s">
        <v>48</v>
      </c>
      <c r="F66" s="39"/>
      <c r="G66" s="39"/>
      <c r="H66" s="39"/>
      <c r="I66" s="39"/>
      <c r="J66" s="40"/>
      <c r="K66" s="40"/>
      <c r="L66" s="36">
        <f t="shared" ref="L66:L69" si="18">G66-F66</f>
        <v>0</v>
      </c>
      <c r="M66" s="36">
        <f t="shared" ref="M66:M69" si="19">H66-G66</f>
        <v>0</v>
      </c>
      <c r="N66" s="36">
        <f>H66-F66</f>
        <v>0</v>
      </c>
      <c r="O66" s="36">
        <f t="shared" ref="O66:O68" si="20">I66-F66</f>
        <v>0</v>
      </c>
    </row>
    <row r="67" spans="1:22">
      <c r="A67" s="58"/>
      <c r="B67" s="56"/>
      <c r="C67" s="54"/>
      <c r="D67" s="27" t="s">
        <v>49</v>
      </c>
      <c r="E67" s="27" t="s">
        <v>50</v>
      </c>
      <c r="F67" s="39"/>
      <c r="G67" s="39"/>
      <c r="H67" s="39"/>
      <c r="I67" s="39"/>
      <c r="J67" s="40"/>
      <c r="K67" s="40"/>
      <c r="L67" s="36">
        <f t="shared" si="18"/>
        <v>0</v>
      </c>
      <c r="M67" s="36">
        <f t="shared" si="19"/>
        <v>0</v>
      </c>
      <c r="N67" s="36">
        <f>H67-F67</f>
        <v>0</v>
      </c>
      <c r="O67" s="36">
        <f t="shared" si="20"/>
        <v>0</v>
      </c>
    </row>
    <row r="68" spans="1:22" ht="40" customHeight="1">
      <c r="A68" s="58"/>
      <c r="B68" s="56"/>
      <c r="C68" s="54"/>
      <c r="D68" s="27" t="s">
        <v>51</v>
      </c>
      <c r="E68" s="27" t="s">
        <v>52</v>
      </c>
      <c r="F68" s="39"/>
      <c r="G68" s="39"/>
      <c r="H68" s="39"/>
      <c r="I68" s="39"/>
      <c r="J68" s="40"/>
      <c r="K68" s="40"/>
      <c r="L68" s="36">
        <f t="shared" si="18"/>
        <v>0</v>
      </c>
      <c r="M68" s="36">
        <f t="shared" si="19"/>
        <v>0</v>
      </c>
      <c r="N68" s="36">
        <f>H68-F68</f>
        <v>0</v>
      </c>
      <c r="O68" s="36">
        <f t="shared" si="20"/>
        <v>0</v>
      </c>
    </row>
    <row r="69" spans="1:22">
      <c r="D69" s="32"/>
      <c r="E69" s="32" t="s">
        <v>61</v>
      </c>
      <c r="F69" s="39"/>
      <c r="G69" s="39"/>
      <c r="H69" s="39"/>
      <c r="I69" s="39"/>
      <c r="J69" s="40"/>
      <c r="K69" s="40"/>
      <c r="L69" s="36">
        <f t="shared" si="18"/>
        <v>0</v>
      </c>
      <c r="M69" s="36">
        <f t="shared" si="19"/>
        <v>0</v>
      </c>
      <c r="N69" s="36">
        <f>H69-F69</f>
        <v>0</v>
      </c>
      <c r="O69" s="36"/>
    </row>
    <row r="70" spans="1:22">
      <c r="A70" s="42"/>
      <c r="B70" s="43">
        <v>267542.24509523599</v>
      </c>
    </row>
    <row r="71" spans="1:22">
      <c r="A71" s="42">
        <v>675303.96629374998</v>
      </c>
      <c r="B71" s="42">
        <v>38870302.1136197</v>
      </c>
    </row>
    <row r="72" spans="1:22">
      <c r="A72" s="42">
        <v>562846.05364207097</v>
      </c>
      <c r="B72" s="42">
        <v>3348867.1794199799</v>
      </c>
    </row>
    <row r="73" spans="1:22">
      <c r="A73" s="42">
        <f>A72/1000/1000</f>
        <v>0.56284605364207096</v>
      </c>
      <c r="B73" s="42">
        <f>B72/1000/1000</f>
        <v>3.34886717941998</v>
      </c>
    </row>
    <row r="74" spans="1:22">
      <c r="A74" s="42"/>
      <c r="B74">
        <v>33554432</v>
      </c>
    </row>
    <row r="75" spans="1:22">
      <c r="B75">
        <f>12*1024*1024</f>
        <v>12582912</v>
      </c>
    </row>
    <row r="77" spans="1:22">
      <c r="D77" t="s">
        <v>0</v>
      </c>
      <c r="E77" t="s">
        <v>118</v>
      </c>
      <c r="L77" t="s">
        <v>119</v>
      </c>
    </row>
    <row r="78" spans="1:22">
      <c r="N78">
        <v>8.2588195800781196E-4</v>
      </c>
      <c r="O78">
        <v>3.0225551128387398</v>
      </c>
      <c r="V78">
        <v>3.02343702316284</v>
      </c>
    </row>
    <row r="79" spans="1:22">
      <c r="C79" s="17" t="s">
        <v>120</v>
      </c>
      <c r="D79">
        <v>2.9087066650390598E-4</v>
      </c>
      <c r="E79">
        <v>7.8971385955810495E-3</v>
      </c>
      <c r="L79">
        <v>8.2199573516845703E-3</v>
      </c>
    </row>
    <row r="80" spans="1:22">
      <c r="C80" s="17" t="s">
        <v>120</v>
      </c>
      <c r="D80">
        <v>1.8787384033203101E-4</v>
      </c>
      <c r="E80">
        <v>8.0707073211669905E-3</v>
      </c>
      <c r="L80">
        <v>8.2941055297851493E-3</v>
      </c>
    </row>
    <row r="81" spans="3:22">
      <c r="C81" s="17"/>
    </row>
    <row r="82" spans="3:22">
      <c r="C82" s="52"/>
    </row>
    <row r="85" spans="3:22">
      <c r="N85">
        <v>2.4890899658203099E-3</v>
      </c>
      <c r="O85">
        <v>3.0250768661499001</v>
      </c>
      <c r="V85">
        <v>3.0277647972106898</v>
      </c>
    </row>
    <row r="86" spans="3:22">
      <c r="C86" t="s">
        <v>121</v>
      </c>
      <c r="D86">
        <v>5.6982040405273405E-4</v>
      </c>
      <c r="E86">
        <v>1.69909000396728E-2</v>
      </c>
      <c r="L86">
        <v>1.7610073089599599E-2</v>
      </c>
    </row>
    <row r="87" spans="3:22">
      <c r="C87" t="s">
        <v>121</v>
      </c>
      <c r="D87">
        <v>5.8388710021972602E-4</v>
      </c>
      <c r="E87">
        <v>1.28600597381591E-2</v>
      </c>
      <c r="L87">
        <v>1.34878158569335E-2</v>
      </c>
    </row>
    <row r="91" spans="3:22">
      <c r="N91">
        <v>3.5960674285888598E-3</v>
      </c>
      <c r="O91">
        <v>3.0262169837951598</v>
      </c>
      <c r="V91">
        <v>3.0262169837951598</v>
      </c>
    </row>
    <row r="92" spans="3:22">
      <c r="C92" t="s">
        <v>122</v>
      </c>
      <c r="D92">
        <v>7.9107284545898405E-4</v>
      </c>
      <c r="E92">
        <v>2.3218393325805602E-2</v>
      </c>
      <c r="L92">
        <v>2.4064064025878899E-2</v>
      </c>
    </row>
    <row r="93" spans="3:22">
      <c r="C93" t="s">
        <v>122</v>
      </c>
      <c r="D93">
        <v>9.9396705627441406E-4</v>
      </c>
      <c r="E93">
        <v>1.93877220153808E-2</v>
      </c>
      <c r="L93">
        <v>2.0412921905517498E-2</v>
      </c>
    </row>
    <row r="95" spans="3:22">
      <c r="N95">
        <v>8.3379745483398403E-3</v>
      </c>
      <c r="O95">
        <v>3.0255482196807799</v>
      </c>
      <c r="V95">
        <v>3.0339400768279998</v>
      </c>
    </row>
    <row r="96" spans="3:22">
      <c r="C96" t="s">
        <v>123</v>
      </c>
      <c r="D96">
        <v>2.3212432861328099E-3</v>
      </c>
      <c r="E96">
        <v>6.9879055023193304E-2</v>
      </c>
      <c r="L96">
        <v>7.2238206863403306E-2</v>
      </c>
    </row>
    <row r="97" spans="3:12">
      <c r="C97" t="s">
        <v>123</v>
      </c>
      <c r="D97">
        <v>2.5789737701415998E-3</v>
      </c>
      <c r="E97">
        <v>7.0822238922119099E-2</v>
      </c>
      <c r="L97">
        <v>7.3461055755615207E-2</v>
      </c>
    </row>
  </sheetData>
  <mergeCells count="14">
    <mergeCell ref="C55:C58"/>
    <mergeCell ref="C59:C62"/>
    <mergeCell ref="B59:B62"/>
    <mergeCell ref="A59:A62"/>
    <mergeCell ref="A65:A68"/>
    <mergeCell ref="B65:B68"/>
    <mergeCell ref="C65:C68"/>
    <mergeCell ref="C43:C46"/>
    <mergeCell ref="C5:C8"/>
    <mergeCell ref="C9:C12"/>
    <mergeCell ref="C18:C21"/>
    <mergeCell ref="C22:C25"/>
    <mergeCell ref="C33:C36"/>
    <mergeCell ref="C37:C4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6B6C-9CBD-174A-920B-C8CF2E5E0582}">
  <dimension ref="A1:J149"/>
  <sheetViews>
    <sheetView tabSelected="1" zoomScaleNormal="100" workbookViewId="0">
      <selection activeCell="B92" sqref="B92"/>
    </sheetView>
  </sheetViews>
  <sheetFormatPr baseColWidth="10" defaultRowHeight="18"/>
  <cols>
    <col min="2" max="2" width="9" bestFit="1" customWidth="1"/>
    <col min="3" max="3" width="12.85546875" customWidth="1"/>
    <col min="4" max="4" width="15" customWidth="1"/>
    <col min="5" max="5" width="12.85546875" bestFit="1" customWidth="1"/>
    <col min="6" max="6" width="10.140625" customWidth="1"/>
    <col min="7" max="7" width="15" bestFit="1" customWidth="1"/>
    <col min="8" max="8" width="7.42578125" customWidth="1"/>
  </cols>
  <sheetData>
    <row r="1" spans="1:7">
      <c r="A1" s="17"/>
      <c r="B1" s="61" t="s">
        <v>124</v>
      </c>
      <c r="C1" s="61" t="s">
        <v>131</v>
      </c>
      <c r="D1" s="61" t="s">
        <v>128</v>
      </c>
      <c r="E1" s="61" t="s">
        <v>127</v>
      </c>
    </row>
    <row r="2" spans="1:7">
      <c r="A2" s="17">
        <v>1</v>
      </c>
      <c r="B2" s="62">
        <v>6.0520172119140599E-3</v>
      </c>
      <c r="C2" s="62">
        <v>0.111</v>
      </c>
      <c r="D2" s="62">
        <v>3.7014484405517502E-2</v>
      </c>
      <c r="E2" s="62">
        <v>0.602691650390625</v>
      </c>
      <c r="G2">
        <f>C2/1000</f>
        <v>1.11E-4</v>
      </c>
    </row>
    <row r="3" spans="1:7">
      <c r="A3" s="17">
        <v>2</v>
      </c>
      <c r="B3" s="62">
        <v>2.4118423461914002E-3</v>
      </c>
      <c r="C3" s="62">
        <v>3.9E-2</v>
      </c>
      <c r="D3" s="62">
        <v>1.03726387023925E-2</v>
      </c>
      <c r="E3" s="62">
        <v>0.61099362373351995</v>
      </c>
      <c r="G3">
        <f t="shared" ref="G3:G8" si="0">C3/1000</f>
        <v>3.8999999999999999E-5</v>
      </c>
    </row>
    <row r="4" spans="1:7">
      <c r="A4" s="17">
        <v>3</v>
      </c>
      <c r="B4" s="62">
        <v>2.9418468475341701E-3</v>
      </c>
      <c r="C4" s="62">
        <v>3.5999999999999997E-2</v>
      </c>
      <c r="D4" s="62">
        <v>8.5096359252929601E-3</v>
      </c>
      <c r="E4" s="62">
        <v>0.61572217941284102</v>
      </c>
      <c r="G4">
        <f t="shared" si="0"/>
        <v>3.5999999999999994E-5</v>
      </c>
    </row>
    <row r="5" spans="1:7">
      <c r="A5" s="17">
        <v>4</v>
      </c>
      <c r="B5" s="62">
        <v>2.35986709594726E-3</v>
      </c>
      <c r="C5" s="62">
        <v>3.5000000000000003E-2</v>
      </c>
      <c r="D5" s="62">
        <v>6.1767101287841797E-3</v>
      </c>
      <c r="E5" s="62">
        <v>0.59865975379943803</v>
      </c>
      <c r="G5">
        <f t="shared" si="0"/>
        <v>3.5000000000000004E-5</v>
      </c>
    </row>
    <row r="6" spans="1:7">
      <c r="A6" s="17">
        <v>5</v>
      </c>
      <c r="B6" s="62">
        <v>2.1669864654540998E-3</v>
      </c>
      <c r="C6" s="62">
        <v>3.5999999999999997E-2</v>
      </c>
      <c r="D6" s="62">
        <v>7.584810256958E-3</v>
      </c>
      <c r="E6" s="62">
        <v>0.59442710876464799</v>
      </c>
      <c r="G6">
        <f t="shared" si="0"/>
        <v>3.5999999999999994E-5</v>
      </c>
    </row>
    <row r="7" spans="1:7">
      <c r="A7" s="17">
        <v>6</v>
      </c>
      <c r="B7" s="62">
        <v>2.78997421264648E-3</v>
      </c>
      <c r="C7" s="62">
        <v>3.9E-2</v>
      </c>
      <c r="D7" s="62">
        <v>5.71203231811523E-3</v>
      </c>
      <c r="E7" s="62">
        <v>0.61024117469787598</v>
      </c>
      <c r="G7">
        <f t="shared" si="0"/>
        <v>3.8999999999999999E-5</v>
      </c>
    </row>
    <row r="8" spans="1:7">
      <c r="A8" s="17">
        <v>7</v>
      </c>
      <c r="B8" s="62">
        <v>2.6035308837890599E-3</v>
      </c>
      <c r="C8" s="62">
        <v>3.5000000000000003E-2</v>
      </c>
      <c r="D8" s="62">
        <v>6.2565803527831997E-3</v>
      </c>
      <c r="E8" s="62">
        <v>0.61733222007751398</v>
      </c>
      <c r="G8">
        <f t="shared" si="0"/>
        <v>3.5000000000000004E-5</v>
      </c>
    </row>
    <row r="9" spans="1:7">
      <c r="A9" s="17">
        <v>8</v>
      </c>
      <c r="B9" s="62">
        <v>3.29947471618652E-3</v>
      </c>
      <c r="C9" s="62">
        <v>3.3000000000000002E-2</v>
      </c>
      <c r="D9" s="62">
        <v>5.6650638580322196E-3</v>
      </c>
      <c r="E9" s="62">
        <v>0.64602255821228005</v>
      </c>
    </row>
    <row r="10" spans="1:7">
      <c r="A10" s="17">
        <v>9</v>
      </c>
      <c r="B10" s="62">
        <v>2.8185844421386701E-3</v>
      </c>
      <c r="C10" s="62">
        <v>3.3000000000000002E-2</v>
      </c>
      <c r="D10" s="62">
        <v>7.8172683715820295E-3</v>
      </c>
      <c r="E10" s="62">
        <v>0.69900345802307096</v>
      </c>
    </row>
    <row r="11" spans="1:7">
      <c r="A11" s="17">
        <v>10</v>
      </c>
      <c r="B11" s="62">
        <v>2.6235580444335898E-3</v>
      </c>
      <c r="C11" s="62">
        <v>3.3000000000000002E-2</v>
      </c>
      <c r="D11" s="62">
        <v>5.3644180297851502E-3</v>
      </c>
      <c r="E11" s="62">
        <v>0.75294280052185003</v>
      </c>
    </row>
    <row r="12" spans="1:7">
      <c r="A12" s="17">
        <v>11</v>
      </c>
      <c r="B12" s="62">
        <v>2.3291110992431602E-3</v>
      </c>
      <c r="C12" s="62">
        <v>3.4000000000000002E-2</v>
      </c>
      <c r="D12" s="62">
        <v>6.7753791809081997E-3</v>
      </c>
      <c r="E12" s="62">
        <v>0.730840444564819</v>
      </c>
    </row>
    <row r="13" spans="1:7">
      <c r="A13" s="17">
        <v>12</v>
      </c>
      <c r="B13" s="62">
        <v>2.4676322937011701E-3</v>
      </c>
      <c r="C13" s="62">
        <v>3.3000000000000002E-2</v>
      </c>
      <c r="D13" s="62">
        <v>6.41989707946777E-3</v>
      </c>
      <c r="E13" s="62">
        <v>0.74683499336242598</v>
      </c>
    </row>
    <row r="14" spans="1:7">
      <c r="A14" s="17">
        <v>13</v>
      </c>
      <c r="B14" s="62">
        <v>3.2827854156494102E-3</v>
      </c>
      <c r="C14" s="62">
        <v>3.2000000000000001E-2</v>
      </c>
      <c r="D14" s="62">
        <v>6.5546035766601502E-3</v>
      </c>
      <c r="E14" s="62">
        <v>0.70915508270263605</v>
      </c>
    </row>
    <row r="15" spans="1:7">
      <c r="A15" s="17">
        <v>14</v>
      </c>
      <c r="B15" s="62">
        <v>2.3045539855957001E-3</v>
      </c>
      <c r="C15" s="62">
        <v>3.2000000000000001E-2</v>
      </c>
      <c r="D15" s="62">
        <v>5.0461292266845703E-3</v>
      </c>
      <c r="E15" s="62">
        <v>0.716156005859375</v>
      </c>
    </row>
    <row r="16" spans="1:7">
      <c r="A16" s="17">
        <v>15</v>
      </c>
      <c r="B16" s="62">
        <v>2.75778770446777E-3</v>
      </c>
      <c r="C16" s="62">
        <v>3.3000000000000002E-2</v>
      </c>
      <c r="D16" s="62">
        <v>5.45859336853027E-3</v>
      </c>
      <c r="E16" s="62">
        <v>0.67665171623229903</v>
      </c>
    </row>
    <row r="17" spans="1:10">
      <c r="A17" s="17">
        <v>16</v>
      </c>
      <c r="B17" s="62">
        <v>3.9539337158203099E-3</v>
      </c>
      <c r="C17" s="62">
        <v>2.9000000000000001E-2</v>
      </c>
      <c r="D17" s="62">
        <v>5.9821605682373004E-3</v>
      </c>
      <c r="E17" s="62">
        <v>0.70077943801879805</v>
      </c>
    </row>
    <row r="18" spans="1:10">
      <c r="A18" s="17">
        <v>17</v>
      </c>
      <c r="B18" s="62">
        <v>2.3212432861328099E-3</v>
      </c>
      <c r="C18" s="62">
        <v>3.1E-2</v>
      </c>
      <c r="D18" s="62">
        <v>6.5126419067382804E-3</v>
      </c>
      <c r="E18" s="62">
        <v>0.73372745513916005</v>
      </c>
    </row>
    <row r="19" spans="1:10">
      <c r="A19" s="17">
        <v>18</v>
      </c>
      <c r="B19" s="62">
        <v>2.8667449951171801E-3</v>
      </c>
      <c r="C19" s="62">
        <v>3.4000000000000002E-2</v>
      </c>
      <c r="D19" s="62">
        <v>4.8203468322753898E-3</v>
      </c>
      <c r="E19" s="62">
        <v>0.68770933151245095</v>
      </c>
    </row>
    <row r="20" spans="1:10">
      <c r="A20" s="17">
        <v>19</v>
      </c>
      <c r="B20" s="62">
        <v>2.8464794158935499E-3</v>
      </c>
      <c r="C20" s="62">
        <v>3.5999999999999997E-2</v>
      </c>
      <c r="D20" s="62">
        <v>5.2969455718994097E-3</v>
      </c>
      <c r="E20" s="62">
        <v>0.67585587501525801</v>
      </c>
    </row>
    <row r="21" spans="1:10">
      <c r="A21" s="17">
        <v>20</v>
      </c>
      <c r="B21" s="62">
        <v>2.7475357055664002E-3</v>
      </c>
      <c r="C21" s="62">
        <v>2.9000000000000001E-2</v>
      </c>
      <c r="D21" s="62">
        <v>5.5768489837646398E-3</v>
      </c>
      <c r="E21" s="62">
        <v>0.66992616653442305</v>
      </c>
    </row>
    <row r="22" spans="1:10">
      <c r="A22" s="17"/>
      <c r="B22" s="63"/>
      <c r="C22" s="17"/>
      <c r="D22" s="17"/>
      <c r="E22" s="17"/>
    </row>
    <row r="23" spans="1:10">
      <c r="A23" s="17" t="s">
        <v>125</v>
      </c>
      <c r="B23" s="64">
        <f>AVERAGE(B2:B21)</f>
        <v>2.8972744941711389E-3</v>
      </c>
      <c r="C23" s="64">
        <f t="shared" ref="C23:E23" si="1">AVERAGE(C2:C21)</f>
        <v>3.7650000000000017E-2</v>
      </c>
      <c r="D23" s="64">
        <f t="shared" si="1"/>
        <v>7.94585943222045E-3</v>
      </c>
      <c r="E23" s="64">
        <f t="shared" si="1"/>
        <v>0.66978365182876565</v>
      </c>
      <c r="F23" s="60"/>
      <c r="J23" t="s">
        <v>130</v>
      </c>
    </row>
    <row r="25" spans="1:10">
      <c r="A25" t="s">
        <v>129</v>
      </c>
    </row>
    <row r="26" spans="1:10">
      <c r="B26" s="61" t="s">
        <v>127</v>
      </c>
      <c r="C26" s="61" t="s">
        <v>128</v>
      </c>
      <c r="E26" s="61" t="s">
        <v>128</v>
      </c>
    </row>
    <row r="27" spans="1:10">
      <c r="A27" t="s">
        <v>126</v>
      </c>
      <c r="B27" s="51">
        <v>3.4747123718261701E-3</v>
      </c>
      <c r="C27" s="51">
        <v>2.2995471954345699E-3</v>
      </c>
      <c r="D27" t="s">
        <v>126</v>
      </c>
      <c r="E27" s="51">
        <v>2.2995471954345699E-3</v>
      </c>
      <c r="I27" s="51"/>
    </row>
    <row r="28" spans="1:10">
      <c r="A28" t="s">
        <v>118</v>
      </c>
      <c r="B28" s="51">
        <v>0.59921693801879805</v>
      </c>
      <c r="C28" s="51">
        <v>3.4553050994872998E-2</v>
      </c>
      <c r="D28" t="s">
        <v>118</v>
      </c>
      <c r="E28" s="51">
        <v>3.4553050994872998E-2</v>
      </c>
      <c r="I28" s="51"/>
    </row>
    <row r="29" spans="1:10">
      <c r="I29" s="51"/>
    </row>
    <row r="30" spans="1:10">
      <c r="A30" t="s">
        <v>126</v>
      </c>
      <c r="B30" s="51">
        <v>3.6599636077880799E-3</v>
      </c>
      <c r="C30" s="51">
        <v>2.66909599304199E-3</v>
      </c>
      <c r="D30" t="s">
        <v>126</v>
      </c>
      <c r="E30" s="51">
        <v>2.66909599304199E-3</v>
      </c>
      <c r="I30" s="51"/>
    </row>
    <row r="31" spans="1:10">
      <c r="A31" t="s">
        <v>118</v>
      </c>
      <c r="B31" s="51">
        <v>0.60733366012573198</v>
      </c>
      <c r="C31" s="51">
        <v>7.5688362121581997E-3</v>
      </c>
      <c r="D31" t="s">
        <v>118</v>
      </c>
      <c r="E31" s="51">
        <v>7.5688362121581997E-3</v>
      </c>
      <c r="I31" s="51"/>
    </row>
    <row r="32" spans="1:10">
      <c r="I32" s="51"/>
    </row>
    <row r="33" spans="1:9">
      <c r="A33" t="s">
        <v>126</v>
      </c>
      <c r="B33" s="51">
        <v>1.0790824890136699E-3</v>
      </c>
      <c r="C33" s="51">
        <v>1.6574859619140599E-3</v>
      </c>
      <c r="D33" t="s">
        <v>126</v>
      </c>
      <c r="E33" s="51">
        <v>1.6574859619140599E-3</v>
      </c>
      <c r="I33" s="51"/>
    </row>
    <row r="34" spans="1:9">
      <c r="A34" t="s">
        <v>118</v>
      </c>
      <c r="B34" s="51">
        <v>0.61464309692382801</v>
      </c>
      <c r="C34" s="51">
        <v>6.7453384399414002E-3</v>
      </c>
      <c r="D34" t="s">
        <v>118</v>
      </c>
      <c r="E34" s="51">
        <v>6.7453384399414002E-3</v>
      </c>
      <c r="I34" s="51"/>
    </row>
    <row r="35" spans="1:9">
      <c r="I35" s="51"/>
    </row>
    <row r="36" spans="1:9">
      <c r="A36" t="s">
        <v>126</v>
      </c>
      <c r="B36" s="51">
        <v>2.4497509002685499E-3</v>
      </c>
      <c r="C36" s="51">
        <v>1.9371509552001901E-3</v>
      </c>
      <c r="D36" t="s">
        <v>126</v>
      </c>
      <c r="E36" s="51">
        <v>1.9371509552001901E-3</v>
      </c>
      <c r="I36" s="51"/>
    </row>
    <row r="37" spans="1:9">
      <c r="A37" t="s">
        <v>118</v>
      </c>
      <c r="B37" s="51">
        <v>0.59621000289916903</v>
      </c>
      <c r="C37" s="51">
        <v>4.11224365234375E-3</v>
      </c>
      <c r="D37" t="s">
        <v>118</v>
      </c>
      <c r="E37" s="51">
        <v>4.11224365234375E-3</v>
      </c>
      <c r="I37" s="51"/>
    </row>
    <row r="38" spans="1:9">
      <c r="I38" s="51"/>
    </row>
    <row r="39" spans="1:9">
      <c r="A39" t="s">
        <v>126</v>
      </c>
      <c r="B39" s="51">
        <v>1.0876655578613201E-3</v>
      </c>
      <c r="C39" s="51">
        <v>2.62808799743652E-3</v>
      </c>
      <c r="D39" t="s">
        <v>126</v>
      </c>
      <c r="E39" s="51">
        <v>2.62808799743652E-3</v>
      </c>
      <c r="I39" s="51"/>
    </row>
    <row r="40" spans="1:9">
      <c r="A40" t="s">
        <v>118</v>
      </c>
      <c r="B40" s="51">
        <v>0.593339443206787</v>
      </c>
      <c r="C40" s="51">
        <v>4.8069953918456997E-3</v>
      </c>
      <c r="D40" t="s">
        <v>118</v>
      </c>
      <c r="E40" s="51">
        <v>4.8069953918456997E-3</v>
      </c>
      <c r="I40" s="51"/>
    </row>
    <row r="41" spans="1:9">
      <c r="I41" s="51"/>
    </row>
    <row r="42" spans="1:9">
      <c r="A42" t="s">
        <v>126</v>
      </c>
      <c r="B42" s="51">
        <v>2.7370452880859301E-3</v>
      </c>
      <c r="C42" s="51">
        <v>2.2029876708984301E-3</v>
      </c>
      <c r="D42" t="s">
        <v>126</v>
      </c>
      <c r="E42" s="51">
        <v>2.2029876708984301E-3</v>
      </c>
      <c r="I42" s="51"/>
    </row>
    <row r="43" spans="1:9">
      <c r="A43" t="s">
        <v>118</v>
      </c>
      <c r="B43" s="51">
        <v>0.60750412940979004</v>
      </c>
      <c r="C43" s="51">
        <v>3.0198097229003902E-3</v>
      </c>
      <c r="D43" t="s">
        <v>118</v>
      </c>
      <c r="E43" s="51">
        <v>3.0198097229003902E-3</v>
      </c>
      <c r="I43" s="51"/>
    </row>
    <row r="44" spans="1:9">
      <c r="I44" s="51"/>
    </row>
    <row r="45" spans="1:9">
      <c r="A45" t="s">
        <v>126</v>
      </c>
      <c r="B45" s="51">
        <v>1.1923313140869099E-3</v>
      </c>
      <c r="C45" s="51">
        <v>1.6446113586425701E-3</v>
      </c>
      <c r="D45" t="s">
        <v>126</v>
      </c>
      <c r="E45" s="51">
        <v>1.6446113586425701E-3</v>
      </c>
      <c r="I45" s="51"/>
    </row>
    <row r="46" spans="1:9">
      <c r="A46" t="s">
        <v>118</v>
      </c>
      <c r="B46" s="51">
        <v>0.61613988876342696</v>
      </c>
      <c r="C46" s="51">
        <v>4.3179988861083898E-3</v>
      </c>
      <c r="D46" t="s">
        <v>118</v>
      </c>
      <c r="E46" s="51">
        <v>4.3179988861083898E-3</v>
      </c>
      <c r="I46" s="51"/>
    </row>
    <row r="48" spans="1:9">
      <c r="A48" t="s">
        <v>126</v>
      </c>
      <c r="B48" s="51">
        <v>2.2764205932617101E-3</v>
      </c>
      <c r="C48" s="51">
        <v>1.67465209960937E-3</v>
      </c>
      <c r="D48" t="s">
        <v>126</v>
      </c>
      <c r="E48" s="51">
        <v>1.67465209960937E-3</v>
      </c>
    </row>
    <row r="49" spans="1:5">
      <c r="A49" t="s">
        <v>118</v>
      </c>
      <c r="B49" s="51">
        <v>0.643746137619018</v>
      </c>
      <c r="C49" s="51">
        <v>3.89337539672851E-3</v>
      </c>
      <c r="D49" t="s">
        <v>118</v>
      </c>
      <c r="E49" s="51">
        <v>3.89337539672851E-3</v>
      </c>
    </row>
    <row r="51" spans="1:5">
      <c r="A51" t="s">
        <v>126</v>
      </c>
      <c r="B51" s="51">
        <v>1.2557506561279199E-3</v>
      </c>
      <c r="C51" s="51">
        <v>2.3965835571289002E-3</v>
      </c>
      <c r="D51" t="s">
        <v>126</v>
      </c>
      <c r="E51" s="51">
        <v>2.3965835571289002E-3</v>
      </c>
    </row>
    <row r="52" spans="1:5">
      <c r="A52" t="s">
        <v>118</v>
      </c>
      <c r="B52" s="51">
        <v>0.69774770736694303</v>
      </c>
      <c r="C52" s="51">
        <v>5.2950382232665998E-3</v>
      </c>
      <c r="D52" t="s">
        <v>118</v>
      </c>
      <c r="E52" s="51">
        <v>5.2950382232665998E-3</v>
      </c>
    </row>
    <row r="54" spans="1:5">
      <c r="A54" t="s">
        <v>126</v>
      </c>
      <c r="B54" s="51">
        <v>1.3144016265869099E-3</v>
      </c>
      <c r="C54" s="51">
        <v>1.57523155212402E-3</v>
      </c>
      <c r="D54" t="s">
        <v>126</v>
      </c>
      <c r="E54" s="51">
        <v>1.57523155212402E-3</v>
      </c>
    </row>
    <row r="55" spans="1:5">
      <c r="A55" t="s">
        <v>118</v>
      </c>
      <c r="B55" s="51">
        <v>0.75162839889526301</v>
      </c>
      <c r="C55" s="51">
        <v>3.6764144897460898E-3</v>
      </c>
      <c r="D55" t="s">
        <v>118</v>
      </c>
      <c r="E55" s="51">
        <v>3.6764144897460898E-3</v>
      </c>
    </row>
    <row r="57" spans="1:5">
      <c r="A57" t="s">
        <v>126</v>
      </c>
      <c r="B57" s="51">
        <v>1.2123584747314401E-3</v>
      </c>
      <c r="C57" s="51">
        <v>2.1026134490966701E-3</v>
      </c>
      <c r="D57" t="s">
        <v>126</v>
      </c>
      <c r="E57" s="51">
        <v>2.1026134490966701E-3</v>
      </c>
    </row>
    <row r="58" spans="1:5">
      <c r="A58" t="s">
        <v>118</v>
      </c>
      <c r="B58" s="51">
        <v>0.729628086090087</v>
      </c>
      <c r="C58" s="51">
        <v>4.5421123504638602E-3</v>
      </c>
      <c r="D58" t="s">
        <v>118</v>
      </c>
      <c r="E58" s="51">
        <v>4.5421123504638602E-3</v>
      </c>
    </row>
    <row r="60" spans="1:5">
      <c r="A60" t="s">
        <v>126</v>
      </c>
      <c r="B60" s="51">
        <v>4.3635368347167899E-3</v>
      </c>
      <c r="C60" s="51">
        <v>2.0310878753662101E-3</v>
      </c>
      <c r="D60" t="s">
        <v>126</v>
      </c>
      <c r="E60" s="51">
        <v>2.0310878753662101E-3</v>
      </c>
    </row>
    <row r="61" spans="1:5">
      <c r="A61" t="s">
        <v>118</v>
      </c>
      <c r="B61" s="51">
        <v>0.74247145652770996</v>
      </c>
      <c r="C61" s="51">
        <v>4.1019916534423802E-3</v>
      </c>
      <c r="D61" t="s">
        <v>118</v>
      </c>
      <c r="E61" s="51">
        <v>4.1019916534423802E-3</v>
      </c>
    </row>
    <row r="63" spans="1:5">
      <c r="A63" t="s">
        <v>126</v>
      </c>
      <c r="B63" s="51">
        <v>1.3823509216308501E-3</v>
      </c>
      <c r="C63" s="51">
        <v>1.5153884887695299E-3</v>
      </c>
      <c r="D63" t="s">
        <v>126</v>
      </c>
      <c r="E63" s="51">
        <v>1.5153884887695299E-3</v>
      </c>
    </row>
    <row r="64" spans="1:5">
      <c r="A64" t="s">
        <v>118</v>
      </c>
      <c r="B64" s="51">
        <v>0.70777273178100497</v>
      </c>
      <c r="C64" s="51">
        <v>4.9448013305664002E-3</v>
      </c>
      <c r="D64" t="s">
        <v>118</v>
      </c>
      <c r="E64" s="51">
        <v>4.9448013305664002E-3</v>
      </c>
    </row>
    <row r="66" spans="1:5">
      <c r="A66" t="s">
        <v>126</v>
      </c>
      <c r="B66" s="51">
        <v>2.6817321777343698E-3</v>
      </c>
      <c r="C66" s="51">
        <v>1.81198120117187E-3</v>
      </c>
      <c r="D66" t="s">
        <v>126</v>
      </c>
      <c r="E66" s="51">
        <v>1.81198120117187E-3</v>
      </c>
    </row>
    <row r="67" spans="1:5">
      <c r="A67" t="s">
        <v>118</v>
      </c>
      <c r="B67" s="51">
        <v>0.71347427368163996</v>
      </c>
      <c r="C67" s="51">
        <v>3.1282901763915998E-3</v>
      </c>
      <c r="D67" t="s">
        <v>118</v>
      </c>
      <c r="E67" s="51">
        <v>3.1282901763915998E-3</v>
      </c>
    </row>
    <row r="69" spans="1:5">
      <c r="A69" t="s">
        <v>126</v>
      </c>
      <c r="B69" s="51">
        <v>1.7423629760742101E-3</v>
      </c>
      <c r="C69" s="51">
        <v>1.37686729431152E-3</v>
      </c>
      <c r="D69" t="s">
        <v>126</v>
      </c>
      <c r="E69" s="51">
        <v>1.37686729431152E-3</v>
      </c>
    </row>
    <row r="70" spans="1:5">
      <c r="A70" t="s">
        <v>118</v>
      </c>
      <c r="B70" s="51">
        <v>0.67490935325622503</v>
      </c>
      <c r="C70" s="51">
        <v>3.9973258972167899E-3</v>
      </c>
      <c r="D70" t="s">
        <v>118</v>
      </c>
      <c r="E70" s="51">
        <v>3.9973258972167899E-3</v>
      </c>
    </row>
    <row r="72" spans="1:5">
      <c r="A72" t="s">
        <v>126</v>
      </c>
      <c r="B72" s="51">
        <v>2.8374195098876901E-3</v>
      </c>
      <c r="C72" s="51">
        <v>2.0596981048583902E-3</v>
      </c>
      <c r="D72" t="s">
        <v>126</v>
      </c>
      <c r="E72" s="51">
        <v>2.0596981048583902E-3</v>
      </c>
    </row>
    <row r="73" spans="1:5">
      <c r="A73" t="s">
        <v>118</v>
      </c>
      <c r="B73" s="51">
        <v>0.69794201850891102</v>
      </c>
      <c r="C73" s="51">
        <v>3.5181045532226502E-3</v>
      </c>
      <c r="D73" t="s">
        <v>118</v>
      </c>
      <c r="E73" s="51">
        <v>3.5181045532226502E-3</v>
      </c>
    </row>
    <row r="75" spans="1:5">
      <c r="A75" t="s">
        <v>126</v>
      </c>
      <c r="B75" s="51">
        <v>1.90567970275878E-3</v>
      </c>
      <c r="C75" s="51">
        <v>2.1622180938720699E-3</v>
      </c>
      <c r="D75" t="s">
        <v>126</v>
      </c>
      <c r="E75" s="51">
        <v>2.1622180938720699E-3</v>
      </c>
    </row>
    <row r="76" spans="1:5">
      <c r="A76" t="s">
        <v>118</v>
      </c>
      <c r="B76" s="51">
        <v>0.73182177543640103</v>
      </c>
      <c r="C76" s="51">
        <v>4.2366981506347604E-3</v>
      </c>
      <c r="D76" t="s">
        <v>118</v>
      </c>
      <c r="E76" s="51">
        <v>4.2366981506347604E-3</v>
      </c>
    </row>
    <row r="78" spans="1:5">
      <c r="A78" t="s">
        <v>126</v>
      </c>
      <c r="B78" s="51">
        <v>1.4894008636474601E-3</v>
      </c>
      <c r="C78" s="51">
        <v>1.76835060119628E-3</v>
      </c>
      <c r="D78" t="s">
        <v>126</v>
      </c>
      <c r="E78" s="51">
        <v>1.76835060119628E-3</v>
      </c>
    </row>
    <row r="79" spans="1:5">
      <c r="A79" t="s">
        <v>118</v>
      </c>
      <c r="B79" s="51">
        <v>0.68621993064880304</v>
      </c>
      <c r="C79" s="51">
        <v>2.9518604278564401E-3</v>
      </c>
      <c r="D79" t="s">
        <v>118</v>
      </c>
      <c r="E79" s="51">
        <v>2.9518604278564401E-3</v>
      </c>
    </row>
    <row r="81" spans="1:9">
      <c r="A81" t="s">
        <v>126</v>
      </c>
      <c r="B81" s="51">
        <v>1.0356903076171799E-3</v>
      </c>
      <c r="C81" s="51">
        <v>1.4307498931884701E-3</v>
      </c>
      <c r="D81" t="s">
        <v>126</v>
      </c>
      <c r="E81" s="51">
        <v>1.4307498931884701E-3</v>
      </c>
    </row>
    <row r="82" spans="1:9">
      <c r="A82" t="s">
        <v>118</v>
      </c>
      <c r="B82" s="51">
        <v>0.67482018470764105</v>
      </c>
      <c r="C82" s="51">
        <v>3.7708282470703099E-3</v>
      </c>
      <c r="D82" t="s">
        <v>118</v>
      </c>
      <c r="E82" s="51">
        <v>3.7708282470703099E-3</v>
      </c>
    </row>
    <row r="84" spans="1:9">
      <c r="A84" t="s">
        <v>126</v>
      </c>
      <c r="B84" s="51">
        <v>2.9394626617431602E-3</v>
      </c>
      <c r="C84" s="51">
        <v>2.27236747741699E-3</v>
      </c>
      <c r="D84" t="s">
        <v>126</v>
      </c>
      <c r="E84" s="51">
        <v>2.27236747741699E-3</v>
      </c>
    </row>
    <row r="85" spans="1:9">
      <c r="A85" t="s">
        <v>118</v>
      </c>
      <c r="B85" s="51">
        <v>0.66698670387268</v>
      </c>
      <c r="C85" s="51">
        <v>3.2069683074951098E-3</v>
      </c>
      <c r="D85" t="s">
        <v>118</v>
      </c>
      <c r="E85" s="51">
        <v>3.2069683074951098E-3</v>
      </c>
    </row>
    <row r="90" spans="1:9">
      <c r="E90" s="66" t="s">
        <v>132</v>
      </c>
      <c r="F90" s="66"/>
      <c r="H90" s="66" t="s">
        <v>131</v>
      </c>
      <c r="I90" s="66"/>
    </row>
    <row r="91" spans="1:9" ht="23">
      <c r="A91" t="s">
        <v>126</v>
      </c>
      <c r="B91" s="51">
        <v>2.2995471954345699E-3</v>
      </c>
      <c r="E91" s="65" t="s">
        <v>126</v>
      </c>
      <c r="F91" s="65" t="s">
        <v>118</v>
      </c>
      <c r="H91" s="65" t="s">
        <v>126</v>
      </c>
      <c r="I91" s="65" t="s">
        <v>118</v>
      </c>
    </row>
    <row r="92" spans="1:9">
      <c r="A92" t="s">
        <v>118</v>
      </c>
      <c r="B92" s="51">
        <v>3.4553050994872998E-2</v>
      </c>
      <c r="D92">
        <v>1</v>
      </c>
      <c r="E92" s="51">
        <v>2.2995471954345699E-3</v>
      </c>
      <c r="F92" s="51">
        <v>3.4553050994872998E-2</v>
      </c>
      <c r="G92">
        <v>1</v>
      </c>
      <c r="H92">
        <v>8.1000000000000003E-2</v>
      </c>
      <c r="I92">
        <v>3.9E-2</v>
      </c>
    </row>
    <row r="93" spans="1:9">
      <c r="D93">
        <v>2</v>
      </c>
      <c r="E93" s="51">
        <v>2.66909599304199E-3</v>
      </c>
      <c r="F93" s="51">
        <v>7.5688362121581997E-3</v>
      </c>
      <c r="G93">
        <v>2</v>
      </c>
      <c r="H93">
        <v>2.3E-2</v>
      </c>
      <c r="I93">
        <v>1.2999999999999999E-2</v>
      </c>
    </row>
    <row r="94" spans="1:9">
      <c r="A94" t="s">
        <v>126</v>
      </c>
      <c r="B94" s="51">
        <v>2.66909599304199E-3</v>
      </c>
      <c r="D94">
        <v>3</v>
      </c>
      <c r="E94" s="51">
        <v>1.6574859619140599E-3</v>
      </c>
      <c r="F94" s="51">
        <v>6.7453384399414002E-3</v>
      </c>
      <c r="G94">
        <v>3</v>
      </c>
      <c r="H94">
        <v>2.1000000000000001E-2</v>
      </c>
      <c r="I94">
        <v>1.2E-2</v>
      </c>
    </row>
    <row r="95" spans="1:9">
      <c r="A95" t="s">
        <v>118</v>
      </c>
      <c r="B95" s="51">
        <v>7.5688362121581997E-3</v>
      </c>
      <c r="D95">
        <v>4</v>
      </c>
      <c r="E95" s="51">
        <v>1.9371509552001901E-3</v>
      </c>
      <c r="F95" s="51">
        <v>4.11224365234375E-3</v>
      </c>
      <c r="G95">
        <v>4</v>
      </c>
      <c r="H95">
        <v>2.1999999999999999E-2</v>
      </c>
      <c r="I95">
        <v>0.01</v>
      </c>
    </row>
    <row r="96" spans="1:9">
      <c r="D96">
        <v>5</v>
      </c>
      <c r="E96" s="51">
        <v>2.62808799743652E-3</v>
      </c>
      <c r="F96" s="51">
        <v>4.8069953918456997E-3</v>
      </c>
      <c r="G96">
        <v>5</v>
      </c>
      <c r="H96">
        <v>2.5999999999999999E-2</v>
      </c>
      <c r="I96">
        <v>1.2E-2</v>
      </c>
    </row>
    <row r="97" spans="1:9">
      <c r="A97" t="s">
        <v>126</v>
      </c>
      <c r="B97" s="51">
        <v>1.6574859619140599E-3</v>
      </c>
      <c r="D97">
        <v>6</v>
      </c>
      <c r="E97" s="51">
        <v>2.2029876708984301E-3</v>
      </c>
      <c r="F97" s="51">
        <v>3.0198097229003902E-3</v>
      </c>
      <c r="G97">
        <v>6</v>
      </c>
      <c r="H97">
        <v>2.3E-2</v>
      </c>
      <c r="I97">
        <v>1.2E-2</v>
      </c>
    </row>
    <row r="98" spans="1:9">
      <c r="A98" t="s">
        <v>118</v>
      </c>
      <c r="B98" s="51">
        <v>6.7453384399414002E-3</v>
      </c>
      <c r="D98">
        <v>7</v>
      </c>
      <c r="E98" s="51">
        <v>1.6446113586425701E-3</v>
      </c>
      <c r="F98" s="51">
        <v>4.3179988861083898E-3</v>
      </c>
      <c r="G98">
        <v>7</v>
      </c>
      <c r="H98">
        <v>2.8000000000000001E-2</v>
      </c>
      <c r="I98">
        <v>1.2E-2</v>
      </c>
    </row>
    <row r="99" spans="1:9">
      <c r="D99">
        <v>8</v>
      </c>
      <c r="E99" s="51">
        <v>1.67465209960937E-3</v>
      </c>
      <c r="F99" s="51">
        <v>3.89337539672851E-3</v>
      </c>
      <c r="G99">
        <v>8</v>
      </c>
      <c r="H99">
        <v>2.5000000000000001E-2</v>
      </c>
      <c r="I99">
        <v>1.0999999999999999E-2</v>
      </c>
    </row>
    <row r="100" spans="1:9">
      <c r="A100" t="s">
        <v>126</v>
      </c>
      <c r="B100" s="51">
        <v>1.9371509552001901E-3</v>
      </c>
      <c r="D100">
        <v>9</v>
      </c>
      <c r="E100" s="51">
        <v>2.3965835571289002E-3</v>
      </c>
      <c r="F100" s="51">
        <v>5.2950382232665998E-3</v>
      </c>
      <c r="G100">
        <v>9</v>
      </c>
      <c r="H100">
        <v>2.4E-2</v>
      </c>
      <c r="I100">
        <v>1.0999999999999999E-2</v>
      </c>
    </row>
    <row r="101" spans="1:9">
      <c r="A101" t="s">
        <v>118</v>
      </c>
      <c r="B101" s="51">
        <v>4.11224365234375E-3</v>
      </c>
      <c r="D101">
        <v>10</v>
      </c>
      <c r="E101" s="51">
        <v>1.57523155212402E-3</v>
      </c>
      <c r="F101" s="51">
        <v>3.6764144897460898E-3</v>
      </c>
      <c r="G101">
        <v>10</v>
      </c>
      <c r="H101">
        <v>2.3E-2</v>
      </c>
      <c r="I101">
        <v>0.01</v>
      </c>
    </row>
    <row r="102" spans="1:9">
      <c r="D102">
        <v>11</v>
      </c>
      <c r="E102" s="51">
        <v>2.1026134490966701E-3</v>
      </c>
      <c r="F102" s="51">
        <v>4.5421123504638602E-3</v>
      </c>
      <c r="G102">
        <v>11</v>
      </c>
      <c r="H102">
        <v>2.1999999999999999E-2</v>
      </c>
      <c r="I102">
        <v>1.0999999999999999E-2</v>
      </c>
    </row>
    <row r="103" spans="1:9">
      <c r="A103" t="s">
        <v>126</v>
      </c>
      <c r="B103" s="51">
        <v>2.62808799743652E-3</v>
      </c>
      <c r="D103">
        <v>12</v>
      </c>
      <c r="E103" s="51">
        <v>2.0310878753662101E-3</v>
      </c>
      <c r="F103" s="51">
        <v>4.1019916534423802E-3</v>
      </c>
      <c r="G103">
        <v>12</v>
      </c>
      <c r="H103">
        <v>2.1999999999999999E-2</v>
      </c>
      <c r="I103">
        <v>1.0999999999999999E-2</v>
      </c>
    </row>
    <row r="104" spans="1:9">
      <c r="A104" t="s">
        <v>118</v>
      </c>
      <c r="B104" s="51">
        <v>4.8069953918456997E-3</v>
      </c>
      <c r="D104">
        <v>13</v>
      </c>
      <c r="E104" s="51">
        <v>1.5153884887695299E-3</v>
      </c>
      <c r="F104" s="51">
        <v>4.9448013305664002E-3</v>
      </c>
      <c r="G104">
        <v>13</v>
      </c>
      <c r="H104">
        <v>2.1999999999999999E-2</v>
      </c>
      <c r="I104">
        <v>8.9999999999999993E-3</v>
      </c>
    </row>
    <row r="105" spans="1:9">
      <c r="D105">
        <v>14</v>
      </c>
      <c r="E105" s="51">
        <v>1.81198120117187E-3</v>
      </c>
      <c r="F105" s="51">
        <v>3.1282901763915998E-3</v>
      </c>
      <c r="G105">
        <v>14</v>
      </c>
      <c r="H105">
        <v>2.1999999999999999E-2</v>
      </c>
      <c r="I105">
        <v>1.0999999999999999E-2</v>
      </c>
    </row>
    <row r="106" spans="1:9">
      <c r="A106" t="s">
        <v>126</v>
      </c>
      <c r="B106" s="51">
        <v>2.2029876708984301E-3</v>
      </c>
      <c r="D106">
        <v>15</v>
      </c>
      <c r="E106" s="51">
        <v>1.37686729431152E-3</v>
      </c>
      <c r="F106" s="51">
        <v>3.9973258972167899E-3</v>
      </c>
      <c r="G106">
        <v>15</v>
      </c>
      <c r="H106">
        <v>2.1000000000000001E-2</v>
      </c>
      <c r="I106">
        <v>1.0999999999999999E-2</v>
      </c>
    </row>
    <row r="107" spans="1:9">
      <c r="A107" t="s">
        <v>118</v>
      </c>
      <c r="B107" s="51">
        <v>3.0198097229003902E-3</v>
      </c>
      <c r="D107">
        <v>16</v>
      </c>
      <c r="E107" s="51">
        <v>2.0596981048583902E-3</v>
      </c>
      <c r="F107" s="51">
        <v>3.5181045532226502E-3</v>
      </c>
      <c r="G107">
        <v>16</v>
      </c>
      <c r="H107">
        <v>2.1000000000000001E-2</v>
      </c>
      <c r="I107">
        <v>8.9999999999999993E-3</v>
      </c>
    </row>
    <row r="108" spans="1:9">
      <c r="D108">
        <v>17</v>
      </c>
      <c r="E108" s="51">
        <v>2.1622180938720699E-3</v>
      </c>
      <c r="F108" s="51">
        <v>4.2366981506347604E-3</v>
      </c>
      <c r="G108">
        <v>17</v>
      </c>
      <c r="H108">
        <v>2.1999999999999999E-2</v>
      </c>
      <c r="I108">
        <v>8.9999999999999993E-3</v>
      </c>
    </row>
    <row r="109" spans="1:9">
      <c r="A109" t="s">
        <v>126</v>
      </c>
      <c r="B109" s="51">
        <v>1.6446113586425701E-3</v>
      </c>
      <c r="D109">
        <v>18</v>
      </c>
      <c r="E109" s="51">
        <v>1.76835060119628E-3</v>
      </c>
      <c r="F109" s="51">
        <v>2.9518604278564401E-3</v>
      </c>
      <c r="G109">
        <v>18</v>
      </c>
      <c r="H109">
        <v>2.1000000000000001E-2</v>
      </c>
      <c r="I109">
        <v>8.9999999999999993E-3</v>
      </c>
    </row>
    <row r="110" spans="1:9">
      <c r="A110" t="s">
        <v>118</v>
      </c>
      <c r="B110" s="51">
        <v>4.3179988861083898E-3</v>
      </c>
      <c r="D110">
        <v>19</v>
      </c>
      <c r="E110" s="51">
        <v>1.4307498931884701E-3</v>
      </c>
      <c r="F110" s="51">
        <v>3.7708282470703099E-3</v>
      </c>
      <c r="G110">
        <v>19</v>
      </c>
      <c r="H110">
        <v>2.1000000000000001E-2</v>
      </c>
      <c r="I110">
        <v>7.0000000000000001E-3</v>
      </c>
    </row>
    <row r="111" spans="1:9">
      <c r="D111">
        <v>20</v>
      </c>
      <c r="E111" s="51">
        <v>2.27236747741699E-3</v>
      </c>
      <c r="F111" s="51">
        <v>3.2069683074951098E-3</v>
      </c>
      <c r="G111">
        <v>20</v>
      </c>
      <c r="H111">
        <v>2.1000000000000001E-2</v>
      </c>
      <c r="I111">
        <v>8.0000000000000002E-3</v>
      </c>
    </row>
    <row r="112" spans="1:9">
      <c r="A112" t="s">
        <v>126</v>
      </c>
      <c r="B112" s="51">
        <v>1.67465209960937E-3</v>
      </c>
    </row>
    <row r="113" spans="1:7">
      <c r="A113" t="s">
        <v>118</v>
      </c>
      <c r="B113" s="51">
        <v>3.89337539672851E-3</v>
      </c>
    </row>
    <row r="115" spans="1:7">
      <c r="A115" t="s">
        <v>126</v>
      </c>
      <c r="B115" s="51">
        <v>2.3965835571289002E-3</v>
      </c>
    </row>
    <row r="116" spans="1:7">
      <c r="A116" t="s">
        <v>118</v>
      </c>
      <c r="B116" s="51">
        <v>5.2950382232665998E-3</v>
      </c>
    </row>
    <row r="118" spans="1:7">
      <c r="A118" t="s">
        <v>126</v>
      </c>
      <c r="B118" s="51">
        <v>1.57523155212402E-3</v>
      </c>
    </row>
    <row r="119" spans="1:7">
      <c r="A119" t="s">
        <v>118</v>
      </c>
      <c r="B119" s="51">
        <v>3.6764144897460898E-3</v>
      </c>
      <c r="G119" t="s">
        <v>133</v>
      </c>
    </row>
    <row r="120" spans="1:7">
      <c r="G120" t="s">
        <v>134</v>
      </c>
    </row>
    <row r="121" spans="1:7">
      <c r="A121" t="s">
        <v>126</v>
      </c>
      <c r="B121" s="51">
        <v>2.1026134490966701E-3</v>
      </c>
      <c r="G121" t="s">
        <v>135</v>
      </c>
    </row>
    <row r="122" spans="1:7">
      <c r="A122" t="s">
        <v>118</v>
      </c>
      <c r="B122" s="51">
        <v>4.5421123504638602E-3</v>
      </c>
    </row>
    <row r="124" spans="1:7">
      <c r="A124" t="s">
        <v>126</v>
      </c>
      <c r="B124" s="51">
        <v>2.0310878753662101E-3</v>
      </c>
    </row>
    <row r="125" spans="1:7">
      <c r="A125" t="s">
        <v>118</v>
      </c>
      <c r="B125" s="51">
        <v>4.1019916534423802E-3</v>
      </c>
    </row>
    <row r="127" spans="1:7">
      <c r="A127" t="s">
        <v>126</v>
      </c>
      <c r="B127" s="51">
        <v>1.5153884887695299E-3</v>
      </c>
    </row>
    <row r="128" spans="1:7">
      <c r="A128" t="s">
        <v>118</v>
      </c>
      <c r="B128" s="51">
        <v>4.9448013305664002E-3</v>
      </c>
    </row>
    <row r="130" spans="1:2">
      <c r="A130" t="s">
        <v>126</v>
      </c>
      <c r="B130" s="51">
        <v>1.81198120117187E-3</v>
      </c>
    </row>
    <row r="131" spans="1:2">
      <c r="A131" t="s">
        <v>118</v>
      </c>
      <c r="B131" s="51">
        <v>3.1282901763915998E-3</v>
      </c>
    </row>
    <row r="133" spans="1:2">
      <c r="A133" t="s">
        <v>126</v>
      </c>
      <c r="B133" s="51">
        <v>1.37686729431152E-3</v>
      </c>
    </row>
    <row r="134" spans="1:2">
      <c r="A134" t="s">
        <v>118</v>
      </c>
      <c r="B134" s="51">
        <v>3.9973258972167899E-3</v>
      </c>
    </row>
    <row r="136" spans="1:2">
      <c r="A136" t="s">
        <v>126</v>
      </c>
      <c r="B136" s="51">
        <v>2.0596981048583902E-3</v>
      </c>
    </row>
    <row r="137" spans="1:2">
      <c r="A137" t="s">
        <v>118</v>
      </c>
      <c r="B137" s="51">
        <v>3.5181045532226502E-3</v>
      </c>
    </row>
    <row r="139" spans="1:2">
      <c r="A139" t="s">
        <v>126</v>
      </c>
      <c r="B139" s="51">
        <v>2.1622180938720699E-3</v>
      </c>
    </row>
    <row r="140" spans="1:2">
      <c r="A140" t="s">
        <v>118</v>
      </c>
      <c r="B140" s="51">
        <v>4.2366981506347604E-3</v>
      </c>
    </row>
    <row r="142" spans="1:2">
      <c r="A142" t="s">
        <v>126</v>
      </c>
      <c r="B142" s="51">
        <v>1.76835060119628E-3</v>
      </c>
    </row>
    <row r="143" spans="1:2">
      <c r="A143" t="s">
        <v>118</v>
      </c>
      <c r="B143" s="51">
        <v>2.9518604278564401E-3</v>
      </c>
    </row>
    <row r="145" spans="1:2">
      <c r="A145" t="s">
        <v>126</v>
      </c>
      <c r="B145" s="51">
        <v>1.4307498931884701E-3</v>
      </c>
    </row>
    <row r="146" spans="1:2">
      <c r="A146" t="s">
        <v>118</v>
      </c>
      <c r="B146" s="51">
        <v>3.7708282470703099E-3</v>
      </c>
    </row>
    <row r="148" spans="1:2">
      <c r="A148" t="s">
        <v>126</v>
      </c>
      <c r="B148" s="51">
        <v>2.27236747741699E-3</v>
      </c>
    </row>
    <row r="149" spans="1:2">
      <c r="A149" t="s">
        <v>118</v>
      </c>
      <c r="B149" s="51">
        <v>3.2069683074951098E-3</v>
      </c>
    </row>
  </sheetData>
  <mergeCells count="2">
    <mergeCell ref="E90:F90"/>
    <mergeCell ref="H90:I90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F3B0-8E48-C646-B133-4FD21C5BBC2F}">
  <dimension ref="B2:G75"/>
  <sheetViews>
    <sheetView workbookViewId="0">
      <selection activeCell="G22" sqref="G22"/>
    </sheetView>
  </sheetViews>
  <sheetFormatPr baseColWidth="10" defaultRowHeight="18"/>
  <cols>
    <col min="1" max="1" width="10.7109375" style="6"/>
    <col min="2" max="2" width="46.5703125" style="6" customWidth="1"/>
    <col min="3" max="3" width="20.140625" style="45" customWidth="1"/>
    <col min="4" max="4" width="17.5703125" style="45" customWidth="1"/>
    <col min="5" max="5" width="18.85546875" style="6" customWidth="1"/>
    <col min="6" max="6" width="10.7109375" style="6"/>
    <col min="7" max="7" width="68.85546875" style="6" customWidth="1"/>
    <col min="8" max="16384" width="10.7109375" style="6"/>
  </cols>
  <sheetData>
    <row r="2" spans="2:7" ht="38">
      <c r="C2" s="45" t="s">
        <v>76</v>
      </c>
      <c r="D2" s="45" t="s">
        <v>77</v>
      </c>
      <c r="E2" s="6" t="s">
        <v>132</v>
      </c>
      <c r="G2" s="67" t="s">
        <v>140</v>
      </c>
    </row>
    <row r="3" spans="2:7" ht="19">
      <c r="B3" s="46" t="s">
        <v>136</v>
      </c>
      <c r="C3" s="47">
        <v>1</v>
      </c>
      <c r="D3" s="47">
        <v>1</v>
      </c>
      <c r="E3" s="47" t="s">
        <v>114</v>
      </c>
    </row>
    <row r="4" spans="2:7" ht="19">
      <c r="B4" s="46" t="s">
        <v>78</v>
      </c>
      <c r="C4" s="47">
        <v>500</v>
      </c>
      <c r="D4" s="47">
        <v>500</v>
      </c>
      <c r="E4" s="47">
        <v>500</v>
      </c>
    </row>
    <row r="5" spans="2:7" ht="19">
      <c r="B5" s="46" t="s">
        <v>79</v>
      </c>
      <c r="C5" s="47">
        <f>50*1024*1024</f>
        <v>52428800</v>
      </c>
      <c r="D5" s="47">
        <f>50*1024*1024</f>
        <v>52428800</v>
      </c>
      <c r="E5" s="47">
        <v>52428800</v>
      </c>
    </row>
    <row r="6" spans="2:7" ht="19">
      <c r="B6" s="46" t="s">
        <v>80</v>
      </c>
      <c r="C6" s="47">
        <f>1*1024*1024</f>
        <v>1048576</v>
      </c>
      <c r="D6" s="47">
        <f>1*1024*1024</f>
        <v>1048576</v>
      </c>
      <c r="E6" s="47">
        <v>1048576</v>
      </c>
    </row>
    <row r="7" spans="2:7" ht="19">
      <c r="B7" s="46" t="s">
        <v>81</v>
      </c>
      <c r="C7" s="48">
        <v>305000</v>
      </c>
      <c r="D7" s="48">
        <v>30000</v>
      </c>
      <c r="E7" s="48">
        <v>30000</v>
      </c>
    </row>
    <row r="8" spans="2:7" ht="19">
      <c r="B8" s="46" t="s">
        <v>82</v>
      </c>
      <c r="C8" s="47">
        <v>100</v>
      </c>
      <c r="D8" s="47">
        <v>100</v>
      </c>
      <c r="E8" s="47">
        <v>100</v>
      </c>
    </row>
    <row r="9" spans="2:7" ht="19">
      <c r="B9" s="46" t="s">
        <v>83</v>
      </c>
      <c r="C9" s="47">
        <v>50</v>
      </c>
      <c r="D9" s="47">
        <v>50</v>
      </c>
      <c r="E9" s="47">
        <v>100</v>
      </c>
    </row>
    <row r="10" spans="2:7" ht="19">
      <c r="B10" s="46" t="s">
        <v>84</v>
      </c>
      <c r="C10" s="47">
        <v>1000</v>
      </c>
      <c r="D10" s="47">
        <v>1000</v>
      </c>
      <c r="E10" s="47">
        <v>10000</v>
      </c>
    </row>
    <row r="11" spans="2:7" ht="19">
      <c r="B11" s="46" t="s">
        <v>85</v>
      </c>
      <c r="C11" s="48">
        <v>5</v>
      </c>
      <c r="D11" s="48" t="s">
        <v>86</v>
      </c>
      <c r="E11" s="48">
        <v>1000000</v>
      </c>
    </row>
    <row r="12" spans="2:7" ht="19">
      <c r="B12" s="46" t="s">
        <v>87</v>
      </c>
      <c r="C12" s="47" t="s">
        <v>137</v>
      </c>
      <c r="D12" s="47" t="s">
        <v>137</v>
      </c>
      <c r="E12" s="47" t="s">
        <v>137</v>
      </c>
    </row>
    <row r="13" spans="2:7" ht="19">
      <c r="B13" s="46" t="s">
        <v>88</v>
      </c>
      <c r="C13" s="47" t="b">
        <v>1</v>
      </c>
      <c r="D13" s="47" t="b">
        <v>1</v>
      </c>
      <c r="E13" s="47" t="b">
        <v>1</v>
      </c>
    </row>
    <row r="14" spans="2:7" ht="19">
      <c r="B14" s="46" t="s">
        <v>89</v>
      </c>
      <c r="C14" s="47">
        <v>5000</v>
      </c>
      <c r="D14" s="47">
        <v>5000</v>
      </c>
      <c r="E14" s="47">
        <v>5000</v>
      </c>
    </row>
    <row r="15" spans="2:7" ht="19">
      <c r="B15" s="46" t="s">
        <v>90</v>
      </c>
      <c r="C15" s="48" t="b">
        <v>1</v>
      </c>
      <c r="D15" s="48"/>
      <c r="E15" s="48" t="b">
        <v>0</v>
      </c>
      <c r="G15" s="6" t="s">
        <v>139</v>
      </c>
    </row>
    <row r="16" spans="2:7" ht="19">
      <c r="B16" s="46" t="s">
        <v>91</v>
      </c>
      <c r="C16" s="48">
        <v>300000</v>
      </c>
      <c r="D16" s="48" t="s">
        <v>114</v>
      </c>
      <c r="E16" s="48">
        <v>900000</v>
      </c>
    </row>
    <row r="17" spans="2:7" ht="76">
      <c r="B17" s="46" t="s">
        <v>92</v>
      </c>
      <c r="C17" s="47" t="s">
        <v>93</v>
      </c>
      <c r="D17" s="47" t="s">
        <v>94</v>
      </c>
      <c r="E17" s="47"/>
    </row>
    <row r="18" spans="2:7">
      <c r="B18" s="44" t="s">
        <v>95</v>
      </c>
      <c r="C18" s="47">
        <v>500</v>
      </c>
      <c r="D18" s="47">
        <v>500</v>
      </c>
      <c r="E18" s="47"/>
    </row>
    <row r="19" spans="2:7">
      <c r="B19" s="44" t="s">
        <v>96</v>
      </c>
      <c r="C19" s="47">
        <v>300000</v>
      </c>
      <c r="D19" s="47">
        <v>300000</v>
      </c>
      <c r="E19" s="47">
        <v>300000</v>
      </c>
    </row>
    <row r="20" spans="2:7">
      <c r="B20" s="44" t="s">
        <v>97</v>
      </c>
      <c r="C20" s="47">
        <v>10000</v>
      </c>
      <c r="D20" s="47">
        <v>10000</v>
      </c>
      <c r="E20" s="47">
        <v>10000</v>
      </c>
    </row>
    <row r="21" spans="2:7">
      <c r="B21" s="44" t="s">
        <v>98</v>
      </c>
      <c r="C21" s="47">
        <v>3000</v>
      </c>
      <c r="D21" s="47">
        <v>3000</v>
      </c>
      <c r="E21" s="47">
        <v>3000</v>
      </c>
    </row>
    <row r="22" spans="2:7" ht="38">
      <c r="B22" s="44" t="s">
        <v>106</v>
      </c>
      <c r="C22" s="48">
        <v>32768</v>
      </c>
      <c r="D22" s="48">
        <f>64*1024</f>
        <v>65536</v>
      </c>
      <c r="E22" s="48">
        <v>0</v>
      </c>
      <c r="F22" s="6">
        <f>32*1024</f>
        <v>32768</v>
      </c>
      <c r="G22" s="6" t="s">
        <v>141</v>
      </c>
    </row>
    <row r="23" spans="2:7" ht="38">
      <c r="B23" s="44" t="s">
        <v>99</v>
      </c>
      <c r="C23" s="48">
        <v>131072</v>
      </c>
      <c r="D23" s="48">
        <f>128*1024</f>
        <v>131072</v>
      </c>
      <c r="E23" s="48">
        <v>0</v>
      </c>
      <c r="G23" s="6" t="s">
        <v>141</v>
      </c>
    </row>
    <row r="24" spans="2:7">
      <c r="B24" s="44" t="s">
        <v>100</v>
      </c>
      <c r="C24" s="47"/>
      <c r="D24" s="47"/>
      <c r="E24" s="47"/>
    </row>
    <row r="25" spans="2:7" ht="19">
      <c r="B25" s="44" t="s">
        <v>101</v>
      </c>
      <c r="C25" s="47" t="s">
        <v>102</v>
      </c>
      <c r="D25" s="47"/>
      <c r="E25" s="47"/>
    </row>
    <row r="26" spans="2:7" ht="19">
      <c r="B26" s="44" t="s">
        <v>103</v>
      </c>
      <c r="C26" s="47" t="s">
        <v>138</v>
      </c>
      <c r="D26" s="47" t="s">
        <v>138</v>
      </c>
      <c r="E26" s="47"/>
    </row>
    <row r="27" spans="2:7">
      <c r="B27" s="44" t="s">
        <v>104</v>
      </c>
      <c r="C27" s="47" t="b">
        <v>1</v>
      </c>
      <c r="D27" s="47"/>
      <c r="E27" s="47"/>
    </row>
    <row r="28" spans="2:7">
      <c r="B28" s="44" t="s">
        <v>105</v>
      </c>
      <c r="C28" s="47">
        <v>540000</v>
      </c>
      <c r="D28" s="47">
        <f>9*60*1000</f>
        <v>540000</v>
      </c>
      <c r="E28" s="47"/>
    </row>
    <row r="29" spans="2:7">
      <c r="B29" s="44" t="s">
        <v>107</v>
      </c>
      <c r="C29" s="47">
        <v>30000</v>
      </c>
      <c r="D29" s="47">
        <v>30000</v>
      </c>
      <c r="E29" s="47"/>
    </row>
    <row r="30" spans="2:7">
      <c r="B30" s="44" t="s">
        <v>108</v>
      </c>
      <c r="C30" s="47">
        <v>2</v>
      </c>
      <c r="D30" s="47">
        <v>2</v>
      </c>
      <c r="E30" s="47"/>
    </row>
    <row r="31" spans="2:7">
      <c r="B31" s="44" t="s">
        <v>109</v>
      </c>
      <c r="C31" s="47"/>
      <c r="D31" s="47"/>
      <c r="E31" s="47"/>
    </row>
    <row r="32" spans="2:7">
      <c r="B32" s="44" t="s">
        <v>110</v>
      </c>
      <c r="C32" s="47"/>
      <c r="D32" s="47">
        <f>10*1000</f>
        <v>10000</v>
      </c>
      <c r="E32" s="47"/>
    </row>
    <row r="33" spans="2:5">
      <c r="B33" s="44" t="s">
        <v>111</v>
      </c>
      <c r="C33" s="47"/>
      <c r="D33" s="47">
        <f>127*1000</f>
        <v>127000</v>
      </c>
      <c r="E33" s="47"/>
    </row>
    <row r="34" spans="2:5">
      <c r="B34" s="44" t="s">
        <v>112</v>
      </c>
      <c r="C34" s="47"/>
      <c r="D34" s="47">
        <v>2</v>
      </c>
      <c r="E34" s="47"/>
    </row>
    <row r="35" spans="2:5">
      <c r="B35" s="49" t="s">
        <v>113</v>
      </c>
      <c r="C35" s="47" t="b">
        <v>1</v>
      </c>
      <c r="D35" s="47" t="b">
        <v>1</v>
      </c>
      <c r="E35" s="47"/>
    </row>
    <row r="36" spans="2:5">
      <c r="C36" s="47"/>
      <c r="D36" s="47"/>
    </row>
    <row r="37" spans="2:5">
      <c r="C37" s="47"/>
      <c r="D37" s="47"/>
    </row>
    <row r="42" spans="2:5">
      <c r="C42" s="45">
        <v>1</v>
      </c>
      <c r="D42" s="45">
        <v>1</v>
      </c>
      <c r="E42" s="47">
        <v>1</v>
      </c>
    </row>
    <row r="43" spans="2:5">
      <c r="C43" s="45">
        <v>500</v>
      </c>
      <c r="D43" s="59">
        <v>500</v>
      </c>
      <c r="E43" s="47">
        <v>500</v>
      </c>
    </row>
    <row r="44" spans="2:5">
      <c r="C44" s="68">
        <v>52428800</v>
      </c>
      <c r="D44" s="69">
        <v>52428800</v>
      </c>
      <c r="E44" s="47">
        <f>50*1024*1024</f>
        <v>52428800</v>
      </c>
    </row>
    <row r="45" spans="2:5">
      <c r="C45" s="68">
        <v>1048576</v>
      </c>
      <c r="D45" s="69">
        <v>1048576</v>
      </c>
      <c r="E45" s="47">
        <f>1*1024*1024</f>
        <v>1048576</v>
      </c>
    </row>
    <row r="46" spans="2:5">
      <c r="C46" s="68">
        <v>305000</v>
      </c>
      <c r="D46" s="69">
        <v>30000</v>
      </c>
      <c r="E46" s="48">
        <v>30000</v>
      </c>
    </row>
    <row r="47" spans="2:5">
      <c r="C47" s="45">
        <v>100</v>
      </c>
      <c r="D47" s="59">
        <v>100</v>
      </c>
      <c r="E47" s="47">
        <v>100</v>
      </c>
    </row>
    <row r="48" spans="2:5">
      <c r="C48" s="45">
        <v>50</v>
      </c>
      <c r="D48" s="59">
        <v>100</v>
      </c>
      <c r="E48" s="47">
        <v>50</v>
      </c>
    </row>
    <row r="49" spans="3:5">
      <c r="C49" s="45">
        <v>1000</v>
      </c>
      <c r="D49" s="69">
        <v>10000</v>
      </c>
      <c r="E49" s="47">
        <v>1000</v>
      </c>
    </row>
    <row r="50" spans="3:5" ht="19">
      <c r="C50" s="45">
        <v>5</v>
      </c>
      <c r="D50" s="69">
        <v>1000000</v>
      </c>
      <c r="E50" s="48" t="s">
        <v>86</v>
      </c>
    </row>
    <row r="51" spans="3:5" ht="19">
      <c r="C51" s="45" t="s">
        <v>142</v>
      </c>
      <c r="D51" s="59" t="s">
        <v>148</v>
      </c>
      <c r="E51" s="47" t="s">
        <v>137</v>
      </c>
    </row>
    <row r="52" spans="3:5" ht="19">
      <c r="C52" s="45" t="s">
        <v>143</v>
      </c>
      <c r="D52" s="59" t="s">
        <v>149</v>
      </c>
      <c r="E52" s="47" t="b">
        <v>1</v>
      </c>
    </row>
    <row r="53" spans="3:5">
      <c r="C53" s="45">
        <v>5000</v>
      </c>
      <c r="D53" s="69">
        <v>5000</v>
      </c>
      <c r="E53" s="47">
        <v>5000</v>
      </c>
    </row>
    <row r="54" spans="3:5" ht="19">
      <c r="C54" s="45" t="s">
        <v>143</v>
      </c>
      <c r="D54" s="59" t="s">
        <v>150</v>
      </c>
      <c r="E54" s="48"/>
    </row>
    <row r="55" spans="3:5" ht="19">
      <c r="C55" s="68">
        <v>300000</v>
      </c>
      <c r="D55" s="69">
        <v>900000</v>
      </c>
      <c r="E55" s="48" t="s">
        <v>114</v>
      </c>
    </row>
    <row r="56" spans="3:5" ht="19">
      <c r="C56" s="45" t="s">
        <v>144</v>
      </c>
      <c r="D56" s="59" t="s">
        <v>151</v>
      </c>
      <c r="E56" s="47" t="s">
        <v>94</v>
      </c>
    </row>
    <row r="57" spans="3:5">
      <c r="C57" s="45">
        <v>500</v>
      </c>
      <c r="D57" s="69">
        <v>300000</v>
      </c>
      <c r="E57" s="47">
        <v>500</v>
      </c>
    </row>
    <row r="58" spans="3:5">
      <c r="C58" s="45">
        <v>300000</v>
      </c>
      <c r="D58" s="69">
        <v>10000</v>
      </c>
      <c r="E58" s="47">
        <v>300000</v>
      </c>
    </row>
    <row r="59" spans="3:5">
      <c r="C59" s="45">
        <v>10000</v>
      </c>
      <c r="D59" s="69">
        <v>3000</v>
      </c>
      <c r="E59" s="47">
        <v>10000</v>
      </c>
    </row>
    <row r="60" spans="3:5">
      <c r="C60" s="45">
        <v>3000</v>
      </c>
      <c r="D60" s="70" t="s">
        <v>152</v>
      </c>
      <c r="E60" s="47">
        <v>3000</v>
      </c>
    </row>
    <row r="61" spans="3:5">
      <c r="C61" s="68">
        <v>32768</v>
      </c>
      <c r="D61" s="70" t="s">
        <v>152</v>
      </c>
      <c r="E61" s="48">
        <f>64*1024</f>
        <v>65536</v>
      </c>
    </row>
    <row r="62" spans="3:5">
      <c r="C62" s="68">
        <v>131072</v>
      </c>
      <c r="D62" s="59" t="s">
        <v>151</v>
      </c>
      <c r="E62" s="48">
        <f>128*1024</f>
        <v>131072</v>
      </c>
    </row>
    <row r="63" spans="3:5" ht="19">
      <c r="C63" s="45" t="s">
        <v>145</v>
      </c>
      <c r="D63" s="59" t="s">
        <v>151</v>
      </c>
      <c r="E63" s="47"/>
    </row>
    <row r="64" spans="3:5" ht="19">
      <c r="C64" s="45" t="s">
        <v>146</v>
      </c>
      <c r="D64" s="59" t="s">
        <v>151</v>
      </c>
      <c r="E64" s="47"/>
    </row>
    <row r="65" spans="3:5" ht="19">
      <c r="C65" s="45" t="s">
        <v>147</v>
      </c>
      <c r="D65" s="59" t="s">
        <v>151</v>
      </c>
      <c r="E65" s="47" t="s">
        <v>138</v>
      </c>
    </row>
    <row r="66" spans="3:5" ht="19">
      <c r="C66" s="45" t="s">
        <v>143</v>
      </c>
      <c r="D66" s="59" t="s">
        <v>151</v>
      </c>
      <c r="E66" s="47"/>
    </row>
    <row r="67" spans="3:5">
      <c r="C67" s="45">
        <v>540000</v>
      </c>
      <c r="D67" s="59" t="s">
        <v>151</v>
      </c>
      <c r="E67" s="47">
        <f>9*60*1000</f>
        <v>540000</v>
      </c>
    </row>
    <row r="68" spans="3:5">
      <c r="C68" s="45">
        <v>30000</v>
      </c>
      <c r="D68" s="59" t="s">
        <v>151</v>
      </c>
      <c r="E68" s="47">
        <v>30000</v>
      </c>
    </row>
    <row r="69" spans="3:5">
      <c r="C69" s="45">
        <v>2</v>
      </c>
      <c r="D69" s="59" t="s">
        <v>151</v>
      </c>
      <c r="E69" s="47">
        <v>2</v>
      </c>
    </row>
    <row r="70" spans="3:5" ht="19">
      <c r="C70" s="45" t="s">
        <v>145</v>
      </c>
      <c r="D70" s="59" t="s">
        <v>151</v>
      </c>
      <c r="E70" s="47"/>
    </row>
    <row r="71" spans="3:5" ht="19">
      <c r="C71" s="45" t="s">
        <v>143</v>
      </c>
      <c r="D71" s="59" t="s">
        <v>151</v>
      </c>
      <c r="E71" s="47">
        <f>10*1000</f>
        <v>10000</v>
      </c>
    </row>
    <row r="72" spans="3:5" ht="19">
      <c r="C72" s="45" t="s">
        <v>145</v>
      </c>
      <c r="D72" s="59" t="s">
        <v>151</v>
      </c>
      <c r="E72" s="47">
        <f>127*1000</f>
        <v>127000</v>
      </c>
    </row>
    <row r="73" spans="3:5" ht="19">
      <c r="C73" s="45" t="s">
        <v>145</v>
      </c>
      <c r="D73" s="59" t="s">
        <v>151</v>
      </c>
      <c r="E73" s="47">
        <v>2</v>
      </c>
    </row>
    <row r="74" spans="3:5" ht="19">
      <c r="C74" s="45" t="s">
        <v>145</v>
      </c>
      <c r="D74" s="45">
        <v>0</v>
      </c>
      <c r="E74" s="47" t="b">
        <v>1</v>
      </c>
    </row>
    <row r="75" spans="3:5" ht="19">
      <c r="C75" s="45" t="s">
        <v>143</v>
      </c>
      <c r="D75" s="45">
        <v>0</v>
      </c>
      <c r="E75" s="6">
        <v>0</v>
      </c>
    </row>
  </sheetData>
  <phoneticPr fontId="2" type="noConversion"/>
  <hyperlinks>
    <hyperlink ref="G2" r:id="rId1" display="https://github.com/edenhill/librdkafka/blob/master/CONFIGURATION.md" xr:uid="{4E492AB1-B4F8-D04F-B10C-BD1888DC10B5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0FBC-0E0D-6D45-AEC9-1FC941333D5A}">
  <dimension ref="B6:M86"/>
  <sheetViews>
    <sheetView topLeftCell="B32" workbookViewId="0">
      <selection activeCell="F68" sqref="E67:F68"/>
    </sheetView>
  </sheetViews>
  <sheetFormatPr baseColWidth="10" defaultRowHeight="18"/>
  <cols>
    <col min="5" max="5" width="14.7109375" customWidth="1"/>
    <col min="6" max="6" width="11.140625" bestFit="1" customWidth="1"/>
  </cols>
  <sheetData>
    <row r="6" spans="2:6">
      <c r="B6" t="s">
        <v>115</v>
      </c>
    </row>
    <row r="8" spans="2:6">
      <c r="E8" t="s">
        <v>0</v>
      </c>
      <c r="F8" t="s">
        <v>118</v>
      </c>
    </row>
    <row r="10" spans="2:6">
      <c r="D10" s="17" t="s">
        <v>120</v>
      </c>
      <c r="E10" s="51">
        <v>1.0900497436523401E-3</v>
      </c>
      <c r="F10" s="51">
        <v>0.41742587089538502</v>
      </c>
    </row>
    <row r="11" spans="2:6">
      <c r="D11" s="17" t="s">
        <v>120</v>
      </c>
      <c r="E11" s="51">
        <v>1.0848045349121001E-3</v>
      </c>
      <c r="F11" s="51">
        <v>0.42019033432006803</v>
      </c>
    </row>
    <row r="12" spans="2:6">
      <c r="D12" s="17"/>
      <c r="E12" s="51"/>
      <c r="F12" s="51"/>
    </row>
    <row r="13" spans="2:6">
      <c r="D13" s="52"/>
      <c r="E13" s="51"/>
      <c r="F13" s="51"/>
    </row>
    <row r="14" spans="2:6" ht="7" customHeight="1">
      <c r="E14" s="51"/>
      <c r="F14" s="51"/>
    </row>
    <row r="15" spans="2:6">
      <c r="E15" s="51"/>
      <c r="F15" s="51"/>
    </row>
    <row r="16" spans="2:6">
      <c r="E16" s="51"/>
      <c r="F16" s="51"/>
    </row>
    <row r="17" spans="4:13">
      <c r="D17" t="s">
        <v>121</v>
      </c>
      <c r="E17" s="51">
        <v>6.3269138336181597E-3</v>
      </c>
      <c r="F17" s="51">
        <v>1.30447006225585</v>
      </c>
    </row>
    <row r="18" spans="4:13">
      <c r="D18" t="s">
        <v>121</v>
      </c>
      <c r="E18" s="51">
        <v>8.6789131164550695E-3</v>
      </c>
      <c r="F18" s="51">
        <v>1.3059718608856199</v>
      </c>
    </row>
    <row r="19" spans="4:13">
      <c r="E19" s="51"/>
      <c r="F19" s="51"/>
    </row>
    <row r="20" spans="4:13">
      <c r="E20" s="51"/>
      <c r="F20" s="51"/>
    </row>
    <row r="21" spans="4:13">
      <c r="E21" s="51"/>
      <c r="F21" s="51"/>
    </row>
    <row r="22" spans="4:13">
      <c r="E22" s="51"/>
      <c r="F22" s="51"/>
    </row>
    <row r="23" spans="4:13">
      <c r="D23" t="s">
        <v>122</v>
      </c>
      <c r="E23" s="51">
        <v>1.13468170166015E-2</v>
      </c>
      <c r="F23" s="51">
        <v>1.8262741565704299</v>
      </c>
    </row>
    <row r="24" spans="4:13">
      <c r="D24" t="s">
        <v>122</v>
      </c>
      <c r="E24" s="51">
        <v>1.04548931121826E-2</v>
      </c>
      <c r="F24" s="51">
        <v>1.8754510879516599</v>
      </c>
    </row>
    <row r="25" spans="4:13">
      <c r="E25" s="51"/>
      <c r="F25" s="51"/>
    </row>
    <row r="26" spans="4:13">
      <c r="E26" s="51"/>
      <c r="F26" s="51"/>
    </row>
    <row r="27" spans="4:13">
      <c r="D27" t="s">
        <v>123</v>
      </c>
      <c r="E27" s="51">
        <v>2.5356054306030201E-2</v>
      </c>
      <c r="F27" s="51">
        <v>4.0137288570403999</v>
      </c>
    </row>
    <row r="28" spans="4:13">
      <c r="D28" t="s">
        <v>123</v>
      </c>
      <c r="E28" s="51">
        <v>2.5564193725585899E-2</v>
      </c>
      <c r="F28" s="51">
        <v>4.0082759857177699</v>
      </c>
      <c r="M28">
        <v>7.3461055755615207E-2</v>
      </c>
    </row>
    <row r="37" spans="2:6">
      <c r="B37" t="s">
        <v>116</v>
      </c>
    </row>
    <row r="38" spans="2:6">
      <c r="E38" t="s">
        <v>0</v>
      </c>
      <c r="F38" t="s">
        <v>118</v>
      </c>
    </row>
    <row r="40" spans="2:6">
      <c r="D40" s="17" t="s">
        <v>120</v>
      </c>
      <c r="E40" s="51">
        <v>2.9087066650390598E-4</v>
      </c>
      <c r="F40" s="51">
        <v>7.8971385955810495E-3</v>
      </c>
    </row>
    <row r="41" spans="2:6">
      <c r="D41" s="17" t="s">
        <v>120</v>
      </c>
      <c r="E41" s="51">
        <v>1.8787384033203101E-4</v>
      </c>
      <c r="F41" s="51">
        <v>8.0707073211669905E-3</v>
      </c>
    </row>
    <row r="42" spans="2:6">
      <c r="D42" s="17"/>
      <c r="E42" s="51"/>
      <c r="F42" s="51"/>
    </row>
    <row r="43" spans="2:6">
      <c r="D43" s="52"/>
      <c r="E43" s="51"/>
      <c r="F43" s="51"/>
    </row>
    <row r="44" spans="2:6">
      <c r="E44" s="51"/>
      <c r="F44" s="51"/>
    </row>
    <row r="45" spans="2:6">
      <c r="E45" s="51"/>
      <c r="F45" s="51"/>
    </row>
    <row r="46" spans="2:6">
      <c r="E46" s="51"/>
      <c r="F46" s="51"/>
    </row>
    <row r="47" spans="2:6">
      <c r="D47" t="s">
        <v>121</v>
      </c>
      <c r="E47" s="51">
        <v>5.6982040405273405E-4</v>
      </c>
      <c r="F47" s="51">
        <v>1.69909000396728E-2</v>
      </c>
    </row>
    <row r="48" spans="2:6">
      <c r="D48" t="s">
        <v>121</v>
      </c>
      <c r="E48" s="51">
        <v>5.8388710021972602E-4</v>
      </c>
      <c r="F48" s="51">
        <v>1.28600597381591E-2</v>
      </c>
    </row>
    <row r="49" spans="2:6">
      <c r="E49" s="51"/>
      <c r="F49" s="51"/>
    </row>
    <row r="50" spans="2:6">
      <c r="E50" s="51"/>
      <c r="F50" s="51"/>
    </row>
    <row r="51" spans="2:6">
      <c r="E51" s="51"/>
      <c r="F51" s="51"/>
    </row>
    <row r="52" spans="2:6">
      <c r="E52" s="51"/>
      <c r="F52" s="51"/>
    </row>
    <row r="53" spans="2:6">
      <c r="D53" t="s">
        <v>122</v>
      </c>
      <c r="E53" s="51">
        <v>7.9107284545898405E-4</v>
      </c>
      <c r="F53" s="51">
        <v>2.3218393325805602E-2</v>
      </c>
    </row>
    <row r="54" spans="2:6">
      <c r="D54" t="s">
        <v>122</v>
      </c>
      <c r="E54" s="51">
        <v>9.9396705627441406E-4</v>
      </c>
      <c r="F54" s="51">
        <v>1.93877220153808E-2</v>
      </c>
    </row>
    <row r="55" spans="2:6">
      <c r="E55" s="51"/>
      <c r="F55" s="51"/>
    </row>
    <row r="56" spans="2:6">
      <c r="E56" s="51"/>
      <c r="F56" s="51"/>
    </row>
    <row r="57" spans="2:6">
      <c r="D57" t="s">
        <v>123</v>
      </c>
      <c r="E57" s="51">
        <v>2.3212432861328099E-3</v>
      </c>
      <c r="F57" s="51">
        <v>6.9879055023193304E-2</v>
      </c>
    </row>
    <row r="58" spans="2:6">
      <c r="D58" t="s">
        <v>123</v>
      </c>
      <c r="E58" s="51">
        <v>2.5789737701415998E-3</v>
      </c>
      <c r="F58" s="51">
        <v>7.0822238922119099E-2</v>
      </c>
    </row>
    <row r="64" spans="2:6">
      <c r="B64" t="s">
        <v>117</v>
      </c>
    </row>
    <row r="65" spans="4:6">
      <c r="E65" t="s">
        <v>0</v>
      </c>
      <c r="F65" t="s">
        <v>118</v>
      </c>
    </row>
    <row r="67" spans="4:6">
      <c r="D67" s="17" t="s">
        <v>120</v>
      </c>
      <c r="E67" s="51">
        <v>8.0000000000000002E-3</v>
      </c>
      <c r="F67" s="51">
        <v>5.4000000000000003E-3</v>
      </c>
    </row>
    <row r="68" spans="4:6">
      <c r="D68" s="17" t="s">
        <v>120</v>
      </c>
      <c r="E68" s="51">
        <v>6.0000000000000001E-3</v>
      </c>
      <c r="F68" s="51">
        <v>4.5999999999999999E-3</v>
      </c>
    </row>
    <row r="69" spans="4:6">
      <c r="D69" s="17"/>
      <c r="E69" s="51"/>
      <c r="F69" s="51"/>
    </row>
    <row r="70" spans="4:6">
      <c r="D70" s="52"/>
      <c r="E70" s="51"/>
      <c r="F70" s="51"/>
    </row>
    <row r="71" spans="4:6">
      <c r="E71" s="51"/>
      <c r="F71" s="51"/>
    </row>
    <row r="72" spans="4:6">
      <c r="E72" s="51"/>
      <c r="F72" s="51"/>
    </row>
    <row r="73" spans="4:6">
      <c r="E73" s="51"/>
      <c r="F73" s="51"/>
    </row>
    <row r="74" spans="4:6">
      <c r="D74" t="s">
        <v>121</v>
      </c>
      <c r="E74" s="51">
        <v>2.3199999999999998E-2</v>
      </c>
      <c r="F74" s="51">
        <v>1.2800000000000001E-2</v>
      </c>
    </row>
    <row r="75" spans="4:6">
      <c r="D75" t="s">
        <v>121</v>
      </c>
      <c r="E75" s="51">
        <v>2.4799999999999999E-2</v>
      </c>
      <c r="F75" s="51">
        <v>1.3100000000000001E-2</v>
      </c>
    </row>
    <row r="76" spans="4:6">
      <c r="E76" s="51"/>
      <c r="F76" s="51"/>
    </row>
    <row r="77" spans="4:6">
      <c r="E77" s="51"/>
      <c r="F77" s="51"/>
    </row>
    <row r="78" spans="4:6">
      <c r="E78" s="51"/>
      <c r="F78" s="51"/>
    </row>
    <row r="79" spans="4:6">
      <c r="E79" s="51"/>
      <c r="F79" s="51"/>
    </row>
    <row r="80" spans="4:6">
      <c r="D80" t="s">
        <v>122</v>
      </c>
      <c r="E80" s="51">
        <v>3.5799999999999998E-2</v>
      </c>
      <c r="F80" s="51">
        <v>1.6E-2</v>
      </c>
    </row>
    <row r="81" spans="4:6">
      <c r="D81" t="s">
        <v>122</v>
      </c>
      <c r="E81" s="51">
        <v>3.5099999999999999E-2</v>
      </c>
      <c r="F81" s="51">
        <v>1.9699999999999999E-2</v>
      </c>
    </row>
    <row r="82" spans="4:6">
      <c r="E82" s="51"/>
      <c r="F82" s="51"/>
    </row>
    <row r="83" spans="4:6">
      <c r="E83" s="51"/>
      <c r="F83" s="51"/>
    </row>
    <row r="84" spans="4:6">
      <c r="D84" t="s">
        <v>123</v>
      </c>
      <c r="E84" s="51">
        <v>0.10589999999999999</v>
      </c>
      <c r="F84" s="51">
        <v>0.02</v>
      </c>
    </row>
    <row r="85" spans="4:6">
      <c r="D85" t="s">
        <v>123</v>
      </c>
      <c r="E85" s="51">
        <v>0.10059999999999999</v>
      </c>
      <c r="F85" s="51">
        <v>1.8700000000000001E-2</v>
      </c>
    </row>
    <row r="86" spans="4:6">
      <c r="E86" s="51"/>
      <c r="F86" s="5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REST</vt:lpstr>
      <vt:lpstr>통합</vt:lpstr>
      <vt:lpstr>성능비교_최신</vt:lpstr>
      <vt:lpstr>configuration_비교</vt:lpstr>
      <vt:lpstr>성능비교-old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2020-06-27T00:24:44Z</dcterms:created>
  <dcterms:modified xsi:type="dcterms:W3CDTF">2021-01-29T10:51:12Z</dcterms:modified>
</cp:coreProperties>
</file>