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hb\PycharmProjects\ds-ad-hoc-analyses\AB_testing\"/>
    </mc:Choice>
  </mc:AlternateContent>
  <xr:revisionPtr revIDLastSave="0" documentId="13_ncr:9_{1415BA2C-4722-43C7-A9B2-92A67EDA4A38}" xr6:coauthVersionLast="47" xr6:coauthVersionMax="47" xr10:uidLastSave="{00000000-0000-0000-0000-000000000000}"/>
  <bookViews>
    <workbookView xWindow="-38520" yWindow="-3780" windowWidth="38640" windowHeight="21120" xr2:uid="{0A62F66F-696A-4F60-A70F-F02B33502471}"/>
  </bookViews>
  <sheets>
    <sheet name="AB_data_6" sheetId="1" r:id="rId1"/>
  </sheets>
  <calcPr calcId="0"/>
</workbook>
</file>

<file path=xl/calcChain.xml><?xml version="1.0" encoding="utf-8"?>
<calcChain xmlns="http://schemas.openxmlformats.org/spreadsheetml/2006/main">
  <c r="S20" i="1" l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50" i="1"/>
  <c r="B49" i="1"/>
  <c r="B48" i="1"/>
  <c r="B4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R37" i="1" s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45" i="1"/>
  <c r="R43" i="1"/>
  <c r="R41" i="1"/>
  <c r="R38" i="1"/>
  <c r="R39" i="1"/>
  <c r="R50" i="1" s="1"/>
  <c r="R36" i="1"/>
  <c r="R48" i="1" s="1"/>
  <c r="R6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40" i="1" l="1"/>
  <c r="R47" i="1"/>
  <c r="R42" i="1"/>
  <c r="R44" i="1"/>
  <c r="R7" i="1"/>
</calcChain>
</file>

<file path=xl/sharedStrings.xml><?xml version="1.0" encoding="utf-8"?>
<sst xmlns="http://schemas.openxmlformats.org/spreadsheetml/2006/main" count="66" uniqueCount="55">
  <si>
    <t>asr_data</t>
  </si>
  <si>
    <t>aer_data</t>
  </si>
  <si>
    <t>bwr_data</t>
  </si>
  <si>
    <t>gam_data</t>
  </si>
  <si>
    <t>data_status</t>
  </si>
  <si>
    <t>nothing_avail</t>
  </si>
  <si>
    <t>GAM_avail</t>
  </si>
  <si>
    <t>bwr_avail</t>
  </si>
  <si>
    <t>aer_avail</t>
  </si>
  <si>
    <t>asr_avail</t>
  </si>
  <si>
    <t>sessions</t>
  </si>
  <si>
    <t>asr_requests</t>
  </si>
  <si>
    <t>aer_requests</t>
  </si>
  <si>
    <t>aer_unfilled</t>
  </si>
  <si>
    <t>aer_is_empty</t>
  </si>
  <si>
    <t>aer_PREDBID_GAM_requests</t>
  </si>
  <si>
    <t>aer_PREBID_requests</t>
  </si>
  <si>
    <t>aer_GAM_requests</t>
  </si>
  <si>
    <t>aer_native_render_requests</t>
  </si>
  <si>
    <t>aer_gam_bypass_requests</t>
  </si>
  <si>
    <t>bwr_revenue</t>
  </si>
  <si>
    <t>bwr_native_render_revenue</t>
  </si>
  <si>
    <t>bwr_gam_bypass_revenue</t>
  </si>
  <si>
    <t>bwr_impressions</t>
  </si>
  <si>
    <t>bwr_native_render_impressions</t>
  </si>
  <si>
    <t>bwr_gam_bypass_impressions</t>
  </si>
  <si>
    <t>gam_house_impressions</t>
  </si>
  <si>
    <t>gam_LIID0_impressions</t>
  </si>
  <si>
    <t>gam_LIID0_unfilled</t>
  </si>
  <si>
    <t>gam_LIID0_revenue</t>
  </si>
  <si>
    <t>gam_A9_impressions</t>
  </si>
  <si>
    <t>gam_A9_unfilled</t>
  </si>
  <si>
    <t>gam_A9_revenue</t>
  </si>
  <si>
    <t>gam_NBF_impressions</t>
  </si>
  <si>
    <t>gam_NBF_unfilled</t>
  </si>
  <si>
    <t>gam_NBF_revenue</t>
  </si>
  <si>
    <t>gam_prebid_impressions</t>
  </si>
  <si>
    <t>gam_prebid_unfilled</t>
  </si>
  <si>
    <t>gam_prebid_revenue</t>
  </si>
  <si>
    <t>revenue</t>
  </si>
  <si>
    <t>prebid_revenue</t>
  </si>
  <si>
    <t>impressions</t>
  </si>
  <si>
    <t>unfilled</t>
  </si>
  <si>
    <t>requests</t>
  </si>
  <si>
    <t>unknown_data_status_count</t>
  </si>
  <si>
    <t>session prop</t>
  </si>
  <si>
    <t>Total</t>
  </si>
  <si>
    <t>revenue prop</t>
  </si>
  <si>
    <t>impressions prop</t>
  </si>
  <si>
    <t>unfilled prop</t>
  </si>
  <si>
    <t>requests prop</t>
  </si>
  <si>
    <t>rps</t>
  </si>
  <si>
    <t>cpma</t>
  </si>
  <si>
    <t>cpm</t>
  </si>
  <si>
    <t>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</si>
</sst>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2" applyFont="1"/>
    <xf numFmtId="164" fontId="0" fillId="0" borderId="0" xfId="2" applyNumberFormat="1" applyFont="1"/>
    <xf numFmtId="166" fontId="0" fillId="0" borderId="0" xfId="1" applyNumberFormat="1" applyFont="1"/>
    <xf numFmtId="0" fontId="16" fillId="0" borderId="0" xfId="0" applyFont="1"/>
    <xf numFmtId="166" fontId="16" fillId="0" borderId="0" xfId="1" applyNumberFormat="1" applyFont="1"/>
    <xf numFmtId="164" fontId="16" fillId="0" borderId="0" xfId="2" applyNumberFormat="1" applyFont="1"/>
    <xf numFmtId="9" fontId="16" fillId="0" borderId="0" xfId="2" applyFont="1"/>
    <xf numFmtId="166" fontId="1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C5DC-8998-4DB1-96AD-3FA186E84922}">
  <dimension ref="A1:S50"/>
  <sheetViews>
    <sheetView tabSelected="1" workbookViewId="0">
      <selection activeCell="A51" sqref="A51:A54"/>
    </sheetView>
  </sheetViews>
  <sheetFormatPr defaultRowHeight="14.5" x14ac:dyDescent="0.35"/>
  <cols>
    <col min="1" max="1" width="36.81640625" bestFit="1" customWidth="1"/>
    <col min="2" max="2" width="12.26953125" bestFit="1" customWidth="1"/>
    <col min="3" max="3" width="11.1796875" bestFit="1" customWidth="1"/>
    <col min="4" max="4" width="9" bestFit="1" customWidth="1"/>
    <col min="5" max="5" width="10.1796875" bestFit="1" customWidth="1"/>
    <col min="6" max="6" width="8.54296875" bestFit="1" customWidth="1"/>
    <col min="7" max="7" width="9.6328125" bestFit="1" customWidth="1"/>
    <col min="8" max="9" width="9" bestFit="1" customWidth="1"/>
    <col min="10" max="11" width="10.1796875" bestFit="1" customWidth="1"/>
    <col min="12" max="13" width="9" bestFit="1" customWidth="1"/>
    <col min="14" max="15" width="11.1796875" bestFit="1" customWidth="1"/>
    <col min="16" max="16" width="12.1796875" bestFit="1" customWidth="1"/>
    <col min="17" max="17" width="12.1796875" style="4" bestFit="1" customWidth="1"/>
    <col min="18" max="19" width="12.1796875" bestFit="1" customWidth="1"/>
  </cols>
  <sheetData>
    <row r="1" spans="1:18" x14ac:dyDescent="0.35">
      <c r="A1" t="s">
        <v>0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s="4" t="b">
        <v>1</v>
      </c>
      <c r="R1" t="s">
        <v>46</v>
      </c>
    </row>
    <row r="2" spans="1:18" x14ac:dyDescent="0.35">
      <c r="A2" t="s">
        <v>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1</v>
      </c>
      <c r="H2" t="b">
        <v>1</v>
      </c>
      <c r="I2" t="b">
        <v>1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1</v>
      </c>
      <c r="P2" t="b">
        <v>1</v>
      </c>
      <c r="Q2" s="4" t="b">
        <v>1</v>
      </c>
    </row>
    <row r="3" spans="1:18" x14ac:dyDescent="0.35">
      <c r="A3" t="s">
        <v>2</v>
      </c>
      <c r="B3" t="b">
        <v>0</v>
      </c>
      <c r="C3" t="b">
        <v>0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0</v>
      </c>
      <c r="K3" t="b">
        <v>0</v>
      </c>
      <c r="L3" t="b">
        <v>1</v>
      </c>
      <c r="M3" t="b">
        <v>1</v>
      </c>
      <c r="N3" t="b">
        <v>0</v>
      </c>
      <c r="O3" t="b">
        <v>0</v>
      </c>
      <c r="P3" t="b">
        <v>1</v>
      </c>
      <c r="Q3" s="4" t="b">
        <v>1</v>
      </c>
    </row>
    <row r="4" spans="1:18" x14ac:dyDescent="0.35">
      <c r="A4" t="s">
        <v>3</v>
      </c>
      <c r="B4" t="b">
        <v>0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0</v>
      </c>
      <c r="M4" t="b">
        <v>1</v>
      </c>
      <c r="N4" t="b">
        <v>0</v>
      </c>
      <c r="O4" t="b">
        <v>1</v>
      </c>
      <c r="P4" t="b">
        <v>0</v>
      </c>
      <c r="Q4" s="4" t="b">
        <v>1</v>
      </c>
    </row>
    <row r="5" spans="1:18" x14ac:dyDescent="0.35">
      <c r="A5" t="s">
        <v>4</v>
      </c>
      <c r="B5" t="s">
        <v>5</v>
      </c>
      <c r="C5" t="s">
        <v>6</v>
      </c>
      <c r="D5" t="s">
        <v>7</v>
      </c>
      <c r="E5" t="s">
        <v>7</v>
      </c>
      <c r="F5" t="s">
        <v>8</v>
      </c>
      <c r="G5" t="s">
        <v>6</v>
      </c>
      <c r="H5" t="s">
        <v>7</v>
      </c>
      <c r="I5" t="s">
        <v>7</v>
      </c>
      <c r="J5" t="s">
        <v>9</v>
      </c>
      <c r="K5" t="s">
        <v>6</v>
      </c>
      <c r="L5" t="s">
        <v>7</v>
      </c>
      <c r="M5" t="s">
        <v>7</v>
      </c>
      <c r="N5" t="s">
        <v>8</v>
      </c>
      <c r="O5" t="s">
        <v>6</v>
      </c>
      <c r="P5" t="s">
        <v>7</v>
      </c>
      <c r="Q5" s="4" t="s">
        <v>7</v>
      </c>
    </row>
    <row r="6" spans="1:18" s="3" customFormat="1" x14ac:dyDescent="0.35">
      <c r="A6" s="3" t="s">
        <v>10</v>
      </c>
      <c r="B6" s="3">
        <v>4971688</v>
      </c>
      <c r="C6" s="3">
        <v>4252307</v>
      </c>
      <c r="D6" s="3">
        <v>106856</v>
      </c>
      <c r="E6" s="3">
        <v>301293</v>
      </c>
      <c r="F6" s="3">
        <v>6701</v>
      </c>
      <c r="G6" s="3">
        <v>5898</v>
      </c>
      <c r="H6" s="3">
        <v>719</v>
      </c>
      <c r="I6" s="3">
        <v>2564</v>
      </c>
      <c r="J6" s="3">
        <v>2226288</v>
      </c>
      <c r="K6" s="3">
        <v>629507</v>
      </c>
      <c r="L6" s="3">
        <v>63742</v>
      </c>
      <c r="M6" s="3">
        <v>158312</v>
      </c>
      <c r="N6" s="3">
        <v>7507164</v>
      </c>
      <c r="O6" s="3">
        <v>7534981</v>
      </c>
      <c r="P6" s="3">
        <v>11211639</v>
      </c>
      <c r="Q6" s="5">
        <v>28881281</v>
      </c>
      <c r="R6" s="3">
        <f>SUM(B6:Q6)</f>
        <v>67860940</v>
      </c>
    </row>
    <row r="7" spans="1:18" s="2" customFormat="1" x14ac:dyDescent="0.35">
      <c r="A7" s="2" t="s">
        <v>45</v>
      </c>
      <c r="B7" s="2">
        <f>B6/SUM($B6:$Q6)</f>
        <v>7.3262881416025188E-2</v>
      </c>
      <c r="C7" s="2">
        <f t="shared" ref="C7:Q7" si="0">C6/SUM($B6:$Q6)</f>
        <v>6.2662070404565576E-2</v>
      </c>
      <c r="D7" s="2">
        <f t="shared" si="0"/>
        <v>1.5746318869146229E-3</v>
      </c>
      <c r="E7" s="2">
        <f t="shared" si="0"/>
        <v>4.4398589232627784E-3</v>
      </c>
      <c r="F7" s="2">
        <f t="shared" si="0"/>
        <v>9.8746053326110718E-5</v>
      </c>
      <c r="G7" s="2">
        <f t="shared" si="0"/>
        <v>8.6913031266587233E-5</v>
      </c>
      <c r="H7" s="2">
        <f t="shared" si="0"/>
        <v>1.0595196588788779E-5</v>
      </c>
      <c r="I7" s="2">
        <f t="shared" si="0"/>
        <v>3.7783148892426187E-5</v>
      </c>
      <c r="J7" s="2">
        <f t="shared" si="0"/>
        <v>3.280661894751237E-2</v>
      </c>
      <c r="K7" s="2">
        <f t="shared" si="0"/>
        <v>9.2764261738785235E-3</v>
      </c>
      <c r="L7" s="2">
        <f t="shared" si="0"/>
        <v>9.393032280425234E-4</v>
      </c>
      <c r="M7" s="2">
        <f t="shared" si="0"/>
        <v>2.332888403844686E-3</v>
      </c>
      <c r="N7" s="2">
        <f t="shared" si="0"/>
        <v>0.11062570014503188</v>
      </c>
      <c r="O7" s="2">
        <f t="shared" si="0"/>
        <v>0.11103561194407269</v>
      </c>
      <c r="P7" s="2">
        <f t="shared" si="0"/>
        <v>0.16521490860574581</v>
      </c>
      <c r="Q7" s="6">
        <f t="shared" si="0"/>
        <v>0.42559506249102946</v>
      </c>
      <c r="R7" s="2">
        <f t="shared" ref="R7:R35" si="1">SUM(B7:Q7)</f>
        <v>1</v>
      </c>
    </row>
    <row r="8" spans="1:18" s="3" customFormat="1" x14ac:dyDescent="0.35">
      <c r="A8" s="3" t="s">
        <v>11</v>
      </c>
      <c r="J8" s="3">
        <v>9235711</v>
      </c>
      <c r="K8" s="3">
        <v>2705711</v>
      </c>
      <c r="L8" s="3">
        <v>779389</v>
      </c>
      <c r="M8" s="3">
        <v>823096</v>
      </c>
      <c r="N8" s="3">
        <v>45118495</v>
      </c>
      <c r="O8" s="3">
        <v>53529695</v>
      </c>
      <c r="P8" s="3">
        <v>188542294</v>
      </c>
      <c r="Q8" s="5">
        <v>655782541</v>
      </c>
      <c r="R8" s="3">
        <f t="shared" si="1"/>
        <v>956516932</v>
      </c>
    </row>
    <row r="9" spans="1:18" s="3" customFormat="1" x14ac:dyDescent="0.35">
      <c r="A9" s="3" t="s">
        <v>12</v>
      </c>
      <c r="F9" s="3">
        <v>14708</v>
      </c>
      <c r="G9" s="3">
        <v>16426</v>
      </c>
      <c r="H9" s="3">
        <v>1878</v>
      </c>
      <c r="I9" s="3">
        <v>8385</v>
      </c>
      <c r="N9" s="3">
        <v>40005432</v>
      </c>
      <c r="O9" s="3">
        <v>46098199</v>
      </c>
      <c r="P9" s="3">
        <v>168917392</v>
      </c>
      <c r="Q9" s="5">
        <v>544272284</v>
      </c>
      <c r="R9" s="3">
        <f t="shared" si="1"/>
        <v>799334704</v>
      </c>
    </row>
    <row r="10" spans="1:18" s="3" customFormat="1" x14ac:dyDescent="0.35">
      <c r="A10" s="3" t="s">
        <v>13</v>
      </c>
      <c r="F10" s="3">
        <v>5504</v>
      </c>
      <c r="G10" s="3">
        <v>8609</v>
      </c>
      <c r="H10" s="3">
        <v>204</v>
      </c>
      <c r="I10" s="3">
        <v>629</v>
      </c>
      <c r="N10" s="3">
        <v>15650013</v>
      </c>
      <c r="O10" s="3">
        <v>24649684</v>
      </c>
      <c r="P10" s="3">
        <v>30724670</v>
      </c>
      <c r="Q10" s="5">
        <v>95043738</v>
      </c>
      <c r="R10" s="3">
        <f t="shared" si="1"/>
        <v>166083051</v>
      </c>
    </row>
    <row r="11" spans="1:18" s="3" customFormat="1" x14ac:dyDescent="0.35">
      <c r="A11" s="3" t="s">
        <v>14</v>
      </c>
      <c r="F11" s="3">
        <v>3256</v>
      </c>
      <c r="G11" s="3">
        <v>8908</v>
      </c>
      <c r="H11" s="3">
        <v>560</v>
      </c>
      <c r="I11" s="3">
        <v>4798</v>
      </c>
      <c r="N11" s="3">
        <v>5839693</v>
      </c>
      <c r="O11" s="3">
        <v>23652241</v>
      </c>
      <c r="P11" s="3">
        <v>23396280</v>
      </c>
      <c r="Q11" s="5">
        <v>236870993</v>
      </c>
      <c r="R11" s="3">
        <f t="shared" si="1"/>
        <v>289776729</v>
      </c>
    </row>
    <row r="12" spans="1:18" s="3" customFormat="1" x14ac:dyDescent="0.35">
      <c r="A12" s="3" t="s">
        <v>15</v>
      </c>
      <c r="F12" s="3">
        <v>11858</v>
      </c>
      <c r="G12" s="3">
        <v>15978</v>
      </c>
      <c r="H12" s="3">
        <v>1576</v>
      </c>
      <c r="I12" s="3">
        <v>8351</v>
      </c>
      <c r="N12" s="3">
        <v>24730617</v>
      </c>
      <c r="O12" s="3">
        <v>42902219</v>
      </c>
      <c r="P12" s="3">
        <v>126679862</v>
      </c>
      <c r="Q12" s="5">
        <v>526096917</v>
      </c>
      <c r="R12" s="3">
        <f t="shared" si="1"/>
        <v>720447378</v>
      </c>
    </row>
    <row r="13" spans="1:18" s="3" customFormat="1" x14ac:dyDescent="0.35">
      <c r="A13" s="3" t="s">
        <v>16</v>
      </c>
      <c r="F13" s="3">
        <v>2526</v>
      </c>
      <c r="G13" s="3">
        <v>53</v>
      </c>
      <c r="H13" s="3">
        <v>267</v>
      </c>
      <c r="I13" s="3">
        <v>13</v>
      </c>
      <c r="N13" s="3">
        <v>9863102</v>
      </c>
      <c r="O13" s="3">
        <v>1008087</v>
      </c>
      <c r="P13" s="3">
        <v>34013730</v>
      </c>
      <c r="Q13" s="5">
        <v>4602242</v>
      </c>
      <c r="R13" s="3">
        <f t="shared" si="1"/>
        <v>49490020</v>
      </c>
    </row>
    <row r="14" spans="1:18" s="3" customFormat="1" x14ac:dyDescent="0.35">
      <c r="A14" s="3" t="s">
        <v>17</v>
      </c>
      <c r="F14" s="3">
        <v>324</v>
      </c>
      <c r="G14" s="3">
        <v>395</v>
      </c>
      <c r="H14" s="3">
        <v>35</v>
      </c>
      <c r="I14" s="3">
        <v>21</v>
      </c>
      <c r="N14" s="3">
        <v>5411713</v>
      </c>
      <c r="O14" s="3">
        <v>2187893</v>
      </c>
      <c r="P14" s="3">
        <v>8223800</v>
      </c>
      <c r="Q14" s="5">
        <v>13573125</v>
      </c>
      <c r="R14" s="3">
        <f t="shared" si="1"/>
        <v>29397306</v>
      </c>
    </row>
    <row r="15" spans="1:18" s="3" customFormat="1" x14ac:dyDescent="0.35">
      <c r="A15" s="3" t="s">
        <v>18</v>
      </c>
      <c r="F15" s="3">
        <v>278</v>
      </c>
      <c r="G15" s="3">
        <v>351</v>
      </c>
      <c r="H15" s="3">
        <v>623</v>
      </c>
      <c r="I15" s="3">
        <v>4182</v>
      </c>
      <c r="N15" s="3">
        <v>51295</v>
      </c>
      <c r="O15" s="3">
        <v>10220</v>
      </c>
      <c r="P15" s="3">
        <v>26685319</v>
      </c>
      <c r="Q15" s="5">
        <v>146429322</v>
      </c>
      <c r="R15" s="3">
        <f t="shared" si="1"/>
        <v>173181590</v>
      </c>
    </row>
    <row r="16" spans="1:18" s="3" customFormat="1" x14ac:dyDescent="0.35">
      <c r="A16" s="3" t="s">
        <v>19</v>
      </c>
      <c r="F16" s="3">
        <v>2526</v>
      </c>
      <c r="G16" s="3">
        <v>53</v>
      </c>
      <c r="H16" s="3">
        <v>267</v>
      </c>
      <c r="I16" s="3">
        <v>13</v>
      </c>
      <c r="N16" s="3">
        <v>9863118</v>
      </c>
      <c r="O16" s="3">
        <v>1008087</v>
      </c>
      <c r="P16" s="3">
        <v>34013744</v>
      </c>
      <c r="Q16" s="5">
        <v>4602242</v>
      </c>
      <c r="R16" s="3">
        <f t="shared" si="1"/>
        <v>49490050</v>
      </c>
    </row>
    <row r="17" spans="1:19" s="3" customFormat="1" x14ac:dyDescent="0.35">
      <c r="A17" s="3" t="s">
        <v>20</v>
      </c>
      <c r="D17" s="3">
        <v>649.30705880000005</v>
      </c>
      <c r="E17" s="3">
        <v>2046.29339389999</v>
      </c>
      <c r="H17" s="3">
        <v>0.91066379999999902</v>
      </c>
      <c r="I17" s="3">
        <v>3.5112564999999898</v>
      </c>
      <c r="L17" s="3">
        <v>108.26502720000001</v>
      </c>
      <c r="M17" s="3">
        <v>193.24645779999901</v>
      </c>
      <c r="P17" s="3">
        <v>74471.480310100203</v>
      </c>
      <c r="Q17" s="5">
        <v>255946.274197291</v>
      </c>
      <c r="R17" s="3">
        <f t="shared" si="1"/>
        <v>333419.2883653912</v>
      </c>
    </row>
    <row r="18" spans="1:19" s="3" customFormat="1" x14ac:dyDescent="0.35">
      <c r="A18" s="3" t="s">
        <v>21</v>
      </c>
      <c r="D18" s="3">
        <v>54.863594300000003</v>
      </c>
      <c r="E18" s="3">
        <v>442.886147899999</v>
      </c>
      <c r="H18" s="3">
        <v>0.2565595</v>
      </c>
      <c r="I18" s="3">
        <v>1.4671334</v>
      </c>
      <c r="L18" s="3">
        <v>87.719296499999999</v>
      </c>
      <c r="M18" s="3">
        <v>94.865575100000001</v>
      </c>
      <c r="P18" s="3">
        <v>8108.9545956000702</v>
      </c>
      <c r="Q18" s="5">
        <v>69571.1236002019</v>
      </c>
      <c r="R18" s="3">
        <f t="shared" si="1"/>
        <v>78362.136502501962</v>
      </c>
    </row>
    <row r="19" spans="1:19" s="3" customFormat="1" x14ac:dyDescent="0.35">
      <c r="A19" s="3" t="s">
        <v>22</v>
      </c>
      <c r="D19" s="3">
        <v>15.075800600000001</v>
      </c>
      <c r="E19" s="3">
        <v>0.77168639999999999</v>
      </c>
      <c r="H19" s="3">
        <v>1.8198700000000002E-2</v>
      </c>
      <c r="I19" s="3">
        <v>4.8050000000000002E-4</v>
      </c>
      <c r="L19" s="3">
        <v>1.5216448</v>
      </c>
      <c r="M19" s="3">
        <v>5.2705E-3</v>
      </c>
      <c r="P19" s="3">
        <v>2083.40867999998</v>
      </c>
      <c r="Q19" s="5">
        <v>119.84119699999999</v>
      </c>
      <c r="R19" s="3">
        <f t="shared" si="1"/>
        <v>2220.6429584999801</v>
      </c>
    </row>
    <row r="20" spans="1:19" s="5" customFormat="1" x14ac:dyDescent="0.35">
      <c r="A20" s="5" t="s">
        <v>23</v>
      </c>
      <c r="D20" s="5">
        <v>733193</v>
      </c>
      <c r="E20" s="5">
        <v>3046111</v>
      </c>
      <c r="H20" s="5">
        <v>1331</v>
      </c>
      <c r="I20" s="5">
        <v>6330</v>
      </c>
      <c r="L20" s="5">
        <v>120111</v>
      </c>
      <c r="M20" s="5">
        <v>361753</v>
      </c>
      <c r="P20" s="5">
        <v>76858189</v>
      </c>
      <c r="Q20" s="5">
        <v>316034710</v>
      </c>
      <c r="R20" s="5">
        <f t="shared" si="1"/>
        <v>397161728</v>
      </c>
      <c r="S20" s="5">
        <f>Q20+Q25+Q27+Q30-Q21</f>
        <v>542138936</v>
      </c>
    </row>
    <row r="21" spans="1:19" s="3" customFormat="1" x14ac:dyDescent="0.35">
      <c r="A21" s="3" t="s">
        <v>24</v>
      </c>
      <c r="D21" s="3">
        <v>275523</v>
      </c>
      <c r="E21" s="3">
        <v>1606987</v>
      </c>
      <c r="H21" s="3">
        <v>758</v>
      </c>
      <c r="I21" s="3">
        <v>4855</v>
      </c>
      <c r="L21" s="3">
        <v>104498</v>
      </c>
      <c r="M21" s="3">
        <v>292995</v>
      </c>
      <c r="P21" s="3">
        <v>30806268</v>
      </c>
      <c r="Q21" s="5">
        <v>170820809</v>
      </c>
      <c r="R21" s="3">
        <f t="shared" si="1"/>
        <v>203912693</v>
      </c>
    </row>
    <row r="22" spans="1:19" s="3" customFormat="1" x14ac:dyDescent="0.35">
      <c r="A22" s="3" t="s">
        <v>25</v>
      </c>
      <c r="D22" s="3">
        <v>132709</v>
      </c>
      <c r="E22" s="3">
        <v>9516</v>
      </c>
      <c r="H22" s="3">
        <v>181</v>
      </c>
      <c r="I22" s="3">
        <v>4</v>
      </c>
      <c r="L22" s="3">
        <v>14549</v>
      </c>
      <c r="M22" s="3">
        <v>68</v>
      </c>
      <c r="P22" s="3">
        <v>16138274</v>
      </c>
      <c r="Q22" s="5">
        <v>1459675</v>
      </c>
      <c r="R22" s="3">
        <f t="shared" si="1"/>
        <v>17754976</v>
      </c>
    </row>
    <row r="23" spans="1:19" s="3" customFormat="1" x14ac:dyDescent="0.35">
      <c r="A23" s="3" t="s">
        <v>26</v>
      </c>
      <c r="C23" s="3">
        <v>1887445</v>
      </c>
      <c r="E23" s="3">
        <v>188780</v>
      </c>
      <c r="G23" s="3">
        <v>2134</v>
      </c>
      <c r="I23" s="3">
        <v>259</v>
      </c>
      <c r="K23" s="3">
        <v>28861</v>
      </c>
      <c r="M23" s="3">
        <v>7519</v>
      </c>
      <c r="O23" s="3">
        <v>4656182</v>
      </c>
      <c r="Q23" s="5">
        <v>20624213</v>
      </c>
      <c r="R23" s="3">
        <f t="shared" si="1"/>
        <v>27395393</v>
      </c>
    </row>
    <row r="24" spans="1:19" s="8" customFormat="1" x14ac:dyDescent="0.35">
      <c r="A24" s="8" t="s">
        <v>27</v>
      </c>
      <c r="C24" s="8">
        <v>0</v>
      </c>
      <c r="E24" s="8">
        <v>0</v>
      </c>
      <c r="G24" s="8">
        <v>0</v>
      </c>
      <c r="I24" s="8">
        <v>0</v>
      </c>
      <c r="K24" s="8">
        <v>0</v>
      </c>
      <c r="M24" s="8">
        <v>0</v>
      </c>
      <c r="O24" s="8">
        <v>0</v>
      </c>
      <c r="Q24" s="8">
        <v>0</v>
      </c>
      <c r="R24" s="8">
        <f t="shared" si="1"/>
        <v>0</v>
      </c>
    </row>
    <row r="25" spans="1:19" s="5" customFormat="1" x14ac:dyDescent="0.35">
      <c r="A25" s="5" t="s">
        <v>28</v>
      </c>
      <c r="C25" s="5">
        <v>21092166</v>
      </c>
      <c r="E25" s="5">
        <v>2521918</v>
      </c>
      <c r="G25" s="5">
        <v>14167</v>
      </c>
      <c r="I25" s="5">
        <v>6482</v>
      </c>
      <c r="K25" s="5">
        <v>1576012</v>
      </c>
      <c r="M25" s="5">
        <v>421235</v>
      </c>
      <c r="O25" s="5">
        <v>25914195</v>
      </c>
      <c r="Q25" s="5">
        <v>261885420</v>
      </c>
      <c r="R25" s="5">
        <f t="shared" si="1"/>
        <v>313431595</v>
      </c>
    </row>
    <row r="26" spans="1:19" s="3" customFormat="1" x14ac:dyDescent="0.35">
      <c r="A26" s="3" t="s">
        <v>29</v>
      </c>
      <c r="C26" s="3">
        <v>0</v>
      </c>
      <c r="E26" s="3">
        <v>0</v>
      </c>
      <c r="G26" s="3">
        <v>0</v>
      </c>
      <c r="I26" s="3">
        <v>0</v>
      </c>
      <c r="K26" s="3">
        <v>0</v>
      </c>
      <c r="M26" s="3">
        <v>0</v>
      </c>
      <c r="O26" s="3">
        <v>0</v>
      </c>
      <c r="Q26" s="5">
        <v>0</v>
      </c>
      <c r="R26" s="3">
        <f t="shared" si="1"/>
        <v>0</v>
      </c>
    </row>
    <row r="27" spans="1:19" s="5" customFormat="1" x14ac:dyDescent="0.35">
      <c r="A27" s="5" t="s">
        <v>30</v>
      </c>
      <c r="C27" s="5">
        <v>2250822</v>
      </c>
      <c r="E27" s="5">
        <v>470925</v>
      </c>
      <c r="G27" s="5">
        <v>976</v>
      </c>
      <c r="I27" s="5">
        <v>569</v>
      </c>
      <c r="K27" s="5">
        <v>51106</v>
      </c>
      <c r="M27" s="5">
        <v>28895</v>
      </c>
      <c r="O27" s="5">
        <v>2923587</v>
      </c>
      <c r="Q27" s="5">
        <v>38066071</v>
      </c>
      <c r="R27" s="5">
        <f t="shared" si="1"/>
        <v>43792951</v>
      </c>
    </row>
    <row r="28" spans="1:19" s="3" customFormat="1" x14ac:dyDescent="0.35">
      <c r="A28" s="3" t="s">
        <v>31</v>
      </c>
      <c r="C28" s="3">
        <v>0</v>
      </c>
      <c r="E28" s="3">
        <v>0</v>
      </c>
      <c r="G28" s="3">
        <v>0</v>
      </c>
      <c r="I28" s="3">
        <v>0</v>
      </c>
      <c r="K28" s="3">
        <v>0</v>
      </c>
      <c r="M28" s="3">
        <v>0</v>
      </c>
      <c r="O28" s="3">
        <v>0</v>
      </c>
      <c r="Q28" s="5">
        <v>0</v>
      </c>
      <c r="R28" s="3">
        <f t="shared" si="1"/>
        <v>0</v>
      </c>
    </row>
    <row r="29" spans="1:19" s="3" customFormat="1" x14ac:dyDescent="0.35">
      <c r="A29" s="3" t="s">
        <v>32</v>
      </c>
      <c r="C29" s="3">
        <v>2874.5682794592899</v>
      </c>
      <c r="E29" s="3">
        <v>524.14090778693105</v>
      </c>
      <c r="G29" s="3">
        <v>1.07857999565999</v>
      </c>
      <c r="I29" s="3">
        <v>0.57795999907999995</v>
      </c>
      <c r="K29" s="3">
        <v>63.024369772351001</v>
      </c>
      <c r="M29" s="3">
        <v>29.942989885585298</v>
      </c>
      <c r="O29" s="3">
        <v>3811.3852642734601</v>
      </c>
      <c r="Q29" s="5">
        <v>46922.695986996499</v>
      </c>
      <c r="R29" s="3">
        <f t="shared" si="1"/>
        <v>54227.414338168855</v>
      </c>
    </row>
    <row r="30" spans="1:19" s="5" customFormat="1" x14ac:dyDescent="0.35">
      <c r="A30" s="5" t="s">
        <v>33</v>
      </c>
      <c r="C30" s="5">
        <v>21196349</v>
      </c>
      <c r="E30" s="5">
        <v>1100179</v>
      </c>
      <c r="G30" s="5">
        <v>4599</v>
      </c>
      <c r="I30" s="5">
        <v>930</v>
      </c>
      <c r="K30" s="5">
        <v>94163</v>
      </c>
      <c r="M30" s="5">
        <v>54970</v>
      </c>
      <c r="O30" s="5">
        <v>11445351</v>
      </c>
      <c r="Q30" s="5">
        <v>96973544</v>
      </c>
      <c r="R30" s="5">
        <f t="shared" si="1"/>
        <v>130870085</v>
      </c>
    </row>
    <row r="31" spans="1:19" s="3" customFormat="1" x14ac:dyDescent="0.35">
      <c r="A31" s="3" t="s">
        <v>34</v>
      </c>
      <c r="C31" s="3">
        <v>0</v>
      </c>
      <c r="E31" s="3">
        <v>0</v>
      </c>
      <c r="G31" s="3">
        <v>0</v>
      </c>
      <c r="I31" s="3">
        <v>0</v>
      </c>
      <c r="K31" s="3">
        <v>0</v>
      </c>
      <c r="M31" s="3">
        <v>0</v>
      </c>
      <c r="O31" s="3">
        <v>0</v>
      </c>
      <c r="Q31" s="5">
        <v>0</v>
      </c>
      <c r="R31" s="3">
        <f t="shared" si="1"/>
        <v>0</v>
      </c>
    </row>
    <row r="32" spans="1:19" s="3" customFormat="1" x14ac:dyDescent="0.35">
      <c r="A32" s="3" t="s">
        <v>35</v>
      </c>
      <c r="C32" s="3">
        <v>15623.666487000201</v>
      </c>
      <c r="E32" s="3">
        <v>958.60346800000002</v>
      </c>
      <c r="G32" s="3">
        <v>4.0645519999999999</v>
      </c>
      <c r="I32" s="3">
        <v>0.83671499999999899</v>
      </c>
      <c r="K32" s="3">
        <v>125.876045</v>
      </c>
      <c r="M32" s="3">
        <v>54.693982999999903</v>
      </c>
      <c r="O32" s="3">
        <v>11501.769284</v>
      </c>
      <c r="Q32" s="5">
        <v>94041.018408999997</v>
      </c>
      <c r="R32" s="3">
        <f t="shared" si="1"/>
        <v>122310.5289430002</v>
      </c>
    </row>
    <row r="33" spans="1:18" s="3" customFormat="1" x14ac:dyDescent="0.35">
      <c r="A33" s="3" t="s">
        <v>36</v>
      </c>
      <c r="C33" s="3">
        <v>9489771</v>
      </c>
      <c r="E33" s="3">
        <v>1504681</v>
      </c>
      <c r="G33" s="3">
        <v>1645</v>
      </c>
      <c r="I33" s="3">
        <v>1992</v>
      </c>
      <c r="K33" s="3">
        <v>78851</v>
      </c>
      <c r="M33" s="3">
        <v>105061</v>
      </c>
      <c r="O33" s="3">
        <v>1679914</v>
      </c>
      <c r="Q33" s="5">
        <v>151646125</v>
      </c>
      <c r="R33" s="3">
        <f t="shared" si="1"/>
        <v>164508040</v>
      </c>
    </row>
    <row r="34" spans="1:18" s="3" customFormat="1" x14ac:dyDescent="0.35">
      <c r="A34" s="3" t="s">
        <v>37</v>
      </c>
      <c r="C34" s="3">
        <v>0</v>
      </c>
      <c r="E34" s="3">
        <v>0</v>
      </c>
      <c r="G34" s="3">
        <v>0</v>
      </c>
      <c r="I34" s="3">
        <v>0</v>
      </c>
      <c r="K34" s="3">
        <v>0</v>
      </c>
      <c r="M34" s="3">
        <v>0</v>
      </c>
      <c r="O34" s="3">
        <v>0</v>
      </c>
      <c r="Q34" s="5">
        <v>0</v>
      </c>
      <c r="R34" s="3">
        <f t="shared" si="1"/>
        <v>0</v>
      </c>
    </row>
    <row r="35" spans="1:18" s="3" customFormat="1" x14ac:dyDescent="0.35">
      <c r="A35" s="3" t="s">
        <v>38</v>
      </c>
      <c r="C35" s="3">
        <v>12462.296966584499</v>
      </c>
      <c r="E35" s="3">
        <v>1698.21693887061</v>
      </c>
      <c r="G35" s="3">
        <v>3.5042200010739899</v>
      </c>
      <c r="I35" s="3">
        <v>2.8524399984045901</v>
      </c>
      <c r="K35" s="3">
        <v>125.606029971928</v>
      </c>
      <c r="M35" s="3">
        <v>135.98495992197101</v>
      </c>
      <c r="O35" s="3">
        <v>2292.08934036956</v>
      </c>
      <c r="Q35" s="5">
        <v>194890.71817627799</v>
      </c>
      <c r="R35" s="3">
        <f t="shared" si="1"/>
        <v>211611.26907199604</v>
      </c>
    </row>
    <row r="36" spans="1:18" s="3" customFormat="1" x14ac:dyDescent="0.35">
      <c r="A36" s="3" t="s">
        <v>39</v>
      </c>
      <c r="B36" s="3">
        <v>0</v>
      </c>
      <c r="C36" s="3">
        <v>30960.531733044001</v>
      </c>
      <c r="D36" s="3">
        <v>649.30705880000005</v>
      </c>
      <c r="E36" s="3">
        <v>3529.03776968693</v>
      </c>
      <c r="F36" s="3">
        <v>0</v>
      </c>
      <c r="G36" s="3">
        <v>8.64735199673399</v>
      </c>
      <c r="H36" s="3">
        <v>0.91066379999999902</v>
      </c>
      <c r="I36" s="3">
        <v>4.9259314990799998</v>
      </c>
      <c r="J36" s="3">
        <v>0</v>
      </c>
      <c r="K36" s="3">
        <v>314.50644474427901</v>
      </c>
      <c r="L36" s="3">
        <v>108.26502720000001</v>
      </c>
      <c r="M36" s="3">
        <v>277.88343068558498</v>
      </c>
      <c r="N36" s="3">
        <v>0</v>
      </c>
      <c r="O36" s="3">
        <v>17605.243888643101</v>
      </c>
      <c r="P36" s="3">
        <v>74471.480310100203</v>
      </c>
      <c r="Q36" s="5">
        <v>396909.98859329103</v>
      </c>
      <c r="R36" s="3">
        <f>SUM(B36:Q36)</f>
        <v>524840.72820349096</v>
      </c>
    </row>
    <row r="37" spans="1:18" s="3" customFormat="1" x14ac:dyDescent="0.35">
      <c r="A37" s="3" t="s">
        <v>47</v>
      </c>
      <c r="B37" s="1">
        <f>B36/SUM($B36:$Q36)</f>
        <v>0</v>
      </c>
      <c r="C37" s="1">
        <f t="shared" ref="C37" si="2">C36/SUM($B36:$Q36)</f>
        <v>5.8990337581118518E-2</v>
      </c>
      <c r="D37" s="1">
        <f t="shared" ref="D37" si="3">D36/SUM($B36:$Q36)</f>
        <v>1.2371506704949374E-3</v>
      </c>
      <c r="E37" s="1">
        <f t="shared" ref="E37" si="4">E36/SUM($B36:$Q36)</f>
        <v>6.7240166016968358E-3</v>
      </c>
      <c r="F37" s="1">
        <f t="shared" ref="F37" si="5">F36/SUM($B36:$Q36)</f>
        <v>0</v>
      </c>
      <c r="G37" s="1">
        <f t="shared" ref="G37" si="6">G36/SUM($B36:$Q36)</f>
        <v>1.6476145108504696E-5</v>
      </c>
      <c r="H37" s="1">
        <f t="shared" ref="H37" si="7">H36/SUM($B36:$Q36)</f>
        <v>1.7351241073023529E-6</v>
      </c>
      <c r="I37" s="1">
        <f t="shared" ref="I37" si="8">I36/SUM($B36:$Q36)</f>
        <v>9.3855740120269794E-6</v>
      </c>
      <c r="J37" s="1">
        <f t="shared" ref="J37" si="9">J36/SUM($B36:$Q36)</f>
        <v>0</v>
      </c>
      <c r="K37" s="1">
        <f t="shared" ref="K37" si="10">K36/SUM($B36:$Q36)</f>
        <v>5.992416896090022E-4</v>
      </c>
      <c r="L37" s="1">
        <f t="shared" ref="L37" si="11">L36/SUM($B36:$Q36)</f>
        <v>2.0628168010243205E-4</v>
      </c>
      <c r="M37" s="1">
        <f t="shared" ref="M37" si="12">M36/SUM($B36:$Q36)</f>
        <v>5.2946239831037684E-4</v>
      </c>
      <c r="N37" s="1">
        <f t="shared" ref="N37" si="13">N36/SUM($B36:$Q36)</f>
        <v>0</v>
      </c>
      <c r="O37" s="1">
        <f t="shared" ref="O37" si="14">O36/SUM($B36:$Q36)</f>
        <v>3.3543974281312262E-2</v>
      </c>
      <c r="P37" s="1">
        <f t="shared" ref="P37" si="15">P36/SUM($B36:$Q36)</f>
        <v>0.1418934856008853</v>
      </c>
      <c r="Q37" s="7">
        <f t="shared" ref="Q37" si="16">Q36/SUM($B36:$Q36)</f>
        <v>0.75624845265324248</v>
      </c>
      <c r="R37" s="1">
        <f t="shared" ref="R37" si="17">SUM(B37:Q37)</f>
        <v>1</v>
      </c>
    </row>
    <row r="38" spans="1:18" s="3" customFormat="1" x14ac:dyDescent="0.35">
      <c r="A38" s="3" t="s">
        <v>40</v>
      </c>
      <c r="B38" s="3">
        <v>0</v>
      </c>
      <c r="C38" s="3">
        <v>12462.296966584499</v>
      </c>
      <c r="D38" s="3">
        <v>649.30705880000005</v>
      </c>
      <c r="E38" s="3">
        <v>2046.29339389999</v>
      </c>
      <c r="F38" s="3">
        <v>0</v>
      </c>
      <c r="G38" s="3">
        <v>3.5042200010739899</v>
      </c>
      <c r="H38" s="3">
        <v>0.91066379999999902</v>
      </c>
      <c r="I38" s="3">
        <v>3.5112564999999898</v>
      </c>
      <c r="J38" s="3">
        <v>0</v>
      </c>
      <c r="K38" s="3">
        <v>125.606029971928</v>
      </c>
      <c r="L38" s="3">
        <v>108.26502720000001</v>
      </c>
      <c r="M38" s="3">
        <v>193.24645779999901</v>
      </c>
      <c r="N38" s="3">
        <v>0</v>
      </c>
      <c r="O38" s="3">
        <v>2292.08934036956</v>
      </c>
      <c r="P38" s="3">
        <v>74471.480310100203</v>
      </c>
      <c r="Q38" s="5">
        <v>255946.274197291</v>
      </c>
      <c r="R38" s="3">
        <f>SUM(B38:Q38)</f>
        <v>348302.78492231824</v>
      </c>
    </row>
    <row r="39" spans="1:18" s="3" customFormat="1" x14ac:dyDescent="0.35">
      <c r="A39" s="3" t="s">
        <v>41</v>
      </c>
      <c r="B39" s="3">
        <v>0</v>
      </c>
      <c r="C39" s="3">
        <v>31049497</v>
      </c>
      <c r="D39" s="3">
        <v>733193</v>
      </c>
      <c r="E39" s="3">
        <v>4428435</v>
      </c>
      <c r="F39" s="3">
        <v>9204</v>
      </c>
      <c r="G39" s="3">
        <v>5086</v>
      </c>
      <c r="H39" s="3">
        <v>1331</v>
      </c>
      <c r="I39" s="3">
        <v>7570</v>
      </c>
      <c r="J39" s="3">
        <v>0</v>
      </c>
      <c r="K39" s="3">
        <v>195259</v>
      </c>
      <c r="L39" s="3">
        <v>120111</v>
      </c>
      <c r="M39" s="3">
        <v>438099</v>
      </c>
      <c r="N39" s="3">
        <v>24355419</v>
      </c>
      <c r="O39" s="3">
        <v>11392670</v>
      </c>
      <c r="P39" s="3">
        <v>76858189</v>
      </c>
      <c r="Q39" s="5">
        <v>430450112</v>
      </c>
      <c r="R39" s="3">
        <f>SUM(B39:Q39)</f>
        <v>580044175</v>
      </c>
    </row>
    <row r="40" spans="1:18" s="3" customFormat="1" x14ac:dyDescent="0.35">
      <c r="A40" s="3" t="s">
        <v>48</v>
      </c>
      <c r="B40" s="1">
        <f>B39/SUM($B39:$Q39)</f>
        <v>0</v>
      </c>
      <c r="C40" s="1">
        <f t="shared" ref="C40" si="18">C39/SUM($B39:$Q39)</f>
        <v>5.3529538504545796E-2</v>
      </c>
      <c r="D40" s="1">
        <f t="shared" ref="D40" si="19">D39/SUM($B39:$Q39)</f>
        <v>1.2640295887808889E-3</v>
      </c>
      <c r="E40" s="1">
        <f t="shared" ref="E40" si="20">E39/SUM($B39:$Q39)</f>
        <v>7.6346512746205929E-3</v>
      </c>
      <c r="F40" s="1">
        <f t="shared" ref="F40" si="21">F39/SUM($B39:$Q39)</f>
        <v>1.58677569686826E-5</v>
      </c>
      <c r="G40" s="1">
        <f t="shared" ref="G40" si="22">G39/SUM($B39:$Q39)</f>
        <v>8.7682976904302168E-6</v>
      </c>
      <c r="H40" s="1">
        <f t="shared" ref="H40" si="23">H39/SUM($B39:$Q39)</f>
        <v>2.2946528167445176E-6</v>
      </c>
      <c r="I40" s="1">
        <f t="shared" ref="I40" si="24">I39/SUM($B39:$Q39)</f>
        <v>1.3050730144820436E-5</v>
      </c>
      <c r="J40" s="1">
        <f t="shared" ref="J40" si="25">J39/SUM($B39:$Q39)</f>
        <v>0</v>
      </c>
      <c r="K40" s="1">
        <f t="shared" ref="K40" si="26">K39/SUM($B39:$Q39)</f>
        <v>3.3662780942503214E-4</v>
      </c>
      <c r="L40" s="1">
        <f t="shared" ref="L40" si="27">L39/SUM($B39:$Q39)</f>
        <v>2.0707215963335895E-4</v>
      </c>
      <c r="M40" s="1">
        <f t="shared" ref="M40" si="28">M39/SUM($B39:$Q39)</f>
        <v>7.5528557803377651E-4</v>
      </c>
      <c r="N40" s="1">
        <f t="shared" ref="N40" si="29">N39/SUM($B39:$Q39)</f>
        <v>4.1988903689964649E-2</v>
      </c>
      <c r="O40" s="1">
        <f t="shared" ref="O40" si="30">O39/SUM($B39:$Q39)</f>
        <v>1.9641038546762409E-2</v>
      </c>
      <c r="P40" s="1">
        <f t="shared" ref="P40" si="31">P39/SUM($B39:$Q39)</f>
        <v>0.13250402695622276</v>
      </c>
      <c r="Q40" s="7">
        <f t="shared" ref="Q40" si="32">Q39/SUM($B39:$Q39)</f>
        <v>0.74209884445439001</v>
      </c>
      <c r="R40" s="1">
        <f t="shared" ref="R40" si="33">SUM(B40:Q40)</f>
        <v>1</v>
      </c>
    </row>
    <row r="41" spans="1:18" s="3" customFormat="1" x14ac:dyDescent="0.35">
      <c r="A41" s="3" t="s">
        <v>42</v>
      </c>
      <c r="B41" s="3">
        <v>0</v>
      </c>
      <c r="C41" s="3">
        <v>22979611</v>
      </c>
      <c r="D41" s="3">
        <v>0</v>
      </c>
      <c r="E41" s="3">
        <v>188780</v>
      </c>
      <c r="F41" s="3">
        <v>5504</v>
      </c>
      <c r="G41" s="3">
        <v>16301</v>
      </c>
      <c r="H41" s="3">
        <v>204</v>
      </c>
      <c r="I41" s="3">
        <v>888</v>
      </c>
      <c r="J41" s="3">
        <v>9235711</v>
      </c>
      <c r="K41" s="3">
        <v>1604873</v>
      </c>
      <c r="L41" s="3">
        <v>0</v>
      </c>
      <c r="M41" s="3">
        <v>7519</v>
      </c>
      <c r="N41" s="3">
        <v>15650013</v>
      </c>
      <c r="O41" s="3">
        <v>30570377</v>
      </c>
      <c r="P41" s="3">
        <v>30724670</v>
      </c>
      <c r="Q41" s="5">
        <v>115667951</v>
      </c>
      <c r="R41" s="3">
        <f>SUM(B41:Q41)</f>
        <v>226652402</v>
      </c>
    </row>
    <row r="42" spans="1:18" s="3" customFormat="1" x14ac:dyDescent="0.35">
      <c r="A42" s="3" t="s">
        <v>49</v>
      </c>
      <c r="B42" s="1">
        <f>B41/SUM($B41:$Q41)</f>
        <v>0</v>
      </c>
      <c r="C42" s="1">
        <f t="shared" ref="C42" si="34">C41/SUM($B41:$Q41)</f>
        <v>0.10138701728826152</v>
      </c>
      <c r="D42" s="1">
        <f t="shared" ref="D42" si="35">D41/SUM($B41:$Q41)</f>
        <v>0</v>
      </c>
      <c r="E42" s="1">
        <f t="shared" ref="E42" si="36">E41/SUM($B41:$Q41)</f>
        <v>8.3290535787041873E-4</v>
      </c>
      <c r="F42" s="1">
        <f t="shared" ref="F42" si="37">F41/SUM($B41:$Q41)</f>
        <v>2.4283881182957857E-5</v>
      </c>
      <c r="G42" s="1">
        <f t="shared" ref="G42" si="38">G41/SUM($B41:$Q41)</f>
        <v>7.1920702609628643E-5</v>
      </c>
      <c r="H42" s="1">
        <f t="shared" ref="H42" si="39">H41/SUM($B41:$Q41)</f>
        <v>9.0005664268230433E-7</v>
      </c>
      <c r="I42" s="1">
        <f t="shared" ref="I42" si="40">I41/SUM($B41:$Q41)</f>
        <v>3.9178936210876779E-6</v>
      </c>
      <c r="J42" s="1">
        <f t="shared" ref="J42" si="41">J41/SUM($B41:$Q41)</f>
        <v>4.0748348212960916E-2</v>
      </c>
      <c r="K42" s="1">
        <f t="shared" ref="K42" si="42">K41/SUM($B41:$Q41)</f>
        <v>7.0807676681935187E-3</v>
      </c>
      <c r="L42" s="1">
        <f t="shared" ref="L42" si="43">L41/SUM($B41:$Q41)</f>
        <v>0</v>
      </c>
      <c r="M42" s="1">
        <f t="shared" ref="M42" si="44">M41/SUM($B41:$Q41)</f>
        <v>3.3174146550628659E-5</v>
      </c>
      <c r="N42" s="1">
        <f t="shared" ref="N42" si="45">N41/SUM($B41:$Q41)</f>
        <v>6.9048520385854989E-2</v>
      </c>
      <c r="O42" s="1">
        <f t="shared" ref="O42" si="46">O41/SUM($B41:$Q41)</f>
        <v>0.13487779847133496</v>
      </c>
      <c r="P42" s="1">
        <f t="shared" ref="P42" si="47">P41/SUM($B41:$Q41)</f>
        <v>0.13555854572412607</v>
      </c>
      <c r="Q42" s="7">
        <f t="shared" ref="Q42" si="48">Q41/SUM($B41:$Q41)</f>
        <v>0.51033190021079067</v>
      </c>
      <c r="R42" s="1">
        <f t="shared" ref="R42" si="49">SUM(B42:Q42)</f>
        <v>1</v>
      </c>
    </row>
    <row r="43" spans="1:18" s="3" customFormat="1" x14ac:dyDescent="0.35">
      <c r="A43" s="3" t="s">
        <v>43</v>
      </c>
      <c r="B43" s="3">
        <v>0</v>
      </c>
      <c r="C43" s="3">
        <v>54029108</v>
      </c>
      <c r="D43" s="3">
        <v>733193</v>
      </c>
      <c r="E43" s="3">
        <v>4617215</v>
      </c>
      <c r="F43" s="3">
        <v>14708</v>
      </c>
      <c r="G43" s="3">
        <v>21387</v>
      </c>
      <c r="H43" s="3">
        <v>1535</v>
      </c>
      <c r="I43" s="3">
        <v>8458</v>
      </c>
      <c r="J43" s="3">
        <v>9235711</v>
      </c>
      <c r="K43" s="3">
        <v>1800132</v>
      </c>
      <c r="L43" s="3">
        <v>120111</v>
      </c>
      <c r="M43" s="3">
        <v>445618</v>
      </c>
      <c r="N43" s="3">
        <v>40005432</v>
      </c>
      <c r="O43" s="3">
        <v>41963047</v>
      </c>
      <c r="P43" s="3">
        <v>107582859</v>
      </c>
      <c r="Q43" s="5">
        <v>546118063</v>
      </c>
      <c r="R43" s="3">
        <f>SUM(B43:Q43)</f>
        <v>806696577</v>
      </c>
    </row>
    <row r="44" spans="1:18" s="3" customFormat="1" x14ac:dyDescent="0.35">
      <c r="A44" s="3" t="s">
        <v>50</v>
      </c>
      <c r="B44" s="1">
        <f>B43/SUM($B43:$Q43)</f>
        <v>0</v>
      </c>
      <c r="C44" s="1">
        <f t="shared" ref="C44" si="50">C43/SUM($B43:$Q43)</f>
        <v>6.6975749669010931E-2</v>
      </c>
      <c r="D44" s="1">
        <f t="shared" ref="D44" si="51">D43/SUM($B43:$Q43)</f>
        <v>9.0888324173464291E-4</v>
      </c>
      <c r="E44" s="1">
        <f t="shared" ref="E44" si="52">E43/SUM($B43:$Q43)</f>
        <v>5.7236080226977333E-3</v>
      </c>
      <c r="F44" s="1">
        <f t="shared" ref="F44" si="53">F43/SUM($B43:$Q43)</f>
        <v>1.8232381814110511E-5</v>
      </c>
      <c r="G44" s="1">
        <f t="shared" ref="G44" si="54">G43/SUM($B43:$Q43)</f>
        <v>2.6511826887298173E-5</v>
      </c>
      <c r="H44" s="1">
        <f t="shared" ref="H44" si="55">H43/SUM($B43:$Q43)</f>
        <v>1.9028220073877913E-6</v>
      </c>
      <c r="I44" s="1">
        <f t="shared" ref="I44" si="56">I43/SUM($B43:$Q43)</f>
        <v>1.0484735204225368E-5</v>
      </c>
      <c r="J44" s="1">
        <f t="shared" ref="J44" si="57">J43/SUM($B43:$Q43)</f>
        <v>1.1448804003044629E-2</v>
      </c>
      <c r="K44" s="1">
        <f t="shared" ref="K44" si="58">K43/SUM($B43:$Q43)</f>
        <v>2.2314858539433224E-3</v>
      </c>
      <c r="L44" s="1">
        <f t="shared" ref="L44" si="59">L43/SUM($B43:$Q43)</f>
        <v>1.4889241311358633E-4</v>
      </c>
      <c r="M44" s="1">
        <f t="shared" ref="M44" si="60">M43/SUM($B43:$Q43)</f>
        <v>5.5239852592060769E-4</v>
      </c>
      <c r="N44" s="1">
        <f t="shared" ref="N44" si="61">N43/SUM($B43:$Q43)</f>
        <v>4.9591671937886501E-2</v>
      </c>
      <c r="O44" s="1">
        <f t="shared" ref="O44" si="62">O43/SUM($B43:$Q43)</f>
        <v>5.2018377412800153E-2</v>
      </c>
      <c r="P44" s="1">
        <f t="shared" ref="P44" si="63">P43/SUM($B43:$Q43)</f>
        <v>0.13336223565009622</v>
      </c>
      <c r="Q44" s="7">
        <f t="shared" ref="Q44" si="64">Q43/SUM($B43:$Q43)</f>
        <v>0.67698076150383868</v>
      </c>
      <c r="R44" s="1">
        <f t="shared" ref="R44" si="65">SUM(B44:Q44)</f>
        <v>1</v>
      </c>
    </row>
    <row r="45" spans="1:18" s="3" customFormat="1" x14ac:dyDescent="0.35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5">
        <v>0</v>
      </c>
      <c r="R45" s="3">
        <f>SUM(B45:Q45)</f>
        <v>0</v>
      </c>
    </row>
    <row r="47" spans="1:18" x14ac:dyDescent="0.35">
      <c r="A47" t="s">
        <v>51</v>
      </c>
      <c r="B47">
        <f>B36/B6*1000</f>
        <v>0</v>
      </c>
      <c r="C47">
        <f t="shared" ref="C47:R47" si="66">C36/C6*1000</f>
        <v>7.2808787637026215</v>
      </c>
      <c r="D47">
        <f t="shared" si="66"/>
        <v>6.0764679456464785</v>
      </c>
      <c r="E47">
        <f t="shared" si="66"/>
        <v>11.712976304417728</v>
      </c>
      <c r="F47">
        <f t="shared" si="66"/>
        <v>0</v>
      </c>
      <c r="G47">
        <f t="shared" si="66"/>
        <v>1.4661498807619515</v>
      </c>
      <c r="H47">
        <f t="shared" si="66"/>
        <v>1.2665699582753811</v>
      </c>
      <c r="I47">
        <f t="shared" si="66"/>
        <v>1.9211901322464897</v>
      </c>
      <c r="J47">
        <f t="shared" si="66"/>
        <v>0</v>
      </c>
      <c r="K47">
        <f t="shared" si="66"/>
        <v>0.49960754168623861</v>
      </c>
      <c r="L47">
        <f t="shared" si="66"/>
        <v>1.6984880800727935</v>
      </c>
      <c r="M47">
        <f t="shared" si="66"/>
        <v>1.7552897486329841</v>
      </c>
      <c r="N47">
        <f t="shared" si="66"/>
        <v>0</v>
      </c>
      <c r="O47">
        <f t="shared" si="66"/>
        <v>2.3364682523609686</v>
      </c>
      <c r="P47">
        <f t="shared" si="66"/>
        <v>6.6423366209079866</v>
      </c>
      <c r="Q47" s="4">
        <f t="shared" si="66"/>
        <v>13.742811082143172</v>
      </c>
      <c r="R47">
        <f t="shared" si="66"/>
        <v>7.7340621601099393</v>
      </c>
    </row>
    <row r="48" spans="1:18" x14ac:dyDescent="0.35">
      <c r="A48" t="s">
        <v>52</v>
      </c>
      <c r="B48" t="e">
        <f>B36/B43*1000</f>
        <v>#DIV/0!</v>
      </c>
      <c r="C48">
        <f t="shared" ref="C48:R48" si="67">C36/C43*1000</f>
        <v>0.57303429353384849</v>
      </c>
      <c r="D48">
        <f t="shared" si="67"/>
        <v>0.88558818592103306</v>
      </c>
      <c r="E48">
        <f t="shared" si="67"/>
        <v>0.76432173283828664</v>
      </c>
      <c r="F48">
        <f t="shared" si="67"/>
        <v>0</v>
      </c>
      <c r="G48">
        <f t="shared" si="67"/>
        <v>0.40432748850862626</v>
      </c>
      <c r="H48">
        <f t="shared" si="67"/>
        <v>0.59326631921824047</v>
      </c>
      <c r="I48">
        <f t="shared" si="67"/>
        <v>0.58239908951052255</v>
      </c>
      <c r="J48">
        <f t="shared" si="67"/>
        <v>0</v>
      </c>
      <c r="K48">
        <f t="shared" si="67"/>
        <v>0.17471299034975157</v>
      </c>
      <c r="L48">
        <f t="shared" si="67"/>
        <v>0.90137478832080331</v>
      </c>
      <c r="M48">
        <f t="shared" si="67"/>
        <v>0.62359112667258731</v>
      </c>
      <c r="N48">
        <f t="shared" si="67"/>
        <v>0</v>
      </c>
      <c r="O48">
        <f t="shared" si="67"/>
        <v>0.41954160022371828</v>
      </c>
      <c r="P48">
        <f t="shared" si="67"/>
        <v>0.69222440268203134</v>
      </c>
      <c r="Q48" s="4">
        <f t="shared" si="67"/>
        <v>0.72678421660865489</v>
      </c>
      <c r="R48">
        <f t="shared" si="67"/>
        <v>0.65060487817526835</v>
      </c>
    </row>
    <row r="49" spans="1:18" x14ac:dyDescent="0.35">
      <c r="A49" t="s">
        <v>53</v>
      </c>
      <c r="B49" t="e">
        <f>B36/B39*1000</f>
        <v>#DIV/0!</v>
      </c>
      <c r="C49">
        <f t="shared" ref="C49:R49" si="68">C36/C39*1000</f>
        <v>0.99713472759458877</v>
      </c>
      <c r="D49">
        <f t="shared" si="68"/>
        <v>0.88558818592103306</v>
      </c>
      <c r="E49">
        <f t="shared" si="68"/>
        <v>0.79690404616685806</v>
      </c>
      <c r="F49">
        <f t="shared" si="68"/>
        <v>0</v>
      </c>
      <c r="G49">
        <f t="shared" si="68"/>
        <v>1.7002265034868247</v>
      </c>
      <c r="H49">
        <f t="shared" si="68"/>
        <v>0.68419519158527353</v>
      </c>
      <c r="I49">
        <f t="shared" si="68"/>
        <v>0.65071750318097754</v>
      </c>
      <c r="J49" t="e">
        <f t="shared" si="68"/>
        <v>#DIV/0!</v>
      </c>
      <c r="K49">
        <f t="shared" si="68"/>
        <v>1.6107142039254478</v>
      </c>
      <c r="L49">
        <f t="shared" si="68"/>
        <v>0.90137478832080331</v>
      </c>
      <c r="M49">
        <f t="shared" si="68"/>
        <v>0.63429368860824831</v>
      </c>
      <c r="N49">
        <f t="shared" si="68"/>
        <v>0</v>
      </c>
      <c r="O49">
        <f t="shared" si="68"/>
        <v>1.5453132486627894</v>
      </c>
      <c r="P49">
        <f t="shared" si="68"/>
        <v>0.9689465921464816</v>
      </c>
      <c r="Q49" s="4">
        <f t="shared" si="68"/>
        <v>0.92208127615330027</v>
      </c>
      <c r="R49">
        <f t="shared" si="68"/>
        <v>0.90482889204687034</v>
      </c>
    </row>
    <row r="50" spans="1:18" x14ac:dyDescent="0.35">
      <c r="A50" t="s">
        <v>54</v>
      </c>
      <c r="B50" t="e">
        <f>B39/B43</f>
        <v>#DIV/0!</v>
      </c>
      <c r="C50">
        <f t="shared" ref="C50:R50" si="69">C39/C43</f>
        <v>0.57468091088973738</v>
      </c>
      <c r="D50">
        <f t="shared" si="69"/>
        <v>1</v>
      </c>
      <c r="E50">
        <f t="shared" si="69"/>
        <v>0.9591138814198602</v>
      </c>
      <c r="F50">
        <f t="shared" si="69"/>
        <v>0.62578188740821317</v>
      </c>
      <c r="G50">
        <f t="shared" si="69"/>
        <v>0.2378080142142423</v>
      </c>
      <c r="H50">
        <f t="shared" si="69"/>
        <v>0.86710097719869705</v>
      </c>
      <c r="I50">
        <f t="shared" si="69"/>
        <v>0.89501064081343107</v>
      </c>
      <c r="J50">
        <f t="shared" si="69"/>
        <v>0</v>
      </c>
      <c r="K50">
        <f t="shared" si="69"/>
        <v>0.10846926780924955</v>
      </c>
      <c r="L50">
        <f t="shared" si="69"/>
        <v>1</v>
      </c>
      <c r="M50">
        <f t="shared" si="69"/>
        <v>0.98312680367489647</v>
      </c>
      <c r="N50">
        <f t="shared" si="69"/>
        <v>0.60880279957981709</v>
      </c>
      <c r="O50">
        <f t="shared" si="69"/>
        <v>0.27149291613642834</v>
      </c>
      <c r="P50">
        <f t="shared" si="69"/>
        <v>0.71440924432023134</v>
      </c>
      <c r="Q50" s="4">
        <f t="shared" si="69"/>
        <v>0.7881997340197846</v>
      </c>
      <c r="R50">
        <f t="shared" si="69"/>
        <v>0.71903636576357999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AB_data_6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Hugh Barnes</cp:lastModifiedBy>
  <dcterms:created xsi:type="dcterms:W3CDTF">2025-09-16T09:23:11Z</dcterms:created>
  <dcterms:modified xsi:type="dcterms:W3CDTF">2025-09-16T10:15:27Z</dcterms:modified>
</cp:coreProperties>
</file>