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7"/>
  <c r="G5"/>
  <c r="G4"/>
  <c r="G6"/>
  <c r="E8"/>
  <c r="E7"/>
  <c r="E6"/>
  <c r="E5"/>
  <c r="E4"/>
  <c r="E9" s="1"/>
  <c r="F8"/>
  <c r="F7"/>
  <c r="F6"/>
  <c r="F5"/>
  <c r="F4"/>
  <c r="F9" s="1"/>
  <c r="D9"/>
  <c r="D8"/>
  <c r="D7"/>
  <c r="D6"/>
  <c r="D5"/>
  <c r="D4"/>
  <c r="B4"/>
  <c r="B8"/>
  <c r="B7"/>
  <c r="B6"/>
  <c r="B5"/>
  <c r="C8"/>
  <c r="C7"/>
  <c r="C6"/>
  <c r="C5"/>
  <c r="C4"/>
  <c r="C9"/>
  <c r="G9"/>
  <c r="B9"/>
  <c r="A4"/>
  <c r="A5" s="1"/>
  <c r="A6" s="1"/>
  <c r="A7" s="1"/>
  <c r="A8" s="1"/>
  <c r="F10" l="1"/>
  <c r="G10"/>
  <c r="C10"/>
  <c r="E10"/>
  <c r="D10"/>
  <c r="B10"/>
</calcChain>
</file>

<file path=xl/sharedStrings.xml><?xml version="1.0" encoding="utf-8"?>
<sst xmlns="http://schemas.openxmlformats.org/spreadsheetml/2006/main" count="13" uniqueCount="9">
  <si>
    <t>Trial</t>
  </si>
  <si>
    <t>Before Improvements</t>
  </si>
  <si>
    <t>Average</t>
  </si>
  <si>
    <t>After Optimizing Work Size</t>
  </si>
  <si>
    <t>Testing Data: Tests were preformed on a 1000x1000x100 chunk of data.</t>
  </si>
  <si>
    <t>GPU (s)</t>
  </si>
  <si>
    <t>CPU (s)</t>
  </si>
  <si>
    <t>X Speedup</t>
  </si>
  <si>
    <t>After Switching to Byte Kernel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</si>
</sst>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4" fontId="0" fillId="0" borderId="0" xfId="0" applyNumberFormat="1"/>
    <xf numFmtId="2" fontId="0" fillId="0" borderId="8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0" borderId="6" xfId="0" applyNumberFormat="1" applyBorder="1"/>
    <xf numFmtId="164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Evaluate 100</a:t>
            </a:r>
            <a:r>
              <a:rPr lang="en-US" baseline="0"/>
              <a:t> Million Points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GPU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Optimizing Work Size</c:v>
                </c:pt>
                <c:pt idx="2">
                  <c:v>After Switching to Byte Kernel</c:v>
                </c:pt>
              </c:strCache>
            </c:strRef>
          </c:cat>
          <c:val>
            <c:numRef>
              <c:f>(Sheet1!$B$9,Sheet1!$D$9,Sheet1!$F$9)</c:f>
              <c:numCache>
                <c:formatCode>0.00</c:formatCode>
                <c:ptCount val="3"/>
                <c:pt idx="0">
                  <c:v>130.306026</c:v>
                </c:pt>
                <c:pt idx="1">
                  <c:v>63.991622000000007</c:v>
                </c:pt>
                <c:pt idx="2">
                  <c:v>61.998095999999997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Optimizing Work Size</c:v>
                </c:pt>
                <c:pt idx="2">
                  <c:v>After Switching to Byte Kernel</c:v>
                </c:pt>
              </c:strCache>
            </c:strRef>
          </c:cat>
          <c:val>
            <c:numRef>
              <c:f>(Sheet1!$C$9,Sheet1!$E$9,Sheet1!$G$9)</c:f>
              <c:numCache>
                <c:formatCode>0.00</c:formatCode>
                <c:ptCount val="3"/>
                <c:pt idx="0">
                  <c:v>1244.5214120000001</c:v>
                </c:pt>
                <c:pt idx="1">
                  <c:v>1247.2145059999998</c:v>
                </c:pt>
                <c:pt idx="2">
                  <c:v>1245.9329559999999</c:v>
                </c:pt>
              </c:numCache>
            </c:numRef>
          </c:val>
        </c:ser>
        <c:axId val="90851968"/>
        <c:axId val="95703424"/>
      </c:barChart>
      <c:catAx>
        <c:axId val="90851968"/>
        <c:scaling>
          <c:orientation val="minMax"/>
        </c:scaling>
        <c:axPos val="b"/>
        <c:tickLblPos val="nextTo"/>
        <c:crossAx val="95703424"/>
        <c:crosses val="autoZero"/>
        <c:auto val="1"/>
        <c:lblAlgn val="ctr"/>
        <c:lblOffset val="100"/>
      </c:catAx>
      <c:valAx>
        <c:axId val="957034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0.00" sourceLinked="1"/>
        <c:tickLblPos val="nextTo"/>
        <c:crossAx val="9085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Evaluate 100</a:t>
            </a:r>
            <a:r>
              <a:rPr lang="en-US" baseline="0"/>
              <a:t> Million Points </a:t>
            </a:r>
            <a:endParaRPr lang="en-US"/>
          </a:p>
        </c:rich>
      </c:tx>
      <c:layout>
        <c:manualLayout>
          <c:xMode val="edge"/>
          <c:yMode val="edge"/>
          <c:x val="0.11545144356955381"/>
          <c:y val="3.240740740740740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GPU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Optimizing Work Size</c:v>
                </c:pt>
                <c:pt idx="2">
                  <c:v>After Switching to Byte Kernel</c:v>
                </c:pt>
              </c:strCache>
            </c:strRef>
          </c:cat>
          <c:val>
            <c:numRef>
              <c:f>(Sheet1!$B$9,Sheet1!$D$9,Sheet1!$F$9)</c:f>
              <c:numCache>
                <c:formatCode>0.00</c:formatCode>
                <c:ptCount val="3"/>
                <c:pt idx="0">
                  <c:v>130.306026</c:v>
                </c:pt>
                <c:pt idx="1">
                  <c:v>63.991622000000007</c:v>
                </c:pt>
                <c:pt idx="2">
                  <c:v>61.998095999999997</c:v>
                </c:pt>
              </c:numCache>
            </c:numRef>
          </c:val>
        </c:ser>
        <c:axId val="95720192"/>
        <c:axId val="95721728"/>
      </c:barChart>
      <c:catAx>
        <c:axId val="95720192"/>
        <c:scaling>
          <c:orientation val="minMax"/>
        </c:scaling>
        <c:axPos val="b"/>
        <c:tickLblPos val="nextTo"/>
        <c:crossAx val="95721728"/>
        <c:crosses val="autoZero"/>
        <c:auto val="1"/>
        <c:lblAlgn val="ctr"/>
        <c:lblOffset val="100"/>
      </c:catAx>
      <c:valAx>
        <c:axId val="957217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0.00" sourceLinked="1"/>
        <c:tickLblPos val="nextTo"/>
        <c:crossAx val="9572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152400</xdr:rowOff>
    </xdr:from>
    <xdr:to>
      <xdr:col>15</xdr:col>
      <xdr:colOff>409575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14" sqref="F14"/>
    </sheetView>
  </sheetViews>
  <sheetFormatPr defaultRowHeight="15"/>
  <cols>
    <col min="1" max="1" width="10.28515625" customWidth="1"/>
    <col min="2" max="2" width="10.7109375" customWidth="1"/>
    <col min="3" max="3" width="11.140625" customWidth="1"/>
    <col min="5" max="5" width="12.42578125" customWidth="1"/>
    <col min="6" max="6" width="13.85546875" bestFit="1" customWidth="1"/>
  </cols>
  <sheetData>
    <row r="1" spans="1:7">
      <c r="A1" t="s">
        <v>4</v>
      </c>
    </row>
    <row r="2" spans="1:7">
      <c r="A2" s="1"/>
      <c r="B2" s="17" t="s">
        <v>1</v>
      </c>
      <c r="C2" s="17"/>
      <c r="D2" s="17" t="s">
        <v>3</v>
      </c>
      <c r="E2" s="17"/>
      <c r="F2" t="s">
        <v>8</v>
      </c>
    </row>
    <row r="3" spans="1:7">
      <c r="A3" s="2" t="s">
        <v>0</v>
      </c>
      <c r="B3" s="3" t="s">
        <v>5</v>
      </c>
      <c r="C3" s="3" t="s">
        <v>6</v>
      </c>
      <c r="D3" s="4" t="s">
        <v>5</v>
      </c>
      <c r="E3" s="2" t="s">
        <v>6</v>
      </c>
      <c r="F3" s="3" t="s">
        <v>5</v>
      </c>
      <c r="G3" s="3" t="s">
        <v>6</v>
      </c>
    </row>
    <row r="4" spans="1:7">
      <c r="A4" s="1">
        <f>1</f>
        <v>1</v>
      </c>
      <c r="B4" s="13">
        <f>128345.64/1000</f>
        <v>128.34564</v>
      </c>
      <c r="C4" s="13">
        <f>1245509.73/1000</f>
        <v>1245.50973</v>
      </c>
      <c r="D4" s="10">
        <f>64187.95/1000</f>
        <v>64.187950000000001</v>
      </c>
      <c r="E4" s="11">
        <f>1254713.01/1000</f>
        <v>1254.7130099999999</v>
      </c>
      <c r="F4" s="13">
        <f>61555.79/1000</f>
        <v>61.555790000000002</v>
      </c>
      <c r="G4" s="11">
        <f>1254713.01/1000</f>
        <v>1254.7130099999999</v>
      </c>
    </row>
    <row r="5" spans="1:7">
      <c r="A5" s="1">
        <f>A4+1</f>
        <v>2</v>
      </c>
      <c r="B5" s="13">
        <f>127848.38/1000</f>
        <v>127.84838000000001</v>
      </c>
      <c r="C5" s="13">
        <f>1240732.15/1000</f>
        <v>1240.7321499999998</v>
      </c>
      <c r="D5" s="9">
        <f>63708.56/1000</f>
        <v>63.708559999999999</v>
      </c>
      <c r="E5" s="13">
        <f>1247462.35/1000</f>
        <v>1247.46235</v>
      </c>
      <c r="F5" s="13">
        <f>62259.69/1000</f>
        <v>62.259689999999999</v>
      </c>
      <c r="G5" s="13">
        <f>1241247.54/1000</f>
        <v>1241.2475400000001</v>
      </c>
    </row>
    <row r="6" spans="1:7">
      <c r="A6" s="1">
        <f t="shared" ref="A6:A8" si="0">A5+1</f>
        <v>3</v>
      </c>
      <c r="B6" s="13">
        <f>131921.15/1000</f>
        <v>131.92114999999998</v>
      </c>
      <c r="C6" s="13">
        <f>1247462.35/1000</f>
        <v>1247.46235</v>
      </c>
      <c r="D6" s="9">
        <f>64396.9/1000</f>
        <v>64.396900000000002</v>
      </c>
      <c r="E6" s="13">
        <f>1245509.73/1000</f>
        <v>1245.50973</v>
      </c>
      <c r="F6" s="13">
        <f>62287.22/1000</f>
        <v>62.287219999999998</v>
      </c>
      <c r="G6" s="13">
        <f>1245509.73/1000</f>
        <v>1245.50973</v>
      </c>
    </row>
    <row r="7" spans="1:7">
      <c r="A7" s="1">
        <f t="shared" si="0"/>
        <v>4</v>
      </c>
      <c r="B7" s="13">
        <f>131699.53/1000</f>
        <v>131.69953000000001</v>
      </c>
      <c r="C7" s="13">
        <f>1241247.54/1000</f>
        <v>1241.2475400000001</v>
      </c>
      <c r="D7" s="9">
        <f>63985.7/1000</f>
        <v>63.985699999999994</v>
      </c>
      <c r="E7" s="13">
        <f>1247655.29/1000</f>
        <v>1247.6552900000002</v>
      </c>
      <c r="F7" s="13">
        <f>61890.2/1000</f>
        <v>61.8902</v>
      </c>
      <c r="G7" s="13">
        <f>1240732.15/1000</f>
        <v>1240.7321499999998</v>
      </c>
    </row>
    <row r="8" spans="1:7" ht="15.75" thickBot="1">
      <c r="A8" s="1">
        <f t="shared" si="0"/>
        <v>5</v>
      </c>
      <c r="B8" s="13">
        <f>131715.43/1000</f>
        <v>131.71543</v>
      </c>
      <c r="C8" s="13">
        <f>1247655.29/1000</f>
        <v>1247.6552900000002</v>
      </c>
      <c r="D8" s="12">
        <f>63679/1000</f>
        <v>63.679000000000002</v>
      </c>
      <c r="E8" s="13">
        <f>1240732.15/1000</f>
        <v>1240.7321499999998</v>
      </c>
      <c r="F8" s="13">
        <f>61997.58/1000</f>
        <v>61.997579999999999</v>
      </c>
      <c r="G8" s="13">
        <f>1247462.35/1000</f>
        <v>1247.46235</v>
      </c>
    </row>
    <row r="9" spans="1:7" ht="15.75" thickTop="1">
      <c r="A9" s="5" t="s">
        <v>2</v>
      </c>
      <c r="B9" s="14">
        <f>AVERAGE(B4:B8)</f>
        <v>130.306026</v>
      </c>
      <c r="C9" s="14">
        <f t="shared" ref="C9:G9" si="1">AVERAGE(C4:C8)</f>
        <v>1244.5214120000001</v>
      </c>
      <c r="D9" s="7">
        <f>AVERAGE(D4:D8)</f>
        <v>63.991622000000007</v>
      </c>
      <c r="E9" s="8">
        <f t="shared" si="1"/>
        <v>1247.2145059999998</v>
      </c>
      <c r="F9" s="14">
        <f t="shared" si="1"/>
        <v>61.998095999999997</v>
      </c>
      <c r="G9" s="14">
        <f t="shared" si="1"/>
        <v>1245.9329559999999</v>
      </c>
    </row>
    <row r="10" spans="1:7">
      <c r="A10" s="1" t="s">
        <v>7</v>
      </c>
      <c r="B10" s="9">
        <f>C9/B9</f>
        <v>9.5507587039758235</v>
      </c>
      <c r="C10" s="16">
        <f>B9/C9</f>
        <v>0.10470372365116044</v>
      </c>
      <c r="D10" s="9">
        <f>E9/D9</f>
        <v>19.490278055461694</v>
      </c>
      <c r="E10" s="16">
        <f>D9/E9</f>
        <v>5.1307631279266103E-2</v>
      </c>
      <c r="F10" s="15">
        <f>G9/F9</f>
        <v>20.096309989906786</v>
      </c>
      <c r="G10" s="13">
        <f>F9/G9</f>
        <v>4.9760378920420824E-2</v>
      </c>
    </row>
    <row r="16" spans="1:7">
      <c r="F16" s="6"/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2011-05-25T00:50:29Z</dcterms:modified>
</cp:coreProperties>
</file>