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recent_XPS_i9\Communify\"/>
    </mc:Choice>
  </mc:AlternateContent>
  <xr:revisionPtr revIDLastSave="0" documentId="13_ncr:1_{82A0BCB9-600F-478B-A4F7-9907B37A89F6}" xr6:coauthVersionLast="47" xr6:coauthVersionMax="47" xr10:uidLastSave="{00000000-0000-0000-0000-000000000000}"/>
  <bookViews>
    <workbookView xWindow="51720" yWindow="-120" windowWidth="38640" windowHeight="21120" xr2:uid="{A7108469-2DF1-4BDE-A215-D4311E640F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C30" i="1"/>
  <c r="C31" i="1"/>
  <c r="C29" i="1"/>
  <c r="D22" i="1"/>
  <c r="B15" i="1"/>
  <c r="I15" i="1"/>
  <c r="I14" i="1"/>
  <c r="C16" i="1"/>
  <c r="D16" i="1" s="1"/>
  <c r="E16" i="1" s="1"/>
  <c r="F16" i="1" s="1"/>
  <c r="C14" i="1"/>
  <c r="D14" i="1" s="1"/>
  <c r="E14" i="1" s="1"/>
  <c r="F14" i="1" s="1"/>
  <c r="C13" i="1"/>
  <c r="D13" i="1" s="1"/>
  <c r="F5" i="1"/>
  <c r="F6" i="1"/>
  <c r="F7" i="1"/>
  <c r="F4" i="1"/>
  <c r="J15" i="1" l="1"/>
  <c r="D24" i="1" s="1"/>
  <c r="C15" i="1"/>
  <c r="E13" i="1"/>
  <c r="D15" i="1"/>
  <c r="F13" i="1" l="1"/>
  <c r="F15" i="1" s="1"/>
  <c r="E15" i="1"/>
  <c r="D21" i="1" l="1"/>
  <c r="J14" i="1"/>
  <c r="D23" i="1" s="1"/>
  <c r="D26" i="1" l="1"/>
</calcChain>
</file>

<file path=xl/sharedStrings.xml><?xml version="1.0" encoding="utf-8"?>
<sst xmlns="http://schemas.openxmlformats.org/spreadsheetml/2006/main" count="216" uniqueCount="201">
  <si>
    <t xml:space="preserve">INSTANCE TYPE  </t>
  </si>
  <si>
    <t>REGION    </t>
  </si>
  <si>
    <t>eu-west-3</t>
  </si>
  <si>
    <t>t2.medium</t>
  </si>
  <si>
    <t>t2.micro</t>
  </si>
  <si>
    <t>t3.2xlarg</t>
  </si>
  <si>
    <t>t3.xlarg</t>
  </si>
  <si>
    <t>EMISSIONS (kgCO2e)</t>
  </si>
  <si>
    <t>Nb de machines</t>
  </si>
  <si>
    <t>DURATION (h)</t>
  </si>
  <si>
    <t>Label</t>
  </si>
  <si>
    <t>Visits</t>
  </si>
  <si>
    <t>Actions</t>
  </si>
  <si>
    <t>Maximum actions in one visit</t>
  </si>
  <si>
    <t>Total time spent by visitors (in seconds)</t>
  </si>
  <si>
    <t>France</t>
  </si>
  <si>
    <t>United States</t>
  </si>
  <si>
    <t>Mexico</t>
  </si>
  <si>
    <t>Germany</t>
  </si>
  <si>
    <t>United Kingdom</t>
  </si>
  <si>
    <t>Canada</t>
  </si>
  <si>
    <t>Japan</t>
  </si>
  <si>
    <t>Singapore</t>
  </si>
  <si>
    <t>Spain</t>
  </si>
  <si>
    <t>Australia</t>
  </si>
  <si>
    <t>Thailand</t>
  </si>
  <si>
    <t>Malaysia</t>
  </si>
  <si>
    <t>Italy</t>
  </si>
  <si>
    <t>Switzerland</t>
  </si>
  <si>
    <t>Taiwan</t>
  </si>
  <si>
    <t>Ireland</t>
  </si>
  <si>
    <t>Hong Kong SAR China</t>
  </si>
  <si>
    <t>South Korea</t>
  </si>
  <si>
    <t>Belgium</t>
  </si>
  <si>
    <t>Philippines</t>
  </si>
  <si>
    <t>South Africa</t>
  </si>
  <si>
    <t>United Arab Emirates</t>
  </si>
  <si>
    <t>Netherlands</t>
  </si>
  <si>
    <t>Sweden</t>
  </si>
  <si>
    <t>Denmark</t>
  </si>
  <si>
    <t>Portugal</t>
  </si>
  <si>
    <t>India</t>
  </si>
  <si>
    <t>Brazil</t>
  </si>
  <si>
    <t>Finland</t>
  </si>
  <si>
    <t>Russia</t>
  </si>
  <si>
    <t>Poland</t>
  </si>
  <si>
    <t>New Zealand</t>
  </si>
  <si>
    <t>Austria</t>
  </si>
  <si>
    <t>China</t>
  </si>
  <si>
    <t>Norway</t>
  </si>
  <si>
    <t>Türkiye</t>
  </si>
  <si>
    <t>Indonesia</t>
  </si>
  <si>
    <t>Saudi Arabia</t>
  </si>
  <si>
    <t>Cambodia</t>
  </si>
  <si>
    <t>Greece</t>
  </si>
  <si>
    <t>Macao SAR China</t>
  </si>
  <si>
    <t>Kuwait</t>
  </si>
  <si>
    <t>Egypt</t>
  </si>
  <si>
    <t>Oman</t>
  </si>
  <si>
    <t>Vietnam</t>
  </si>
  <si>
    <t>Ukraine</t>
  </si>
  <si>
    <t>Qatar</t>
  </si>
  <si>
    <t>Iraq</t>
  </si>
  <si>
    <t>Bulgaria</t>
  </si>
  <si>
    <t>Romania</t>
  </si>
  <si>
    <t>Chile</t>
  </si>
  <si>
    <t>Israel</t>
  </si>
  <si>
    <t>Peru</t>
  </si>
  <si>
    <t>Argentina</t>
  </si>
  <si>
    <t>Panama</t>
  </si>
  <si>
    <t>Bahrain</t>
  </si>
  <si>
    <t>Cyprus</t>
  </si>
  <si>
    <t>Georgia</t>
  </si>
  <si>
    <t>Luxembourg</t>
  </si>
  <si>
    <t>Colombia</t>
  </si>
  <si>
    <t>Hungary</t>
  </si>
  <si>
    <t>Puerto Rico</t>
  </si>
  <si>
    <t>Guatemala</t>
  </si>
  <si>
    <t>Mongolia</t>
  </si>
  <si>
    <t>Morocco</t>
  </si>
  <si>
    <t>Serbia</t>
  </si>
  <si>
    <t>Estonia</t>
  </si>
  <si>
    <t>Honduras</t>
  </si>
  <si>
    <t>Mauritius</t>
  </si>
  <si>
    <t>Nigeria</t>
  </si>
  <si>
    <t>Croatia</t>
  </si>
  <si>
    <t>Lebanon</t>
  </si>
  <si>
    <t>Pakistan</t>
  </si>
  <si>
    <t>Czechia</t>
  </si>
  <si>
    <t>Myanmar (Burma)</t>
  </si>
  <si>
    <t>Andorra</t>
  </si>
  <si>
    <t>Ecuador</t>
  </si>
  <si>
    <t>Bangladesh</t>
  </si>
  <si>
    <t>Belarus</t>
  </si>
  <si>
    <t>Guernsey</t>
  </si>
  <si>
    <t>Réunion</t>
  </si>
  <si>
    <t>Tunisia</t>
  </si>
  <si>
    <t>Uruguay</t>
  </si>
  <si>
    <t>Venezuela</t>
  </si>
  <si>
    <t>Algeria</t>
  </si>
  <si>
    <t>Armenia</t>
  </si>
  <si>
    <t>Kenya</t>
  </si>
  <si>
    <t>Madagascar</t>
  </si>
  <si>
    <t>Uganda</t>
  </si>
  <si>
    <t>Bolivia</t>
  </si>
  <si>
    <t>Botswana</t>
  </si>
  <si>
    <t>Costa Rica</t>
  </si>
  <si>
    <t>Curaçao</t>
  </si>
  <si>
    <t>Dominican Republic</t>
  </si>
  <si>
    <t>Ghana</t>
  </si>
  <si>
    <t>Guadeloupe</t>
  </si>
  <si>
    <t>Iceland</t>
  </si>
  <si>
    <t>Jordan</t>
  </si>
  <si>
    <t>Martinique</t>
  </si>
  <si>
    <t>New Caledonia</t>
  </si>
  <si>
    <t>Sri Lanka</t>
  </si>
  <si>
    <t>Albania</t>
  </si>
  <si>
    <t>Barbados</t>
  </si>
  <si>
    <t>Jersey</t>
  </si>
  <si>
    <t>Latvia</t>
  </si>
  <si>
    <t>North Macedonia</t>
  </si>
  <si>
    <t>Palestinian Territories</t>
  </si>
  <si>
    <t>Slovakia</t>
  </si>
  <si>
    <t>Slovenia</t>
  </si>
  <si>
    <t>Uzbekistan</t>
  </si>
  <si>
    <t>Bahamas</t>
  </si>
  <si>
    <t>Côte d’Ivoire</t>
  </si>
  <si>
    <t>El Salvador</t>
  </si>
  <si>
    <t>Ethiopia</t>
  </si>
  <si>
    <t>Greenland</t>
  </si>
  <si>
    <t>Iran</t>
  </si>
  <si>
    <t>Montenegro</t>
  </si>
  <si>
    <t>Sint Maarten</t>
  </si>
  <si>
    <t>Angola</t>
  </si>
  <si>
    <t>Azerbaijan</t>
  </si>
  <si>
    <t>Brunei</t>
  </si>
  <si>
    <t>Cameroon</t>
  </si>
  <si>
    <t>Congo - Brazzaville</t>
  </si>
  <si>
    <t>French Polynesia</t>
  </si>
  <si>
    <t>Gibraltar</t>
  </si>
  <si>
    <t>Kazakhstan</t>
  </si>
  <si>
    <t>Kyrgyzstan</t>
  </si>
  <si>
    <t>Lithuania</t>
  </si>
  <si>
    <t>Nepal</t>
  </si>
  <si>
    <t>Paraguay</t>
  </si>
  <si>
    <t>Senegal</t>
  </si>
  <si>
    <t>Togo</t>
  </si>
  <si>
    <t>Unknown</t>
  </si>
  <si>
    <t>Yemen</t>
  </si>
  <si>
    <t>Aruba</t>
  </si>
  <si>
    <t>Benin</t>
  </si>
  <si>
    <t>Bosnia &amp; Herzegovina</t>
  </si>
  <si>
    <t>Burkina Faso</t>
  </si>
  <si>
    <t>Burundi</t>
  </si>
  <si>
    <t>Congo - Kinshasa</t>
  </si>
  <si>
    <t>Equatorial Guinea</t>
  </si>
  <si>
    <t>Faroe Islands</t>
  </si>
  <si>
    <t>Fiji</t>
  </si>
  <si>
    <t>French Guiana</t>
  </si>
  <si>
    <t>Guyana</t>
  </si>
  <si>
    <t>Jamaica</t>
  </si>
  <si>
    <t>Laos</t>
  </si>
  <si>
    <t>Malawi</t>
  </si>
  <si>
    <t>Malta</t>
  </si>
  <si>
    <t>Mayotte</t>
  </si>
  <si>
    <t>Moldova</t>
  </si>
  <si>
    <t>Monaco</t>
  </si>
  <si>
    <t>Nicaragua</t>
  </si>
  <si>
    <t>Palau</t>
  </si>
  <si>
    <t>South Sudan</t>
  </si>
  <si>
    <t>Suriname</t>
  </si>
  <si>
    <t>U.S. Virgin Islands</t>
  </si>
  <si>
    <t>Zambia</t>
  </si>
  <si>
    <t>Smartphone</t>
  </si>
  <si>
    <t>Desktop</t>
  </si>
  <si>
    <t>Phablet</t>
  </si>
  <si>
    <t>Tablet</t>
  </si>
  <si>
    <t>Portable media player</t>
  </si>
  <si>
    <t>par machine (kgCO2e)</t>
  </si>
  <si>
    <t>an</t>
  </si>
  <si>
    <t>mois</t>
  </si>
  <si>
    <t>jour</t>
  </si>
  <si>
    <t>heure</t>
  </si>
  <si>
    <t>sec</t>
  </si>
  <si>
    <t>Laptop</t>
  </si>
  <si>
    <t>Desktop/laptop</t>
  </si>
  <si>
    <t>Desktop/Laptop</t>
  </si>
  <si>
    <t>visite en secondes</t>
  </si>
  <si>
    <t>Infra</t>
  </si>
  <si>
    <t>Appli conso Desktop/laptop</t>
  </si>
  <si>
    <t>Appli conso Smartphone</t>
  </si>
  <si>
    <t>Appli fournisseur</t>
  </si>
  <si>
    <t>Km en voiture</t>
  </si>
  <si>
    <t>jeans</t>
  </si>
  <si>
    <t>repas avec du bœuf</t>
  </si>
  <si>
    <t>smartphones</t>
  </si>
  <si>
    <t>Total (kgCO2e)</t>
  </si>
  <si>
    <t>Visites Matomo</t>
  </si>
  <si>
    <t>Total Infra/mois     11.0 KGCO2E</t>
  </si>
  <si>
    <t>estimation consommationpostes clients (kgCO2e)</t>
  </si>
  <si>
    <t>AWS / mois (en kgCO2e)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</si>
</sst>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#,##0_ ;\-#,##0\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3" fontId="0" fillId="0" borderId="0" xfId="0" applyNumberFormat="1"/>
    <xf numFmtId="43" fontId="0" fillId="0" borderId="0" xfId="1" applyFont="1"/>
    <xf numFmtId="1" fontId="0" fillId="0" borderId="1" xfId="0" applyNumberFormat="1" applyBorder="1"/>
    <xf numFmtId="3" fontId="0" fillId="0" borderId="1" xfId="0" applyNumberFormat="1" applyBorder="1"/>
    <xf numFmtId="167" fontId="0" fillId="0" borderId="1" xfId="1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22FE-C1F4-4886-9894-9F351335FD4F}">
  <dimension ref="A1:S160"/>
  <sheetViews>
    <sheetView tabSelected="1" workbookViewId="0">
      <selection activeCell="C29" sqref="C29:D32"/>
    </sheetView>
  </sheetViews>
  <sheetFormatPr baseColWidth="10" defaultRowHeight="14.4" x14ac:dyDescent="0.55000000000000004"/>
  <cols>
    <col min="1" max="1" width="13.734375" bestFit="1" customWidth="1"/>
    <col min="3" max="3" width="12.15625" bestFit="1" customWidth="1"/>
    <col min="4" max="4" width="18.3671875" bestFit="1" customWidth="1"/>
    <col min="5" max="5" width="14" bestFit="1" customWidth="1"/>
    <col min="6" max="6" width="19.26171875" bestFit="1" customWidth="1"/>
    <col min="8" max="8" width="18.734375" bestFit="1" customWidth="1"/>
    <col min="12" max="12" width="33.3671875" bestFit="1" customWidth="1"/>
    <col min="17" max="17" width="24.7890625" bestFit="1" customWidth="1"/>
    <col min="18" max="18" width="33.3671875" bestFit="1" customWidth="1"/>
    <col min="19" max="19" width="14.41796875" customWidth="1"/>
  </cols>
  <sheetData>
    <row r="1" spans="1:19" x14ac:dyDescent="0.55000000000000004">
      <c r="G1" s="4"/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4"/>
    </row>
    <row r="2" spans="1:19" x14ac:dyDescent="0.55000000000000004">
      <c r="A2" t="s">
        <v>200</v>
      </c>
      <c r="G2" s="4"/>
      <c r="H2" t="s">
        <v>197</v>
      </c>
      <c r="N2" s="2" t="s">
        <v>15</v>
      </c>
      <c r="O2" s="2">
        <v>5771</v>
      </c>
      <c r="P2" s="2">
        <v>45037</v>
      </c>
      <c r="Q2" s="2">
        <v>1295</v>
      </c>
      <c r="R2" s="2">
        <v>1272276</v>
      </c>
      <c r="S2" s="4"/>
    </row>
    <row r="3" spans="1:19" x14ac:dyDescent="0.55000000000000004">
      <c r="A3" s="3" t="s">
        <v>1</v>
      </c>
      <c r="B3" s="2" t="s">
        <v>0</v>
      </c>
      <c r="C3" s="2" t="s">
        <v>9</v>
      </c>
      <c r="D3" s="2" t="s">
        <v>7</v>
      </c>
      <c r="E3" s="2" t="s">
        <v>8</v>
      </c>
      <c r="F3" s="2" t="s">
        <v>178</v>
      </c>
      <c r="G3" s="4"/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N3" s="2" t="s">
        <v>16</v>
      </c>
      <c r="O3" s="2">
        <v>3684</v>
      </c>
      <c r="P3" s="2">
        <v>47602</v>
      </c>
      <c r="Q3" s="2">
        <v>718</v>
      </c>
      <c r="R3" s="2">
        <v>430052</v>
      </c>
      <c r="S3" s="4"/>
    </row>
    <row r="4" spans="1:19" x14ac:dyDescent="0.55000000000000004">
      <c r="A4" s="2" t="s">
        <v>2</v>
      </c>
      <c r="B4" s="2" t="s">
        <v>3</v>
      </c>
      <c r="C4" s="2">
        <v>744</v>
      </c>
      <c r="D4" s="2">
        <v>1.8</v>
      </c>
      <c r="E4" s="2">
        <v>1</v>
      </c>
      <c r="F4" s="2">
        <f>D4/E4</f>
        <v>1.8</v>
      </c>
      <c r="G4" s="4"/>
      <c r="H4" s="2" t="s">
        <v>173</v>
      </c>
      <c r="I4" s="2">
        <v>17867</v>
      </c>
      <c r="J4" s="2">
        <v>232542</v>
      </c>
      <c r="K4" s="2">
        <v>1552</v>
      </c>
      <c r="L4" s="2">
        <v>1986312</v>
      </c>
      <c r="N4" s="2" t="s">
        <v>17</v>
      </c>
      <c r="O4" s="2">
        <v>3541</v>
      </c>
      <c r="P4" s="2">
        <v>75797</v>
      </c>
      <c r="Q4" s="2">
        <v>674</v>
      </c>
      <c r="R4" s="2">
        <v>186479</v>
      </c>
      <c r="S4" s="4"/>
    </row>
    <row r="5" spans="1:19" x14ac:dyDescent="0.55000000000000004">
      <c r="A5" s="2" t="s">
        <v>2</v>
      </c>
      <c r="B5" s="2" t="s">
        <v>4</v>
      </c>
      <c r="C5" s="2">
        <v>744</v>
      </c>
      <c r="D5" s="2">
        <v>0.89700000000000002</v>
      </c>
      <c r="E5" s="2">
        <v>1</v>
      </c>
      <c r="F5" s="2">
        <f t="shared" ref="F5:F7" si="0">D5/E5</f>
        <v>0.89700000000000002</v>
      </c>
      <c r="G5" s="4"/>
      <c r="H5" s="2" t="s">
        <v>174</v>
      </c>
      <c r="I5" s="2">
        <v>10784</v>
      </c>
      <c r="J5" s="2">
        <v>73968</v>
      </c>
      <c r="K5" s="2">
        <v>985</v>
      </c>
      <c r="L5" s="2">
        <v>2348210</v>
      </c>
      <c r="N5" s="2" t="s">
        <v>18</v>
      </c>
      <c r="O5" s="2">
        <v>2174</v>
      </c>
      <c r="P5" s="2">
        <v>14312</v>
      </c>
      <c r="Q5" s="2">
        <v>263</v>
      </c>
      <c r="R5" s="2">
        <v>277041</v>
      </c>
      <c r="S5" s="4"/>
    </row>
    <row r="6" spans="1:19" x14ac:dyDescent="0.55000000000000004">
      <c r="A6" s="2" t="s">
        <v>2</v>
      </c>
      <c r="B6" s="2" t="s">
        <v>5</v>
      </c>
      <c r="C6" s="2">
        <v>744</v>
      </c>
      <c r="D6" s="2">
        <v>5.5</v>
      </c>
      <c r="E6" s="2">
        <v>10</v>
      </c>
      <c r="F6" s="2">
        <f t="shared" si="0"/>
        <v>0.55000000000000004</v>
      </c>
      <c r="H6" s="2" t="s">
        <v>175</v>
      </c>
      <c r="I6" s="2">
        <v>2058</v>
      </c>
      <c r="J6" s="2">
        <v>59476</v>
      </c>
      <c r="K6" s="2">
        <v>1628</v>
      </c>
      <c r="L6" s="2">
        <v>100271</v>
      </c>
      <c r="N6" s="2" t="s">
        <v>19</v>
      </c>
      <c r="O6" s="2">
        <v>2068</v>
      </c>
      <c r="P6" s="2">
        <v>21107</v>
      </c>
      <c r="Q6" s="2">
        <v>985</v>
      </c>
      <c r="R6" s="2">
        <v>200994</v>
      </c>
      <c r="S6" s="4"/>
    </row>
    <row r="7" spans="1:19" x14ac:dyDescent="0.55000000000000004">
      <c r="A7" s="2" t="s">
        <v>2</v>
      </c>
      <c r="B7" s="2" t="s">
        <v>6</v>
      </c>
      <c r="C7" s="2">
        <v>744</v>
      </c>
      <c r="D7" s="2">
        <v>2.7</v>
      </c>
      <c r="E7" s="2">
        <v>1</v>
      </c>
      <c r="F7" s="2">
        <f t="shared" si="0"/>
        <v>2.7</v>
      </c>
      <c r="H7" s="2" t="s">
        <v>176</v>
      </c>
      <c r="I7" s="2">
        <v>622</v>
      </c>
      <c r="J7" s="2">
        <v>11914</v>
      </c>
      <c r="K7" s="2">
        <v>581</v>
      </c>
      <c r="L7" s="2">
        <v>41956</v>
      </c>
      <c r="N7" s="2" t="s">
        <v>20</v>
      </c>
      <c r="O7" s="2">
        <v>1885</v>
      </c>
      <c r="P7" s="2">
        <v>17149</v>
      </c>
      <c r="Q7" s="2">
        <v>389</v>
      </c>
      <c r="R7" s="2">
        <v>208499</v>
      </c>
      <c r="S7" s="4"/>
    </row>
    <row r="8" spans="1:19" x14ac:dyDescent="0.55000000000000004">
      <c r="C8" s="1" t="s">
        <v>198</v>
      </c>
      <c r="H8" s="2" t="s">
        <v>147</v>
      </c>
      <c r="I8" s="2">
        <v>40</v>
      </c>
      <c r="J8" s="2">
        <v>58</v>
      </c>
      <c r="K8" s="2">
        <v>12</v>
      </c>
      <c r="L8" s="2">
        <v>444</v>
      </c>
      <c r="N8" s="2" t="s">
        <v>21</v>
      </c>
      <c r="O8" s="2">
        <v>1292</v>
      </c>
      <c r="P8" s="2">
        <v>13492</v>
      </c>
      <c r="Q8" s="2">
        <v>815</v>
      </c>
      <c r="R8" s="2">
        <v>162406</v>
      </c>
      <c r="S8" s="4"/>
    </row>
    <row r="9" spans="1:19" x14ac:dyDescent="0.55000000000000004">
      <c r="H9" s="2" t="s">
        <v>177</v>
      </c>
      <c r="I9" s="2">
        <v>1</v>
      </c>
      <c r="J9" s="2">
        <v>1</v>
      </c>
      <c r="K9" s="2">
        <v>1</v>
      </c>
      <c r="L9" s="2">
        <v>0</v>
      </c>
      <c r="N9" s="2" t="s">
        <v>22</v>
      </c>
      <c r="O9" s="2">
        <v>904</v>
      </c>
      <c r="P9" s="2">
        <v>16673</v>
      </c>
      <c r="Q9" s="2">
        <v>1628</v>
      </c>
      <c r="R9" s="2">
        <v>210802</v>
      </c>
      <c r="S9" s="4"/>
    </row>
    <row r="10" spans="1:19" x14ac:dyDescent="0.55000000000000004">
      <c r="L10" s="6"/>
      <c r="N10" s="2" t="s">
        <v>23</v>
      </c>
      <c r="O10" s="2">
        <v>827</v>
      </c>
      <c r="P10" s="2">
        <v>7371</v>
      </c>
      <c r="Q10" s="2">
        <v>188</v>
      </c>
      <c r="R10" s="2">
        <v>129099</v>
      </c>
      <c r="S10" s="4"/>
    </row>
    <row r="11" spans="1:19" x14ac:dyDescent="0.55000000000000004">
      <c r="A11" t="s">
        <v>199</v>
      </c>
      <c r="N11" s="2" t="s">
        <v>24</v>
      </c>
      <c r="O11" s="2">
        <v>817</v>
      </c>
      <c r="P11" s="2">
        <v>11932</v>
      </c>
      <c r="Q11" s="2">
        <v>739</v>
      </c>
      <c r="R11" s="2">
        <v>91605</v>
      </c>
      <c r="S11" s="4"/>
    </row>
    <row r="12" spans="1:19" x14ac:dyDescent="0.55000000000000004">
      <c r="A12" s="3"/>
      <c r="B12" s="2" t="s">
        <v>179</v>
      </c>
      <c r="C12" s="2" t="s">
        <v>180</v>
      </c>
      <c r="D12" s="2" t="s">
        <v>181</v>
      </c>
      <c r="E12" s="2" t="s">
        <v>182</v>
      </c>
      <c r="F12" s="2" t="s">
        <v>183</v>
      </c>
      <c r="N12" s="2" t="s">
        <v>25</v>
      </c>
      <c r="O12" s="2">
        <v>774</v>
      </c>
      <c r="P12" s="2">
        <v>16958</v>
      </c>
      <c r="Q12" s="2">
        <v>1552</v>
      </c>
      <c r="R12" s="2">
        <v>147027</v>
      </c>
      <c r="S12" s="4"/>
    </row>
    <row r="13" spans="1:19" x14ac:dyDescent="0.55000000000000004">
      <c r="A13" s="3" t="s">
        <v>174</v>
      </c>
      <c r="B13" s="3">
        <v>175</v>
      </c>
      <c r="C13" s="3">
        <f>B13/12</f>
        <v>14.583333333333334</v>
      </c>
      <c r="D13" s="3">
        <f>C13/20</f>
        <v>0.72916666666666674</v>
      </c>
      <c r="E13" s="3">
        <f>D13/8</f>
        <v>9.1145833333333343E-2</v>
      </c>
      <c r="F13" s="3">
        <f>E13/60</f>
        <v>1.5190972222222225E-3</v>
      </c>
      <c r="H13" t="s">
        <v>187</v>
      </c>
      <c r="J13" t="s">
        <v>7</v>
      </c>
      <c r="N13" s="2" t="s">
        <v>26</v>
      </c>
      <c r="O13" s="2">
        <v>674</v>
      </c>
      <c r="P13" s="2">
        <v>14880</v>
      </c>
      <c r="Q13" s="2">
        <v>1421</v>
      </c>
      <c r="R13" s="2">
        <v>140174</v>
      </c>
      <c r="S13" s="4"/>
    </row>
    <row r="14" spans="1:19" x14ac:dyDescent="0.55000000000000004">
      <c r="A14" s="3" t="s">
        <v>184</v>
      </c>
      <c r="B14" s="3">
        <v>60</v>
      </c>
      <c r="C14" s="3">
        <f>B14/12</f>
        <v>5</v>
      </c>
      <c r="D14" s="3">
        <f>C14/20</f>
        <v>0.25</v>
      </c>
      <c r="E14" s="3">
        <f>D14/8</f>
        <v>3.125E-2</v>
      </c>
      <c r="F14" s="3">
        <f>E14/60</f>
        <v>5.2083333333333333E-4</v>
      </c>
      <c r="H14" s="2" t="s">
        <v>185</v>
      </c>
      <c r="I14" s="2">
        <f>L5</f>
        <v>2348210</v>
      </c>
      <c r="J14" s="5">
        <f>I14*F15</f>
        <v>2395.0926649305557</v>
      </c>
      <c r="N14" s="2" t="s">
        <v>27</v>
      </c>
      <c r="O14" s="2">
        <v>606</v>
      </c>
      <c r="P14" s="2">
        <v>4906</v>
      </c>
      <c r="Q14" s="2">
        <v>197</v>
      </c>
      <c r="R14" s="2">
        <v>103451</v>
      </c>
      <c r="S14" s="4"/>
    </row>
    <row r="15" spans="1:19" x14ac:dyDescent="0.55000000000000004">
      <c r="A15" s="3" t="s">
        <v>186</v>
      </c>
      <c r="B15" s="3">
        <f>(B14+B13)/2</f>
        <v>117.5</v>
      </c>
      <c r="C15" s="3">
        <f t="shared" ref="C15:F15" si="1">(C14+C13)/2</f>
        <v>9.7916666666666679</v>
      </c>
      <c r="D15" s="3">
        <f t="shared" si="1"/>
        <v>0.48958333333333337</v>
      </c>
      <c r="E15" s="3">
        <f t="shared" si="1"/>
        <v>6.1197916666666671E-2</v>
      </c>
      <c r="F15" s="3">
        <f t="shared" si="1"/>
        <v>1.0199652777777778E-3</v>
      </c>
      <c r="H15" s="2" t="s">
        <v>173</v>
      </c>
      <c r="I15" s="2">
        <f>L4+L6+L7+L8</f>
        <v>2128983</v>
      </c>
      <c r="J15" s="5">
        <f>I15*F16</f>
        <v>554.42265625000005</v>
      </c>
      <c r="N15" s="2" t="s">
        <v>28</v>
      </c>
      <c r="O15" s="2">
        <v>576</v>
      </c>
      <c r="P15" s="2">
        <v>4795</v>
      </c>
      <c r="Q15" s="2">
        <v>113</v>
      </c>
      <c r="R15" s="2">
        <v>109785</v>
      </c>
      <c r="S15" s="4"/>
    </row>
    <row r="16" spans="1:19" x14ac:dyDescent="0.55000000000000004">
      <c r="A16" s="3" t="s">
        <v>173</v>
      </c>
      <c r="B16" s="3">
        <v>30</v>
      </c>
      <c r="C16" s="3">
        <f>B16/12</f>
        <v>2.5</v>
      </c>
      <c r="D16" s="3">
        <f>C16/20</f>
        <v>0.125</v>
      </c>
      <c r="E16" s="3">
        <f>D16/8</f>
        <v>1.5625E-2</v>
      </c>
      <c r="F16" s="3">
        <f>E16/60</f>
        <v>2.6041666666666666E-4</v>
      </c>
      <c r="N16" s="2" t="s">
        <v>29</v>
      </c>
      <c r="O16" s="2">
        <v>538</v>
      </c>
      <c r="P16" s="2">
        <v>8387</v>
      </c>
      <c r="Q16" s="2">
        <v>217</v>
      </c>
      <c r="R16" s="2">
        <v>76242</v>
      </c>
      <c r="S16" s="4"/>
    </row>
    <row r="17" spans="2:19" x14ac:dyDescent="0.55000000000000004">
      <c r="N17" s="2" t="s">
        <v>30</v>
      </c>
      <c r="O17" s="2">
        <v>493</v>
      </c>
      <c r="P17" s="2">
        <v>3094</v>
      </c>
      <c r="Q17" s="2">
        <v>455</v>
      </c>
      <c r="R17" s="2">
        <v>45291</v>
      </c>
      <c r="S17" s="4"/>
    </row>
    <row r="18" spans="2:19" x14ac:dyDescent="0.55000000000000004">
      <c r="N18" s="2" t="s">
        <v>31</v>
      </c>
      <c r="O18" s="2">
        <v>396</v>
      </c>
      <c r="P18" s="2">
        <v>5718</v>
      </c>
      <c r="Q18" s="2">
        <v>281</v>
      </c>
      <c r="R18" s="2">
        <v>65681</v>
      </c>
      <c r="S18" s="4"/>
    </row>
    <row r="19" spans="2:19" x14ac:dyDescent="0.55000000000000004">
      <c r="N19" s="2" t="s">
        <v>32</v>
      </c>
      <c r="O19" s="2">
        <v>325</v>
      </c>
      <c r="P19" s="2">
        <v>3399</v>
      </c>
      <c r="Q19" s="2">
        <v>191</v>
      </c>
      <c r="R19" s="2">
        <v>43717</v>
      </c>
      <c r="S19" s="4"/>
    </row>
    <row r="20" spans="2:19" x14ac:dyDescent="0.55000000000000004">
      <c r="B20" s="10"/>
      <c r="C20" s="11"/>
      <c r="D20" s="2" t="s">
        <v>7</v>
      </c>
      <c r="N20" s="2" t="s">
        <v>33</v>
      </c>
      <c r="O20" s="2">
        <v>258</v>
      </c>
      <c r="P20" s="2">
        <v>2067</v>
      </c>
      <c r="Q20" s="2">
        <v>213</v>
      </c>
      <c r="R20" s="2">
        <v>25961</v>
      </c>
      <c r="S20" s="4"/>
    </row>
    <row r="21" spans="2:19" x14ac:dyDescent="0.55000000000000004">
      <c r="B21" s="10" t="s">
        <v>191</v>
      </c>
      <c r="C21" s="11"/>
      <c r="D21" s="7">
        <f>1000*5*60*F15</f>
        <v>305.98958333333337</v>
      </c>
      <c r="N21" s="2" t="s">
        <v>34</v>
      </c>
      <c r="O21" s="2">
        <v>252</v>
      </c>
      <c r="P21" s="2">
        <v>1737</v>
      </c>
      <c r="Q21" s="2">
        <v>150</v>
      </c>
      <c r="R21" s="2">
        <v>62876</v>
      </c>
      <c r="S21" s="4"/>
    </row>
    <row r="22" spans="2:19" x14ac:dyDescent="0.55000000000000004">
      <c r="B22" s="10" t="s">
        <v>188</v>
      </c>
      <c r="C22" s="11"/>
      <c r="D22" s="2">
        <f>11*12</f>
        <v>132</v>
      </c>
      <c r="N22" s="2" t="s">
        <v>35</v>
      </c>
      <c r="O22" s="2">
        <v>234</v>
      </c>
      <c r="P22" s="2">
        <v>2156</v>
      </c>
      <c r="Q22" s="2">
        <v>352</v>
      </c>
      <c r="R22" s="2">
        <v>25349</v>
      </c>
      <c r="S22" s="4"/>
    </row>
    <row r="23" spans="2:19" x14ac:dyDescent="0.55000000000000004">
      <c r="B23" s="10" t="s">
        <v>189</v>
      </c>
      <c r="C23" s="11"/>
      <c r="D23" s="8">
        <f>J14</f>
        <v>2395.0926649305557</v>
      </c>
      <c r="N23" s="2" t="s">
        <v>36</v>
      </c>
      <c r="O23" s="2">
        <v>213</v>
      </c>
      <c r="P23" s="2">
        <v>3151</v>
      </c>
      <c r="Q23" s="2">
        <v>631</v>
      </c>
      <c r="R23" s="2">
        <v>28337</v>
      </c>
      <c r="S23" s="4"/>
    </row>
    <row r="24" spans="2:19" x14ac:dyDescent="0.55000000000000004">
      <c r="B24" s="10" t="s">
        <v>190</v>
      </c>
      <c r="C24" s="11"/>
      <c r="D24" s="8">
        <f>J15</f>
        <v>554.42265625000005</v>
      </c>
      <c r="N24" s="2" t="s">
        <v>37</v>
      </c>
      <c r="O24" s="2">
        <v>206</v>
      </c>
      <c r="P24" s="2">
        <v>2164</v>
      </c>
      <c r="Q24" s="2">
        <v>395</v>
      </c>
      <c r="R24" s="2">
        <v>25454</v>
      </c>
      <c r="S24" s="4"/>
    </row>
    <row r="25" spans="2:19" x14ac:dyDescent="0.55000000000000004">
      <c r="B25" s="10"/>
      <c r="C25" s="12"/>
      <c r="D25" s="11"/>
      <c r="N25" s="2" t="s">
        <v>38</v>
      </c>
      <c r="O25" s="2">
        <v>188</v>
      </c>
      <c r="P25" s="2">
        <v>2115</v>
      </c>
      <c r="Q25" s="2">
        <v>296</v>
      </c>
      <c r="R25" s="2">
        <v>19632</v>
      </c>
      <c r="S25" s="4"/>
    </row>
    <row r="26" spans="2:19" x14ac:dyDescent="0.55000000000000004">
      <c r="B26" s="10" t="s">
        <v>196</v>
      </c>
      <c r="C26" s="11"/>
      <c r="D26" s="9">
        <f>SUM(D21:D25)</f>
        <v>3387.5049045138894</v>
      </c>
      <c r="N26" s="2" t="s">
        <v>39</v>
      </c>
      <c r="O26" s="2">
        <v>178</v>
      </c>
      <c r="P26" s="2">
        <v>1635</v>
      </c>
      <c r="Q26" s="2">
        <v>123</v>
      </c>
      <c r="R26" s="2">
        <v>11266</v>
      </c>
      <c r="S26" s="4"/>
    </row>
    <row r="27" spans="2:19" x14ac:dyDescent="0.55000000000000004">
      <c r="N27" s="2" t="s">
        <v>40</v>
      </c>
      <c r="O27" s="2">
        <v>168</v>
      </c>
      <c r="P27" s="2">
        <v>1008</v>
      </c>
      <c r="Q27" s="2">
        <v>103</v>
      </c>
      <c r="R27" s="2">
        <v>12923</v>
      </c>
      <c r="S27" s="4"/>
    </row>
    <row r="28" spans="2:19" x14ac:dyDescent="0.55000000000000004">
      <c r="N28" s="2" t="s">
        <v>41</v>
      </c>
      <c r="O28" s="2">
        <v>153</v>
      </c>
      <c r="P28" s="2">
        <v>1789</v>
      </c>
      <c r="Q28" s="2">
        <v>484</v>
      </c>
      <c r="R28" s="2">
        <v>24931</v>
      </c>
      <c r="S28" s="4"/>
    </row>
    <row r="29" spans="2:19" x14ac:dyDescent="0.55000000000000004">
      <c r="C29" s="9">
        <f>3.3*4000</f>
        <v>13200</v>
      </c>
      <c r="D29" s="2" t="s">
        <v>192</v>
      </c>
      <c r="N29" s="2" t="s">
        <v>42</v>
      </c>
      <c r="O29" s="2">
        <v>145</v>
      </c>
      <c r="P29" s="2">
        <v>774</v>
      </c>
      <c r="Q29" s="2">
        <v>208</v>
      </c>
      <c r="R29" s="2">
        <v>13913</v>
      </c>
      <c r="S29" s="4"/>
    </row>
    <row r="30" spans="2:19" x14ac:dyDescent="0.55000000000000004">
      <c r="C30" s="9">
        <f>138*3.3</f>
        <v>455.4</v>
      </c>
      <c r="D30" s="2" t="s">
        <v>194</v>
      </c>
      <c r="N30" s="2" t="s">
        <v>43</v>
      </c>
      <c r="O30" s="2">
        <v>133</v>
      </c>
      <c r="P30" s="2">
        <v>528</v>
      </c>
      <c r="Q30" s="2">
        <v>49</v>
      </c>
      <c r="R30" s="2">
        <v>10201</v>
      </c>
      <c r="S30" s="4"/>
    </row>
    <row r="31" spans="2:19" x14ac:dyDescent="0.55000000000000004">
      <c r="C31" s="9">
        <f>61*3.3</f>
        <v>201.29999999999998</v>
      </c>
      <c r="D31" s="2" t="s">
        <v>195</v>
      </c>
      <c r="N31" s="2" t="s">
        <v>44</v>
      </c>
      <c r="O31" s="2">
        <v>125</v>
      </c>
      <c r="P31" s="2">
        <v>1046</v>
      </c>
      <c r="Q31" s="2">
        <v>101</v>
      </c>
      <c r="R31" s="2">
        <v>30765</v>
      </c>
      <c r="S31" s="4"/>
    </row>
    <row r="32" spans="2:19" x14ac:dyDescent="0.55000000000000004">
      <c r="C32" s="9">
        <f>3.3*43</f>
        <v>141.9</v>
      </c>
      <c r="D32" s="2" t="s">
        <v>193</v>
      </c>
      <c r="N32" s="2" t="s">
        <v>45</v>
      </c>
      <c r="O32" s="2">
        <v>119</v>
      </c>
      <c r="P32" s="2">
        <v>677</v>
      </c>
      <c r="Q32" s="2">
        <v>56</v>
      </c>
      <c r="R32" s="2">
        <v>7724</v>
      </c>
      <c r="S32" s="4"/>
    </row>
    <row r="33" spans="14:19" x14ac:dyDescent="0.55000000000000004">
      <c r="N33" s="2" t="s">
        <v>46</v>
      </c>
      <c r="O33" s="2">
        <v>110</v>
      </c>
      <c r="P33" s="2">
        <v>1481</v>
      </c>
      <c r="Q33" s="2">
        <v>448</v>
      </c>
      <c r="R33" s="2">
        <v>10225</v>
      </c>
      <c r="S33" s="4"/>
    </row>
    <row r="34" spans="14:19" x14ac:dyDescent="0.55000000000000004">
      <c r="N34" s="2" t="s">
        <v>47</v>
      </c>
      <c r="O34" s="2">
        <v>108</v>
      </c>
      <c r="P34" s="2">
        <v>1186</v>
      </c>
      <c r="Q34" s="2">
        <v>176</v>
      </c>
      <c r="R34" s="2">
        <v>17175</v>
      </c>
      <c r="S34" s="4"/>
    </row>
    <row r="35" spans="14:19" x14ac:dyDescent="0.55000000000000004">
      <c r="N35" s="2" t="s">
        <v>48</v>
      </c>
      <c r="O35" s="2">
        <v>98</v>
      </c>
      <c r="P35" s="2">
        <v>1519</v>
      </c>
      <c r="Q35" s="2">
        <v>354</v>
      </c>
      <c r="R35" s="2">
        <v>22122</v>
      </c>
      <c r="S35" s="4"/>
    </row>
    <row r="36" spans="14:19" x14ac:dyDescent="0.55000000000000004">
      <c r="N36" s="2" t="s">
        <v>49</v>
      </c>
      <c r="O36" s="2">
        <v>97</v>
      </c>
      <c r="P36" s="2">
        <v>647</v>
      </c>
      <c r="Q36" s="2">
        <v>59</v>
      </c>
      <c r="R36" s="2">
        <v>19821</v>
      </c>
      <c r="S36" s="4"/>
    </row>
    <row r="37" spans="14:19" x14ac:dyDescent="0.55000000000000004">
      <c r="N37" s="2" t="s">
        <v>50</v>
      </c>
      <c r="O37" s="2">
        <v>76</v>
      </c>
      <c r="P37" s="2">
        <v>746</v>
      </c>
      <c r="Q37" s="2">
        <v>56</v>
      </c>
      <c r="R37" s="2">
        <v>13110</v>
      </c>
      <c r="S37" s="4"/>
    </row>
    <row r="38" spans="14:19" x14ac:dyDescent="0.55000000000000004">
      <c r="N38" s="2" t="s">
        <v>51</v>
      </c>
      <c r="O38" s="2">
        <v>63</v>
      </c>
      <c r="P38" s="2">
        <v>1980</v>
      </c>
      <c r="Q38" s="2">
        <v>930</v>
      </c>
      <c r="R38" s="2">
        <v>14556</v>
      </c>
      <c r="S38" s="4"/>
    </row>
    <row r="39" spans="14:19" x14ac:dyDescent="0.55000000000000004">
      <c r="N39" s="2" t="s">
        <v>52</v>
      </c>
      <c r="O39" s="2">
        <v>60</v>
      </c>
      <c r="P39" s="2">
        <v>650</v>
      </c>
      <c r="Q39" s="2">
        <v>119</v>
      </c>
      <c r="R39" s="2">
        <v>6277</v>
      </c>
      <c r="S39" s="4"/>
    </row>
    <row r="40" spans="14:19" x14ac:dyDescent="0.55000000000000004">
      <c r="N40" s="2" t="s">
        <v>53</v>
      </c>
      <c r="O40" s="2">
        <v>56</v>
      </c>
      <c r="P40" s="2">
        <v>778</v>
      </c>
      <c r="Q40" s="2">
        <v>72</v>
      </c>
      <c r="R40" s="2">
        <v>8416</v>
      </c>
      <c r="S40" s="4"/>
    </row>
    <row r="41" spans="14:19" x14ac:dyDescent="0.55000000000000004">
      <c r="N41" s="2" t="s">
        <v>54</v>
      </c>
      <c r="O41" s="2">
        <v>46</v>
      </c>
      <c r="P41" s="2">
        <v>415</v>
      </c>
      <c r="Q41" s="2">
        <v>56</v>
      </c>
      <c r="R41" s="2">
        <v>5814</v>
      </c>
      <c r="S41" s="4"/>
    </row>
    <row r="42" spans="14:19" x14ac:dyDescent="0.55000000000000004">
      <c r="N42" s="2" t="s">
        <v>55</v>
      </c>
      <c r="O42" s="2">
        <v>41</v>
      </c>
      <c r="P42" s="2">
        <v>719</v>
      </c>
      <c r="Q42" s="2">
        <v>206</v>
      </c>
      <c r="R42" s="2">
        <v>4661</v>
      </c>
      <c r="S42" s="4"/>
    </row>
    <row r="43" spans="14:19" x14ac:dyDescent="0.55000000000000004">
      <c r="N43" s="2" t="s">
        <v>56</v>
      </c>
      <c r="O43" s="2">
        <v>34</v>
      </c>
      <c r="P43" s="2">
        <v>582</v>
      </c>
      <c r="Q43" s="2">
        <v>232</v>
      </c>
      <c r="R43" s="2">
        <v>5445</v>
      </c>
      <c r="S43" s="4"/>
    </row>
    <row r="44" spans="14:19" x14ac:dyDescent="0.55000000000000004">
      <c r="N44" s="2" t="s">
        <v>57</v>
      </c>
      <c r="O44" s="2">
        <v>32</v>
      </c>
      <c r="P44" s="2">
        <v>562</v>
      </c>
      <c r="Q44" s="2">
        <v>156</v>
      </c>
      <c r="R44" s="2">
        <v>7441</v>
      </c>
      <c r="S44" s="4"/>
    </row>
    <row r="45" spans="14:19" x14ac:dyDescent="0.55000000000000004">
      <c r="N45" s="2" t="s">
        <v>58</v>
      </c>
      <c r="O45" s="2">
        <v>30</v>
      </c>
      <c r="P45" s="2">
        <v>466</v>
      </c>
      <c r="Q45" s="2">
        <v>221</v>
      </c>
      <c r="R45" s="2">
        <v>7653</v>
      </c>
      <c r="S45" s="4"/>
    </row>
    <row r="46" spans="14:19" x14ac:dyDescent="0.55000000000000004">
      <c r="N46" s="2" t="s">
        <v>59</v>
      </c>
      <c r="O46" s="2">
        <v>30</v>
      </c>
      <c r="P46" s="2">
        <v>698</v>
      </c>
      <c r="Q46" s="2">
        <v>109</v>
      </c>
      <c r="R46" s="2">
        <v>7523</v>
      </c>
      <c r="S46" s="4"/>
    </row>
    <row r="47" spans="14:19" x14ac:dyDescent="0.55000000000000004">
      <c r="N47" s="2" t="s">
        <v>60</v>
      </c>
      <c r="O47" s="2">
        <v>29</v>
      </c>
      <c r="P47" s="2">
        <v>867</v>
      </c>
      <c r="Q47" s="2">
        <v>283</v>
      </c>
      <c r="R47" s="2">
        <v>5212</v>
      </c>
      <c r="S47" s="4"/>
    </row>
    <row r="48" spans="14:19" x14ac:dyDescent="0.55000000000000004">
      <c r="N48" s="2" t="s">
        <v>61</v>
      </c>
      <c r="O48" s="2">
        <v>27</v>
      </c>
      <c r="P48" s="2">
        <v>404</v>
      </c>
      <c r="Q48" s="2">
        <v>83</v>
      </c>
      <c r="R48" s="2">
        <v>8041</v>
      </c>
      <c r="S48" s="4"/>
    </row>
    <row r="49" spans="14:19" x14ac:dyDescent="0.55000000000000004">
      <c r="N49" s="2" t="s">
        <v>62</v>
      </c>
      <c r="O49" s="2">
        <v>25</v>
      </c>
      <c r="P49" s="2">
        <v>498</v>
      </c>
      <c r="Q49" s="2">
        <v>116</v>
      </c>
      <c r="R49" s="2">
        <v>3663</v>
      </c>
      <c r="S49" s="4"/>
    </row>
    <row r="50" spans="14:19" x14ac:dyDescent="0.55000000000000004">
      <c r="N50" s="2" t="s">
        <v>63</v>
      </c>
      <c r="O50" s="2">
        <v>23</v>
      </c>
      <c r="P50" s="2">
        <v>352</v>
      </c>
      <c r="Q50" s="2">
        <v>144</v>
      </c>
      <c r="R50" s="2">
        <v>1218</v>
      </c>
      <c r="S50" s="4"/>
    </row>
    <row r="51" spans="14:19" x14ac:dyDescent="0.55000000000000004">
      <c r="N51" s="2" t="s">
        <v>64</v>
      </c>
      <c r="O51" s="2">
        <v>23</v>
      </c>
      <c r="P51" s="2">
        <v>492</v>
      </c>
      <c r="Q51" s="2">
        <v>224</v>
      </c>
      <c r="R51" s="2">
        <v>4164</v>
      </c>
      <c r="S51" s="4"/>
    </row>
    <row r="52" spans="14:19" x14ac:dyDescent="0.55000000000000004">
      <c r="N52" s="2" t="s">
        <v>65</v>
      </c>
      <c r="O52" s="2">
        <v>22</v>
      </c>
      <c r="P52" s="2">
        <v>360</v>
      </c>
      <c r="Q52" s="2">
        <v>236</v>
      </c>
      <c r="R52" s="2">
        <v>3075</v>
      </c>
      <c r="S52" s="4"/>
    </row>
    <row r="53" spans="14:19" x14ac:dyDescent="0.55000000000000004">
      <c r="N53" s="2" t="s">
        <v>66</v>
      </c>
      <c r="O53" s="2">
        <v>21</v>
      </c>
      <c r="P53" s="2">
        <v>174</v>
      </c>
      <c r="Q53" s="2">
        <v>52</v>
      </c>
      <c r="R53" s="2">
        <v>1625</v>
      </c>
      <c r="S53" s="4"/>
    </row>
    <row r="54" spans="14:19" x14ac:dyDescent="0.55000000000000004">
      <c r="N54" s="2" t="s">
        <v>67</v>
      </c>
      <c r="O54" s="2">
        <v>21</v>
      </c>
      <c r="P54" s="2">
        <v>199</v>
      </c>
      <c r="Q54" s="2">
        <v>64</v>
      </c>
      <c r="R54" s="2">
        <v>1239</v>
      </c>
      <c r="S54" s="4"/>
    </row>
    <row r="55" spans="14:19" x14ac:dyDescent="0.55000000000000004">
      <c r="N55" s="2" t="s">
        <v>68</v>
      </c>
      <c r="O55" s="2">
        <v>19</v>
      </c>
      <c r="P55" s="2">
        <v>72</v>
      </c>
      <c r="Q55" s="2">
        <v>29</v>
      </c>
      <c r="R55" s="2">
        <v>1487</v>
      </c>
      <c r="S55" s="4"/>
    </row>
    <row r="56" spans="14:19" x14ac:dyDescent="0.55000000000000004">
      <c r="N56" s="2" t="s">
        <v>69</v>
      </c>
      <c r="O56" s="2">
        <v>19</v>
      </c>
      <c r="P56" s="2">
        <v>154</v>
      </c>
      <c r="Q56" s="2">
        <v>56</v>
      </c>
      <c r="R56" s="2">
        <v>1165</v>
      </c>
      <c r="S56" s="4"/>
    </row>
    <row r="57" spans="14:19" x14ac:dyDescent="0.55000000000000004">
      <c r="N57" s="2" t="s">
        <v>70</v>
      </c>
      <c r="O57" s="2">
        <v>17</v>
      </c>
      <c r="P57" s="2">
        <v>361</v>
      </c>
      <c r="Q57" s="2">
        <v>170</v>
      </c>
      <c r="R57" s="2">
        <v>3146</v>
      </c>
      <c r="S57" s="4"/>
    </row>
    <row r="58" spans="14:19" x14ac:dyDescent="0.55000000000000004">
      <c r="N58" s="2" t="s">
        <v>71</v>
      </c>
      <c r="O58" s="2">
        <v>17</v>
      </c>
      <c r="P58" s="2">
        <v>488</v>
      </c>
      <c r="Q58" s="2">
        <v>123</v>
      </c>
      <c r="R58" s="2">
        <v>1759</v>
      </c>
      <c r="S58" s="4"/>
    </row>
    <row r="59" spans="14:19" x14ac:dyDescent="0.55000000000000004">
      <c r="N59" s="2" t="s">
        <v>72</v>
      </c>
      <c r="O59" s="2">
        <v>17</v>
      </c>
      <c r="P59" s="2">
        <v>110</v>
      </c>
      <c r="Q59" s="2">
        <v>36</v>
      </c>
      <c r="R59" s="2">
        <v>1033</v>
      </c>
      <c r="S59" s="4"/>
    </row>
    <row r="60" spans="14:19" x14ac:dyDescent="0.55000000000000004">
      <c r="N60" s="2" t="s">
        <v>73</v>
      </c>
      <c r="O60" s="2">
        <v>17</v>
      </c>
      <c r="P60" s="2">
        <v>333</v>
      </c>
      <c r="Q60" s="2">
        <v>137</v>
      </c>
      <c r="R60" s="2">
        <v>2107</v>
      </c>
      <c r="S60" s="4"/>
    </row>
    <row r="61" spans="14:19" x14ac:dyDescent="0.55000000000000004">
      <c r="N61" s="2" t="s">
        <v>74</v>
      </c>
      <c r="O61" s="2">
        <v>15</v>
      </c>
      <c r="P61" s="2">
        <v>257</v>
      </c>
      <c r="Q61" s="2">
        <v>49</v>
      </c>
      <c r="R61" s="2">
        <v>561</v>
      </c>
      <c r="S61" s="4"/>
    </row>
    <row r="62" spans="14:19" x14ac:dyDescent="0.55000000000000004">
      <c r="N62" s="2" t="s">
        <v>75</v>
      </c>
      <c r="O62" s="2">
        <v>15</v>
      </c>
      <c r="P62" s="2">
        <v>277</v>
      </c>
      <c r="Q62" s="2">
        <v>63</v>
      </c>
      <c r="R62" s="2">
        <v>3222</v>
      </c>
      <c r="S62" s="4"/>
    </row>
    <row r="63" spans="14:19" x14ac:dyDescent="0.55000000000000004">
      <c r="N63" s="2" t="s">
        <v>76</v>
      </c>
      <c r="O63" s="2">
        <v>14</v>
      </c>
      <c r="P63" s="2">
        <v>232</v>
      </c>
      <c r="Q63" s="2">
        <v>154</v>
      </c>
      <c r="R63" s="2">
        <v>504</v>
      </c>
      <c r="S63" s="4"/>
    </row>
    <row r="64" spans="14:19" x14ac:dyDescent="0.55000000000000004">
      <c r="N64" s="2" t="s">
        <v>77</v>
      </c>
      <c r="O64" s="2">
        <v>13</v>
      </c>
      <c r="P64" s="2">
        <v>515</v>
      </c>
      <c r="Q64" s="2">
        <v>172</v>
      </c>
      <c r="R64" s="2">
        <v>1439</v>
      </c>
      <c r="S64" s="4"/>
    </row>
    <row r="65" spans="14:19" x14ac:dyDescent="0.55000000000000004">
      <c r="N65" s="2" t="s">
        <v>78</v>
      </c>
      <c r="O65" s="2">
        <v>13</v>
      </c>
      <c r="P65" s="2">
        <v>125</v>
      </c>
      <c r="Q65" s="2">
        <v>71</v>
      </c>
      <c r="R65" s="2">
        <v>1847</v>
      </c>
      <c r="S65" s="4"/>
    </row>
    <row r="66" spans="14:19" x14ac:dyDescent="0.55000000000000004">
      <c r="N66" s="2" t="s">
        <v>79</v>
      </c>
      <c r="O66" s="2">
        <v>13</v>
      </c>
      <c r="P66" s="2">
        <v>215</v>
      </c>
      <c r="Q66" s="2">
        <v>128</v>
      </c>
      <c r="R66" s="2">
        <v>1263</v>
      </c>
      <c r="S66" s="4"/>
    </row>
    <row r="67" spans="14:19" x14ac:dyDescent="0.55000000000000004">
      <c r="N67" s="2" t="s">
        <v>80</v>
      </c>
      <c r="O67" s="2">
        <v>13</v>
      </c>
      <c r="P67" s="2">
        <v>71</v>
      </c>
      <c r="Q67" s="2">
        <v>26</v>
      </c>
      <c r="R67" s="2">
        <v>1160</v>
      </c>
      <c r="S67" s="4"/>
    </row>
    <row r="68" spans="14:19" x14ac:dyDescent="0.55000000000000004">
      <c r="N68" s="2" t="s">
        <v>81</v>
      </c>
      <c r="O68" s="2">
        <v>12</v>
      </c>
      <c r="P68" s="2">
        <v>309</v>
      </c>
      <c r="Q68" s="2">
        <v>246</v>
      </c>
      <c r="R68" s="2">
        <v>8733</v>
      </c>
      <c r="S68" s="4"/>
    </row>
    <row r="69" spans="14:19" x14ac:dyDescent="0.55000000000000004">
      <c r="N69" s="2" t="s">
        <v>82</v>
      </c>
      <c r="O69" s="2">
        <v>12</v>
      </c>
      <c r="P69" s="2">
        <v>38</v>
      </c>
      <c r="Q69" s="2">
        <v>10</v>
      </c>
      <c r="R69" s="2">
        <v>898</v>
      </c>
      <c r="S69" s="4"/>
    </row>
    <row r="70" spans="14:19" x14ac:dyDescent="0.55000000000000004">
      <c r="N70" s="2" t="s">
        <v>83</v>
      </c>
      <c r="O70" s="2">
        <v>12</v>
      </c>
      <c r="P70" s="2">
        <v>206</v>
      </c>
      <c r="Q70" s="2">
        <v>67</v>
      </c>
      <c r="R70" s="2">
        <v>4436</v>
      </c>
      <c r="S70" s="4"/>
    </row>
    <row r="71" spans="14:19" x14ac:dyDescent="0.55000000000000004">
      <c r="N71" s="2" t="s">
        <v>84</v>
      </c>
      <c r="O71" s="2">
        <v>12</v>
      </c>
      <c r="P71" s="2">
        <v>512</v>
      </c>
      <c r="Q71" s="2">
        <v>156</v>
      </c>
      <c r="R71" s="2">
        <v>2680</v>
      </c>
      <c r="S71" s="4"/>
    </row>
    <row r="72" spans="14:19" x14ac:dyDescent="0.55000000000000004">
      <c r="N72" s="2" t="s">
        <v>85</v>
      </c>
      <c r="O72" s="2">
        <v>11</v>
      </c>
      <c r="P72" s="2">
        <v>138</v>
      </c>
      <c r="Q72" s="2">
        <v>60</v>
      </c>
      <c r="R72" s="2">
        <v>1027</v>
      </c>
      <c r="S72" s="4"/>
    </row>
    <row r="73" spans="14:19" x14ac:dyDescent="0.55000000000000004">
      <c r="N73" s="2" t="s">
        <v>86</v>
      </c>
      <c r="O73" s="2">
        <v>11</v>
      </c>
      <c r="P73" s="2">
        <v>107</v>
      </c>
      <c r="Q73" s="2">
        <v>56</v>
      </c>
      <c r="R73" s="2">
        <v>1498</v>
      </c>
      <c r="S73" s="4"/>
    </row>
    <row r="74" spans="14:19" x14ac:dyDescent="0.55000000000000004">
      <c r="N74" s="2" t="s">
        <v>87</v>
      </c>
      <c r="O74" s="2">
        <v>11</v>
      </c>
      <c r="P74" s="2">
        <v>247</v>
      </c>
      <c r="Q74" s="2">
        <v>95</v>
      </c>
      <c r="R74" s="2">
        <v>6572</v>
      </c>
      <c r="S74" s="4"/>
    </row>
    <row r="75" spans="14:19" x14ac:dyDescent="0.55000000000000004">
      <c r="N75" s="2" t="s">
        <v>88</v>
      </c>
      <c r="O75" s="2">
        <v>10</v>
      </c>
      <c r="P75" s="2">
        <v>54</v>
      </c>
      <c r="Q75" s="2">
        <v>20</v>
      </c>
      <c r="R75" s="2">
        <v>1636</v>
      </c>
      <c r="S75" s="4"/>
    </row>
    <row r="76" spans="14:19" x14ac:dyDescent="0.55000000000000004">
      <c r="N76" s="2" t="s">
        <v>89</v>
      </c>
      <c r="O76" s="2">
        <v>10</v>
      </c>
      <c r="P76" s="2">
        <v>250</v>
      </c>
      <c r="Q76" s="2">
        <v>97</v>
      </c>
      <c r="R76" s="2">
        <v>5251</v>
      </c>
      <c r="S76" s="4"/>
    </row>
    <row r="77" spans="14:19" x14ac:dyDescent="0.55000000000000004">
      <c r="N77" s="2" t="s">
        <v>90</v>
      </c>
      <c r="O77" s="2">
        <v>9</v>
      </c>
      <c r="P77" s="2">
        <v>167</v>
      </c>
      <c r="Q77" s="2">
        <v>59</v>
      </c>
      <c r="R77" s="2">
        <v>4098</v>
      </c>
      <c r="S77" s="4"/>
    </row>
    <row r="78" spans="14:19" x14ac:dyDescent="0.55000000000000004">
      <c r="N78" s="2" t="s">
        <v>91</v>
      </c>
      <c r="O78" s="2">
        <v>9</v>
      </c>
      <c r="P78" s="2">
        <v>36</v>
      </c>
      <c r="Q78" s="2">
        <v>11</v>
      </c>
      <c r="R78" s="2">
        <v>1961</v>
      </c>
      <c r="S78" s="4"/>
    </row>
    <row r="79" spans="14:19" x14ac:dyDescent="0.55000000000000004">
      <c r="N79" s="2" t="s">
        <v>92</v>
      </c>
      <c r="O79" s="2">
        <v>8</v>
      </c>
      <c r="P79" s="2">
        <v>38</v>
      </c>
      <c r="Q79" s="2">
        <v>24</v>
      </c>
      <c r="R79" s="2">
        <v>374</v>
      </c>
      <c r="S79" s="4"/>
    </row>
    <row r="80" spans="14:19" x14ac:dyDescent="0.55000000000000004">
      <c r="N80" s="2" t="s">
        <v>93</v>
      </c>
      <c r="O80" s="2">
        <v>8</v>
      </c>
      <c r="P80" s="2">
        <v>268</v>
      </c>
      <c r="Q80" s="2">
        <v>107</v>
      </c>
      <c r="R80" s="2">
        <v>2591</v>
      </c>
      <c r="S80" s="4"/>
    </row>
    <row r="81" spans="14:19" x14ac:dyDescent="0.55000000000000004">
      <c r="N81" s="2" t="s">
        <v>94</v>
      </c>
      <c r="O81" s="2">
        <v>8</v>
      </c>
      <c r="P81" s="2">
        <v>44</v>
      </c>
      <c r="Q81" s="2">
        <v>18</v>
      </c>
      <c r="R81" s="2">
        <v>3452</v>
      </c>
      <c r="S81" s="4"/>
    </row>
    <row r="82" spans="14:19" x14ac:dyDescent="0.55000000000000004">
      <c r="N82" s="2" t="s">
        <v>95</v>
      </c>
      <c r="O82" s="2">
        <v>8</v>
      </c>
      <c r="P82" s="2">
        <v>30</v>
      </c>
      <c r="Q82" s="2">
        <v>13</v>
      </c>
      <c r="R82" s="2">
        <v>880</v>
      </c>
      <c r="S82" s="4"/>
    </row>
    <row r="83" spans="14:19" x14ac:dyDescent="0.55000000000000004">
      <c r="N83" s="2" t="s">
        <v>96</v>
      </c>
      <c r="O83" s="2">
        <v>8</v>
      </c>
      <c r="P83" s="2">
        <v>92</v>
      </c>
      <c r="Q83" s="2">
        <v>49</v>
      </c>
      <c r="R83" s="2">
        <v>330</v>
      </c>
      <c r="S83" s="4"/>
    </row>
    <row r="84" spans="14:19" x14ac:dyDescent="0.55000000000000004">
      <c r="N84" s="2" t="s">
        <v>97</v>
      </c>
      <c r="O84" s="2">
        <v>8</v>
      </c>
      <c r="P84" s="2">
        <v>144</v>
      </c>
      <c r="Q84" s="2">
        <v>54</v>
      </c>
      <c r="R84" s="2">
        <v>1370</v>
      </c>
      <c r="S84" s="4"/>
    </row>
    <row r="85" spans="14:19" x14ac:dyDescent="0.55000000000000004">
      <c r="N85" s="2" t="s">
        <v>98</v>
      </c>
      <c r="O85" s="2">
        <v>7</v>
      </c>
      <c r="P85" s="2">
        <v>59</v>
      </c>
      <c r="Q85" s="2">
        <v>30</v>
      </c>
      <c r="R85" s="2">
        <v>1373</v>
      </c>
      <c r="S85" s="4"/>
    </row>
    <row r="86" spans="14:19" x14ac:dyDescent="0.55000000000000004">
      <c r="N86" s="2" t="s">
        <v>99</v>
      </c>
      <c r="O86" s="2">
        <v>6</v>
      </c>
      <c r="P86" s="2">
        <v>54</v>
      </c>
      <c r="Q86" s="2">
        <v>31</v>
      </c>
      <c r="R86" s="2">
        <v>414</v>
      </c>
      <c r="S86" s="4"/>
    </row>
    <row r="87" spans="14:19" x14ac:dyDescent="0.55000000000000004">
      <c r="N87" s="2" t="s">
        <v>100</v>
      </c>
      <c r="O87" s="2">
        <v>6</v>
      </c>
      <c r="P87" s="2">
        <v>7</v>
      </c>
      <c r="Q87" s="2">
        <v>2</v>
      </c>
      <c r="R87" s="2">
        <v>370</v>
      </c>
      <c r="S87" s="4"/>
    </row>
    <row r="88" spans="14:19" x14ac:dyDescent="0.55000000000000004">
      <c r="N88" s="2" t="s">
        <v>101</v>
      </c>
      <c r="O88" s="2">
        <v>6</v>
      </c>
      <c r="P88" s="2">
        <v>11</v>
      </c>
      <c r="Q88" s="2">
        <v>3</v>
      </c>
      <c r="R88" s="2">
        <v>1508</v>
      </c>
      <c r="S88" s="4"/>
    </row>
    <row r="89" spans="14:19" x14ac:dyDescent="0.55000000000000004">
      <c r="N89" s="2" t="s">
        <v>102</v>
      </c>
      <c r="O89" s="2">
        <v>6</v>
      </c>
      <c r="P89" s="2">
        <v>10</v>
      </c>
      <c r="Q89" s="2">
        <v>4</v>
      </c>
      <c r="R89" s="2">
        <v>1581</v>
      </c>
      <c r="S89" s="4"/>
    </row>
    <row r="90" spans="14:19" x14ac:dyDescent="0.55000000000000004">
      <c r="N90" s="2" t="s">
        <v>103</v>
      </c>
      <c r="O90" s="2">
        <v>6</v>
      </c>
      <c r="P90" s="2">
        <v>9</v>
      </c>
      <c r="Q90" s="2">
        <v>2</v>
      </c>
      <c r="R90" s="2">
        <v>197</v>
      </c>
      <c r="S90" s="4"/>
    </row>
    <row r="91" spans="14:19" x14ac:dyDescent="0.55000000000000004">
      <c r="N91" s="2" t="s">
        <v>104</v>
      </c>
      <c r="O91" s="2">
        <v>5</v>
      </c>
      <c r="P91" s="2">
        <v>33</v>
      </c>
      <c r="Q91" s="2">
        <v>21</v>
      </c>
      <c r="R91" s="2">
        <v>841</v>
      </c>
      <c r="S91" s="4"/>
    </row>
    <row r="92" spans="14:19" x14ac:dyDescent="0.55000000000000004">
      <c r="N92" s="2" t="s">
        <v>105</v>
      </c>
      <c r="O92" s="2">
        <v>5</v>
      </c>
      <c r="P92" s="2">
        <v>7</v>
      </c>
      <c r="Q92" s="2">
        <v>3</v>
      </c>
      <c r="R92" s="2">
        <v>1377</v>
      </c>
      <c r="S92" s="4"/>
    </row>
    <row r="93" spans="14:19" x14ac:dyDescent="0.55000000000000004">
      <c r="N93" s="2" t="s">
        <v>106</v>
      </c>
      <c r="O93" s="2">
        <v>5</v>
      </c>
      <c r="P93" s="2">
        <v>145</v>
      </c>
      <c r="Q93" s="2">
        <v>110</v>
      </c>
      <c r="R93" s="2">
        <v>1197</v>
      </c>
      <c r="S93" s="4"/>
    </row>
    <row r="94" spans="14:19" x14ac:dyDescent="0.55000000000000004">
      <c r="N94" s="2" t="s">
        <v>107</v>
      </c>
      <c r="O94" s="2">
        <v>5</v>
      </c>
      <c r="P94" s="2">
        <v>12</v>
      </c>
      <c r="Q94" s="2">
        <v>5</v>
      </c>
      <c r="R94" s="2">
        <v>50</v>
      </c>
      <c r="S94" s="4"/>
    </row>
    <row r="95" spans="14:19" x14ac:dyDescent="0.55000000000000004">
      <c r="N95" s="2" t="s">
        <v>108</v>
      </c>
      <c r="O95" s="2">
        <v>5</v>
      </c>
      <c r="P95" s="2">
        <v>121</v>
      </c>
      <c r="Q95" s="2">
        <v>92</v>
      </c>
      <c r="R95" s="2">
        <v>1269</v>
      </c>
      <c r="S95" s="4"/>
    </row>
    <row r="96" spans="14:19" x14ac:dyDescent="0.55000000000000004">
      <c r="N96" s="2" t="s">
        <v>109</v>
      </c>
      <c r="O96" s="2">
        <v>5</v>
      </c>
      <c r="P96" s="2">
        <v>109</v>
      </c>
      <c r="Q96" s="2">
        <v>60</v>
      </c>
      <c r="R96" s="2">
        <v>613</v>
      </c>
      <c r="S96" s="4"/>
    </row>
    <row r="97" spans="14:19" x14ac:dyDescent="0.55000000000000004">
      <c r="N97" s="2" t="s">
        <v>110</v>
      </c>
      <c r="O97" s="2">
        <v>5</v>
      </c>
      <c r="P97" s="2">
        <v>124</v>
      </c>
      <c r="Q97" s="2">
        <v>115</v>
      </c>
      <c r="R97" s="2">
        <v>2012</v>
      </c>
      <c r="S97" s="4"/>
    </row>
    <row r="98" spans="14:19" x14ac:dyDescent="0.55000000000000004">
      <c r="N98" s="2" t="s">
        <v>111</v>
      </c>
      <c r="O98" s="2">
        <v>5</v>
      </c>
      <c r="P98" s="2">
        <v>6</v>
      </c>
      <c r="Q98" s="2">
        <v>2</v>
      </c>
      <c r="R98" s="2">
        <v>51</v>
      </c>
      <c r="S98" s="4"/>
    </row>
    <row r="99" spans="14:19" x14ac:dyDescent="0.55000000000000004">
      <c r="N99" s="2" t="s">
        <v>112</v>
      </c>
      <c r="O99" s="2">
        <v>5</v>
      </c>
      <c r="P99" s="2">
        <v>121</v>
      </c>
      <c r="Q99" s="2">
        <v>58</v>
      </c>
      <c r="R99" s="2">
        <v>159</v>
      </c>
      <c r="S99" s="4"/>
    </row>
    <row r="100" spans="14:19" x14ac:dyDescent="0.55000000000000004">
      <c r="N100" s="2" t="s">
        <v>113</v>
      </c>
      <c r="O100" s="2">
        <v>5</v>
      </c>
      <c r="P100" s="2">
        <v>143</v>
      </c>
      <c r="Q100" s="2">
        <v>83</v>
      </c>
      <c r="R100" s="2">
        <v>466</v>
      </c>
      <c r="S100" s="4"/>
    </row>
    <row r="101" spans="14:19" x14ac:dyDescent="0.55000000000000004">
      <c r="N101" s="2" t="s">
        <v>114</v>
      </c>
      <c r="O101" s="2">
        <v>5</v>
      </c>
      <c r="P101" s="2">
        <v>76</v>
      </c>
      <c r="Q101" s="2">
        <v>51</v>
      </c>
      <c r="R101" s="2">
        <v>983</v>
      </c>
      <c r="S101" s="4"/>
    </row>
    <row r="102" spans="14:19" x14ac:dyDescent="0.55000000000000004">
      <c r="N102" s="2" t="s">
        <v>115</v>
      </c>
      <c r="O102" s="2">
        <v>5</v>
      </c>
      <c r="P102" s="2">
        <v>285</v>
      </c>
      <c r="Q102" s="2">
        <v>216</v>
      </c>
      <c r="R102" s="2">
        <v>3212</v>
      </c>
      <c r="S102" s="4"/>
    </row>
    <row r="103" spans="14:19" x14ac:dyDescent="0.55000000000000004">
      <c r="N103" s="2" t="s">
        <v>116</v>
      </c>
      <c r="O103" s="2">
        <v>4</v>
      </c>
      <c r="P103" s="2">
        <v>13</v>
      </c>
      <c r="Q103" s="2">
        <v>6</v>
      </c>
      <c r="R103" s="2">
        <v>146</v>
      </c>
      <c r="S103" s="4"/>
    </row>
    <row r="104" spans="14:19" x14ac:dyDescent="0.55000000000000004">
      <c r="N104" s="2" t="s">
        <v>117</v>
      </c>
      <c r="O104" s="2">
        <v>4</v>
      </c>
      <c r="P104" s="2">
        <v>42</v>
      </c>
      <c r="Q104" s="2">
        <v>34</v>
      </c>
      <c r="R104" s="2">
        <v>227</v>
      </c>
      <c r="S104" s="4"/>
    </row>
    <row r="105" spans="14:19" x14ac:dyDescent="0.55000000000000004">
      <c r="N105" s="2" t="s">
        <v>118</v>
      </c>
      <c r="O105" s="2">
        <v>4</v>
      </c>
      <c r="P105" s="2">
        <v>27</v>
      </c>
      <c r="Q105" s="2">
        <v>12</v>
      </c>
      <c r="R105" s="2">
        <v>408</v>
      </c>
      <c r="S105" s="4"/>
    </row>
    <row r="106" spans="14:19" x14ac:dyDescent="0.55000000000000004">
      <c r="N106" s="2" t="s">
        <v>119</v>
      </c>
      <c r="O106" s="2">
        <v>4</v>
      </c>
      <c r="P106" s="2">
        <v>5</v>
      </c>
      <c r="Q106" s="2">
        <v>2</v>
      </c>
      <c r="R106" s="2">
        <v>649</v>
      </c>
      <c r="S106" s="4"/>
    </row>
    <row r="107" spans="14:19" x14ac:dyDescent="0.55000000000000004">
      <c r="N107" s="2" t="s">
        <v>120</v>
      </c>
      <c r="O107" s="2">
        <v>4</v>
      </c>
      <c r="P107" s="2">
        <v>17</v>
      </c>
      <c r="Q107" s="2">
        <v>14</v>
      </c>
      <c r="R107" s="2">
        <v>9</v>
      </c>
      <c r="S107" s="4"/>
    </row>
    <row r="108" spans="14:19" x14ac:dyDescent="0.55000000000000004">
      <c r="N108" s="2" t="s">
        <v>121</v>
      </c>
      <c r="O108" s="2">
        <v>4</v>
      </c>
      <c r="P108" s="2">
        <v>5</v>
      </c>
      <c r="Q108" s="2">
        <v>2</v>
      </c>
      <c r="R108" s="2">
        <v>5</v>
      </c>
      <c r="S108" s="4"/>
    </row>
    <row r="109" spans="14:19" x14ac:dyDescent="0.55000000000000004">
      <c r="N109" s="2" t="s">
        <v>122</v>
      </c>
      <c r="O109" s="2">
        <v>4</v>
      </c>
      <c r="P109" s="2">
        <v>68</v>
      </c>
      <c r="Q109" s="2">
        <v>51</v>
      </c>
      <c r="R109" s="2">
        <v>476</v>
      </c>
      <c r="S109" s="4"/>
    </row>
    <row r="110" spans="14:19" x14ac:dyDescent="0.55000000000000004">
      <c r="N110" s="2" t="s">
        <v>123</v>
      </c>
      <c r="O110" s="2">
        <v>4</v>
      </c>
      <c r="P110" s="2">
        <v>4</v>
      </c>
      <c r="Q110" s="2">
        <v>1</v>
      </c>
      <c r="R110" s="2">
        <v>0</v>
      </c>
      <c r="S110" s="4"/>
    </row>
    <row r="111" spans="14:19" x14ac:dyDescent="0.55000000000000004">
      <c r="N111" s="2" t="s">
        <v>124</v>
      </c>
      <c r="O111" s="2">
        <v>4</v>
      </c>
      <c r="P111" s="2">
        <v>34</v>
      </c>
      <c r="Q111" s="2">
        <v>17</v>
      </c>
      <c r="R111" s="2">
        <v>372</v>
      </c>
      <c r="S111" s="4"/>
    </row>
    <row r="112" spans="14:19" x14ac:dyDescent="0.55000000000000004">
      <c r="N112" s="2" t="s">
        <v>125</v>
      </c>
      <c r="O112" s="2">
        <v>3</v>
      </c>
      <c r="P112" s="2">
        <v>51</v>
      </c>
      <c r="Q112" s="2">
        <v>48</v>
      </c>
      <c r="R112" s="2">
        <v>300</v>
      </c>
      <c r="S112" s="4"/>
    </row>
    <row r="113" spans="14:19" x14ac:dyDescent="0.55000000000000004">
      <c r="N113" s="2" t="s">
        <v>126</v>
      </c>
      <c r="O113" s="2">
        <v>3</v>
      </c>
      <c r="P113" s="2">
        <v>4</v>
      </c>
      <c r="Q113" s="2">
        <v>2</v>
      </c>
      <c r="R113" s="2">
        <v>14</v>
      </c>
      <c r="S113" s="4"/>
    </row>
    <row r="114" spans="14:19" x14ac:dyDescent="0.55000000000000004">
      <c r="N114" s="2" t="s">
        <v>127</v>
      </c>
      <c r="O114" s="2">
        <v>3</v>
      </c>
      <c r="P114" s="2">
        <v>6</v>
      </c>
      <c r="Q114" s="2">
        <v>3</v>
      </c>
      <c r="R114" s="2">
        <v>642</v>
      </c>
      <c r="S114" s="4"/>
    </row>
    <row r="115" spans="14:19" x14ac:dyDescent="0.55000000000000004">
      <c r="N115" s="2" t="s">
        <v>128</v>
      </c>
      <c r="O115" s="2">
        <v>3</v>
      </c>
      <c r="P115" s="2">
        <v>95</v>
      </c>
      <c r="Q115" s="2">
        <v>50</v>
      </c>
      <c r="R115" s="2">
        <v>1400</v>
      </c>
      <c r="S115" s="4"/>
    </row>
    <row r="116" spans="14:19" x14ac:dyDescent="0.55000000000000004">
      <c r="N116" s="2" t="s">
        <v>129</v>
      </c>
      <c r="O116" s="2">
        <v>3</v>
      </c>
      <c r="P116" s="2">
        <v>68</v>
      </c>
      <c r="Q116" s="2">
        <v>64</v>
      </c>
      <c r="R116" s="2">
        <v>168</v>
      </c>
      <c r="S116" s="4"/>
    </row>
    <row r="117" spans="14:19" x14ac:dyDescent="0.55000000000000004">
      <c r="N117" s="2" t="s">
        <v>130</v>
      </c>
      <c r="O117" s="2">
        <v>3</v>
      </c>
      <c r="P117" s="2">
        <v>162</v>
      </c>
      <c r="Q117" s="2">
        <v>98</v>
      </c>
      <c r="R117" s="2">
        <v>436</v>
      </c>
      <c r="S117" s="4"/>
    </row>
    <row r="118" spans="14:19" x14ac:dyDescent="0.55000000000000004">
      <c r="N118" s="2" t="s">
        <v>131</v>
      </c>
      <c r="O118" s="2">
        <v>3</v>
      </c>
      <c r="P118" s="2">
        <v>4</v>
      </c>
      <c r="Q118" s="2">
        <v>2</v>
      </c>
      <c r="R118" s="2">
        <v>4</v>
      </c>
      <c r="S118" s="4"/>
    </row>
    <row r="119" spans="14:19" x14ac:dyDescent="0.55000000000000004">
      <c r="N119" s="2" t="s">
        <v>132</v>
      </c>
      <c r="O119" s="2">
        <v>3</v>
      </c>
      <c r="P119" s="2">
        <v>8</v>
      </c>
      <c r="Q119" s="2">
        <v>6</v>
      </c>
      <c r="R119" s="2">
        <v>1217</v>
      </c>
      <c r="S119" s="4"/>
    </row>
    <row r="120" spans="14:19" x14ac:dyDescent="0.55000000000000004">
      <c r="N120" s="2" t="s">
        <v>133</v>
      </c>
      <c r="O120" s="2">
        <v>2</v>
      </c>
      <c r="P120" s="2">
        <v>3</v>
      </c>
      <c r="Q120" s="2">
        <v>2</v>
      </c>
      <c r="R120" s="2">
        <v>10</v>
      </c>
      <c r="S120" s="4"/>
    </row>
    <row r="121" spans="14:19" x14ac:dyDescent="0.55000000000000004">
      <c r="N121" s="2" t="s">
        <v>134</v>
      </c>
      <c r="O121" s="2">
        <v>2</v>
      </c>
      <c r="P121" s="2">
        <v>7</v>
      </c>
      <c r="Q121" s="2">
        <v>6</v>
      </c>
      <c r="R121" s="2">
        <v>45</v>
      </c>
      <c r="S121" s="4"/>
    </row>
    <row r="122" spans="14:19" x14ac:dyDescent="0.55000000000000004">
      <c r="N122" s="2" t="s">
        <v>135</v>
      </c>
      <c r="O122" s="2">
        <v>2</v>
      </c>
      <c r="P122" s="2">
        <v>3</v>
      </c>
      <c r="Q122" s="2">
        <v>2</v>
      </c>
      <c r="R122" s="2">
        <v>4</v>
      </c>
      <c r="S122" s="4"/>
    </row>
    <row r="123" spans="14:19" x14ac:dyDescent="0.55000000000000004">
      <c r="N123" s="2" t="s">
        <v>136</v>
      </c>
      <c r="O123" s="2">
        <v>2</v>
      </c>
      <c r="P123" s="2">
        <v>4</v>
      </c>
      <c r="Q123" s="2">
        <v>3</v>
      </c>
      <c r="R123" s="2">
        <v>152</v>
      </c>
      <c r="S123" s="4"/>
    </row>
    <row r="124" spans="14:19" x14ac:dyDescent="0.55000000000000004">
      <c r="N124" s="2" t="s">
        <v>137</v>
      </c>
      <c r="O124" s="2">
        <v>2</v>
      </c>
      <c r="P124" s="2">
        <v>2</v>
      </c>
      <c r="Q124" s="2">
        <v>1</v>
      </c>
      <c r="R124" s="2">
        <v>366</v>
      </c>
      <c r="S124" s="4"/>
    </row>
    <row r="125" spans="14:19" x14ac:dyDescent="0.55000000000000004">
      <c r="N125" s="2" t="s">
        <v>138</v>
      </c>
      <c r="O125" s="2">
        <v>2</v>
      </c>
      <c r="P125" s="2">
        <v>2</v>
      </c>
      <c r="Q125" s="2">
        <v>1</v>
      </c>
      <c r="R125" s="2">
        <v>19</v>
      </c>
      <c r="S125" s="4"/>
    </row>
    <row r="126" spans="14:19" x14ac:dyDescent="0.55000000000000004">
      <c r="N126" s="2" t="s">
        <v>139</v>
      </c>
      <c r="O126" s="2">
        <v>2</v>
      </c>
      <c r="P126" s="2">
        <v>13</v>
      </c>
      <c r="Q126" s="2">
        <v>12</v>
      </c>
      <c r="R126" s="2">
        <v>94</v>
      </c>
      <c r="S126" s="4"/>
    </row>
    <row r="127" spans="14:19" x14ac:dyDescent="0.55000000000000004">
      <c r="N127" s="2" t="s">
        <v>140</v>
      </c>
      <c r="O127" s="2">
        <v>2</v>
      </c>
      <c r="P127" s="2">
        <v>54</v>
      </c>
      <c r="Q127" s="2">
        <v>53</v>
      </c>
      <c r="R127" s="2">
        <v>495</v>
      </c>
      <c r="S127" s="4"/>
    </row>
    <row r="128" spans="14:19" x14ac:dyDescent="0.55000000000000004">
      <c r="N128" s="2" t="s">
        <v>141</v>
      </c>
      <c r="O128" s="2">
        <v>2</v>
      </c>
      <c r="P128" s="2">
        <v>49</v>
      </c>
      <c r="Q128" s="2">
        <v>47</v>
      </c>
      <c r="R128" s="2">
        <v>35</v>
      </c>
      <c r="S128" s="4"/>
    </row>
    <row r="129" spans="14:19" x14ac:dyDescent="0.55000000000000004">
      <c r="N129" s="2" t="s">
        <v>142</v>
      </c>
      <c r="O129" s="2">
        <v>2</v>
      </c>
      <c r="P129" s="2">
        <v>20</v>
      </c>
      <c r="Q129" s="2">
        <v>19</v>
      </c>
      <c r="R129" s="2">
        <v>5</v>
      </c>
      <c r="S129" s="4"/>
    </row>
    <row r="130" spans="14:19" x14ac:dyDescent="0.55000000000000004">
      <c r="N130" s="2" t="s">
        <v>143</v>
      </c>
      <c r="O130" s="2">
        <v>2</v>
      </c>
      <c r="P130" s="2">
        <v>75</v>
      </c>
      <c r="Q130" s="2">
        <v>40</v>
      </c>
      <c r="R130" s="2">
        <v>1387</v>
      </c>
      <c r="S130" s="4"/>
    </row>
    <row r="131" spans="14:19" x14ac:dyDescent="0.55000000000000004">
      <c r="N131" s="2" t="s">
        <v>144</v>
      </c>
      <c r="O131" s="2">
        <v>2</v>
      </c>
      <c r="P131" s="2">
        <v>20</v>
      </c>
      <c r="Q131" s="2">
        <v>19</v>
      </c>
      <c r="R131" s="2">
        <v>634</v>
      </c>
      <c r="S131" s="4"/>
    </row>
    <row r="132" spans="14:19" x14ac:dyDescent="0.55000000000000004">
      <c r="N132" s="2" t="s">
        <v>145</v>
      </c>
      <c r="O132" s="2">
        <v>2</v>
      </c>
      <c r="P132" s="2">
        <v>10</v>
      </c>
      <c r="Q132" s="2">
        <v>9</v>
      </c>
      <c r="R132" s="2">
        <v>17</v>
      </c>
      <c r="S132" s="4"/>
    </row>
    <row r="133" spans="14:19" x14ac:dyDescent="0.55000000000000004">
      <c r="N133" s="2" t="s">
        <v>146</v>
      </c>
      <c r="O133" s="2">
        <v>2</v>
      </c>
      <c r="P133" s="2">
        <v>3</v>
      </c>
      <c r="Q133" s="2">
        <v>2</v>
      </c>
      <c r="R133" s="2">
        <v>25</v>
      </c>
      <c r="S133" s="4"/>
    </row>
    <row r="134" spans="14:19" x14ac:dyDescent="0.55000000000000004">
      <c r="N134" s="2" t="s">
        <v>147</v>
      </c>
      <c r="O134" s="2">
        <v>2</v>
      </c>
      <c r="P134" s="2">
        <v>3</v>
      </c>
      <c r="Q134" s="2">
        <v>2</v>
      </c>
      <c r="R134" s="2">
        <v>27</v>
      </c>
      <c r="S134" s="4"/>
    </row>
    <row r="135" spans="14:19" x14ac:dyDescent="0.55000000000000004">
      <c r="N135" s="2" t="s">
        <v>148</v>
      </c>
      <c r="O135" s="2">
        <v>2</v>
      </c>
      <c r="P135" s="2">
        <v>46</v>
      </c>
      <c r="Q135" s="2">
        <v>44</v>
      </c>
      <c r="R135" s="2">
        <v>788</v>
      </c>
      <c r="S135" s="4"/>
    </row>
    <row r="136" spans="14:19" x14ac:dyDescent="0.55000000000000004">
      <c r="N136" s="2" t="s">
        <v>149</v>
      </c>
      <c r="O136" s="2">
        <v>1</v>
      </c>
      <c r="P136" s="2">
        <v>1</v>
      </c>
      <c r="Q136" s="2">
        <v>1</v>
      </c>
      <c r="R136" s="2">
        <v>0</v>
      </c>
      <c r="S136" s="4"/>
    </row>
    <row r="137" spans="14:19" x14ac:dyDescent="0.55000000000000004">
      <c r="N137" s="2" t="s">
        <v>150</v>
      </c>
      <c r="O137" s="2">
        <v>1</v>
      </c>
      <c r="P137" s="2">
        <v>1</v>
      </c>
      <c r="Q137" s="2">
        <v>1</v>
      </c>
      <c r="R137" s="2">
        <v>0</v>
      </c>
      <c r="S137" s="4"/>
    </row>
    <row r="138" spans="14:19" x14ac:dyDescent="0.55000000000000004">
      <c r="N138" s="2" t="s">
        <v>151</v>
      </c>
      <c r="O138" s="2">
        <v>1</v>
      </c>
      <c r="P138" s="2">
        <v>69</v>
      </c>
      <c r="Q138" s="2">
        <v>69</v>
      </c>
      <c r="R138" s="2">
        <v>62</v>
      </c>
      <c r="S138" s="4"/>
    </row>
    <row r="139" spans="14:19" x14ac:dyDescent="0.55000000000000004">
      <c r="N139" s="2" t="s">
        <v>152</v>
      </c>
      <c r="O139" s="2">
        <v>1</v>
      </c>
      <c r="P139" s="2">
        <v>1</v>
      </c>
      <c r="Q139" s="2">
        <v>1</v>
      </c>
      <c r="R139" s="2">
        <v>43</v>
      </c>
      <c r="S139" s="4"/>
    </row>
    <row r="140" spans="14:19" x14ac:dyDescent="0.55000000000000004">
      <c r="N140" s="2" t="s">
        <v>153</v>
      </c>
      <c r="O140" s="2">
        <v>1</v>
      </c>
      <c r="P140" s="2">
        <v>19</v>
      </c>
      <c r="Q140" s="2">
        <v>19</v>
      </c>
      <c r="R140" s="2">
        <v>301</v>
      </c>
      <c r="S140" s="4"/>
    </row>
    <row r="141" spans="14:19" x14ac:dyDescent="0.55000000000000004">
      <c r="N141" s="2" t="s">
        <v>154</v>
      </c>
      <c r="O141" s="2">
        <v>1</v>
      </c>
      <c r="P141" s="2">
        <v>38</v>
      </c>
      <c r="Q141" s="2">
        <v>38</v>
      </c>
      <c r="R141" s="2">
        <v>88</v>
      </c>
      <c r="S141" s="4"/>
    </row>
    <row r="142" spans="14:19" x14ac:dyDescent="0.55000000000000004">
      <c r="N142" s="2" t="s">
        <v>155</v>
      </c>
      <c r="O142" s="2">
        <v>1</v>
      </c>
      <c r="P142" s="2">
        <v>1</v>
      </c>
      <c r="Q142" s="2">
        <v>1</v>
      </c>
      <c r="R142" s="2">
        <v>28</v>
      </c>
      <c r="S142" s="4"/>
    </row>
    <row r="143" spans="14:19" x14ac:dyDescent="0.55000000000000004">
      <c r="N143" s="2" t="s">
        <v>156</v>
      </c>
      <c r="O143" s="2">
        <v>1</v>
      </c>
      <c r="P143" s="2">
        <v>1</v>
      </c>
      <c r="Q143" s="2">
        <v>1</v>
      </c>
      <c r="R143" s="2">
        <v>0</v>
      </c>
      <c r="S143" s="4"/>
    </row>
    <row r="144" spans="14:19" x14ac:dyDescent="0.55000000000000004">
      <c r="N144" s="2" t="s">
        <v>157</v>
      </c>
      <c r="O144" s="2">
        <v>1</v>
      </c>
      <c r="P144" s="2">
        <v>38</v>
      </c>
      <c r="Q144" s="2">
        <v>38</v>
      </c>
      <c r="R144" s="2">
        <v>14</v>
      </c>
      <c r="S144" s="4"/>
    </row>
    <row r="145" spans="14:19" x14ac:dyDescent="0.55000000000000004">
      <c r="N145" s="2" t="s">
        <v>158</v>
      </c>
      <c r="O145" s="2">
        <v>1</v>
      </c>
      <c r="P145" s="2">
        <v>38</v>
      </c>
      <c r="Q145" s="2">
        <v>38</v>
      </c>
      <c r="R145" s="2">
        <v>74</v>
      </c>
      <c r="S145" s="4"/>
    </row>
    <row r="146" spans="14:19" x14ac:dyDescent="0.55000000000000004">
      <c r="N146" s="2" t="s">
        <v>159</v>
      </c>
      <c r="O146" s="2">
        <v>1</v>
      </c>
      <c r="P146" s="2">
        <v>67</v>
      </c>
      <c r="Q146" s="2">
        <v>67</v>
      </c>
      <c r="R146" s="2">
        <v>73</v>
      </c>
      <c r="S146" s="4"/>
    </row>
    <row r="147" spans="14:19" x14ac:dyDescent="0.55000000000000004">
      <c r="N147" s="2" t="s">
        <v>160</v>
      </c>
      <c r="O147" s="2">
        <v>1</v>
      </c>
      <c r="P147" s="2">
        <v>1</v>
      </c>
      <c r="Q147" s="2">
        <v>1</v>
      </c>
      <c r="R147" s="2">
        <v>0</v>
      </c>
      <c r="S147" s="4"/>
    </row>
    <row r="148" spans="14:19" x14ac:dyDescent="0.55000000000000004">
      <c r="N148" s="2" t="s">
        <v>161</v>
      </c>
      <c r="O148" s="2">
        <v>1</v>
      </c>
      <c r="P148" s="2">
        <v>40</v>
      </c>
      <c r="Q148" s="2">
        <v>40</v>
      </c>
      <c r="R148" s="2">
        <v>370</v>
      </c>
      <c r="S148" s="4"/>
    </row>
    <row r="149" spans="14:19" x14ac:dyDescent="0.55000000000000004">
      <c r="N149" s="2" t="s">
        <v>162</v>
      </c>
      <c r="O149" s="2">
        <v>1</v>
      </c>
      <c r="P149" s="2">
        <v>176</v>
      </c>
      <c r="Q149" s="2">
        <v>176</v>
      </c>
      <c r="R149" s="2">
        <v>18</v>
      </c>
      <c r="S149" s="4"/>
    </row>
    <row r="150" spans="14:19" x14ac:dyDescent="0.55000000000000004">
      <c r="N150" s="2" t="s">
        <v>163</v>
      </c>
      <c r="O150" s="2">
        <v>1</v>
      </c>
      <c r="P150" s="2">
        <v>1</v>
      </c>
      <c r="Q150" s="2">
        <v>1</v>
      </c>
      <c r="R150" s="2">
        <v>0</v>
      </c>
      <c r="S150" s="4"/>
    </row>
    <row r="151" spans="14:19" x14ac:dyDescent="0.55000000000000004">
      <c r="N151" s="2" t="s">
        <v>164</v>
      </c>
      <c r="O151" s="2">
        <v>1</v>
      </c>
      <c r="P151" s="2">
        <v>1</v>
      </c>
      <c r="Q151" s="2">
        <v>1</v>
      </c>
      <c r="R151" s="2">
        <v>263</v>
      </c>
      <c r="S151" s="4"/>
    </row>
    <row r="152" spans="14:19" x14ac:dyDescent="0.55000000000000004">
      <c r="N152" s="2" t="s">
        <v>165</v>
      </c>
      <c r="O152" s="2">
        <v>1</v>
      </c>
      <c r="P152" s="2">
        <v>1</v>
      </c>
      <c r="Q152" s="2">
        <v>1</v>
      </c>
      <c r="R152" s="2">
        <v>0</v>
      </c>
      <c r="S152" s="4"/>
    </row>
    <row r="153" spans="14:19" x14ac:dyDescent="0.55000000000000004">
      <c r="N153" s="2" t="s">
        <v>166</v>
      </c>
      <c r="O153" s="2">
        <v>1</v>
      </c>
      <c r="P153" s="2">
        <v>4</v>
      </c>
      <c r="Q153" s="2">
        <v>4</v>
      </c>
      <c r="R153" s="2">
        <v>96</v>
      </c>
      <c r="S153" s="4"/>
    </row>
    <row r="154" spans="14:19" x14ac:dyDescent="0.55000000000000004">
      <c r="N154" s="2" t="s">
        <v>167</v>
      </c>
      <c r="O154" s="2">
        <v>1</v>
      </c>
      <c r="P154" s="2">
        <v>28</v>
      </c>
      <c r="Q154" s="2">
        <v>28</v>
      </c>
      <c r="R154" s="2">
        <v>53</v>
      </c>
      <c r="S154" s="4"/>
    </row>
    <row r="155" spans="14:19" x14ac:dyDescent="0.55000000000000004">
      <c r="N155" s="2" t="s">
        <v>168</v>
      </c>
      <c r="O155" s="2">
        <v>1</v>
      </c>
      <c r="P155" s="2">
        <v>27</v>
      </c>
      <c r="Q155" s="2">
        <v>27</v>
      </c>
      <c r="R155" s="2">
        <v>327</v>
      </c>
      <c r="S155" s="4"/>
    </row>
    <row r="156" spans="14:19" x14ac:dyDescent="0.55000000000000004">
      <c r="N156" s="2" t="s">
        <v>169</v>
      </c>
      <c r="O156" s="2">
        <v>1</v>
      </c>
      <c r="P156" s="2">
        <v>18</v>
      </c>
      <c r="Q156" s="2">
        <v>18</v>
      </c>
      <c r="R156" s="2">
        <v>174</v>
      </c>
      <c r="S156" s="4"/>
    </row>
    <row r="157" spans="14:19" x14ac:dyDescent="0.55000000000000004">
      <c r="N157" s="2" t="s">
        <v>170</v>
      </c>
      <c r="O157" s="2">
        <v>1</v>
      </c>
      <c r="P157" s="2">
        <v>5</v>
      </c>
      <c r="Q157" s="2">
        <v>5</v>
      </c>
      <c r="R157" s="2">
        <v>51</v>
      </c>
      <c r="S157" s="4"/>
    </row>
    <row r="158" spans="14:19" x14ac:dyDescent="0.55000000000000004">
      <c r="N158" s="2" t="s">
        <v>171</v>
      </c>
      <c r="O158" s="2">
        <v>1</v>
      </c>
      <c r="P158" s="2">
        <v>1</v>
      </c>
      <c r="Q158" s="2">
        <v>1</v>
      </c>
      <c r="R158" s="2">
        <v>0</v>
      </c>
      <c r="S158" s="4"/>
    </row>
    <row r="159" spans="14:19" x14ac:dyDescent="0.55000000000000004">
      <c r="N159" s="2" t="s">
        <v>147</v>
      </c>
      <c r="O159" s="2">
        <v>1</v>
      </c>
      <c r="P159" s="2">
        <v>1</v>
      </c>
      <c r="Q159" s="2">
        <v>1</v>
      </c>
      <c r="R159" s="2">
        <v>0</v>
      </c>
      <c r="S159" s="4"/>
    </row>
    <row r="160" spans="14:19" x14ac:dyDescent="0.55000000000000004">
      <c r="N160" s="2" t="s">
        <v>172</v>
      </c>
      <c r="O160" s="2">
        <v>1</v>
      </c>
      <c r="P160" s="2">
        <v>1</v>
      </c>
      <c r="Q160" s="2">
        <v>1</v>
      </c>
      <c r="R160" s="2">
        <v>0</v>
      </c>
      <c r="S160" s="4"/>
    </row>
  </sheetData>
  <mergeCells count="7">
    <mergeCell ref="B26:C26"/>
    <mergeCell ref="B21:C21"/>
    <mergeCell ref="B22:C22"/>
    <mergeCell ref="B23:C23"/>
    <mergeCell ref="B24:C24"/>
    <mergeCell ref="B25:D25"/>
    <mergeCell ref="B20:C20"/>
  </mergeCells>
  <phoneticPr fontId="3" type="noConversion"/>
  <pageMargins left="0.7" right="0.7" top="0.75" bottom="0.75" header="0.3" footer="0.3"/>
  <ignoredErrors>
    <ignoredError sqref="C15:F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GOUJON</dc:creator>
  <cp:lastModifiedBy>Frédéric GOUJON</cp:lastModifiedBy>
  <dcterms:created xsi:type="dcterms:W3CDTF">2024-03-05T12:11:08Z</dcterms:created>
  <dcterms:modified xsi:type="dcterms:W3CDTF">2024-03-05T13:04:30Z</dcterms:modified>
</cp:coreProperties>
</file>