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Q:\Freia\freia-drop\08 Equipment\Cryostat02_Gersemi\09 Controls and Software\"/>
    </mc:Choice>
  </mc:AlternateContent>
  <xr:revisionPtr revIDLastSave="0" documentId="13_ncr:1_{C2EDE732-B4B0-455D-83F8-B6C6155B56E0}" xr6:coauthVersionLast="36" xr6:coauthVersionMax="36" xr10:uidLastSave="{00000000-0000-0000-0000-000000000000}"/>
  <bookViews>
    <workbookView xWindow="0" yWindow="0" windowWidth="26940" windowHeight="10310" xr2:uid="{00000000-000D-0000-FFFF-FFFF00000000}"/>
  </bookViews>
  <sheets>
    <sheet name="Equlibrium" sheetId="1" r:id="rId1"/>
    <sheet name="Liquid" sheetId="2" r:id="rId2"/>
    <sheet name="Gas" sheetId="3" r:id="rId3"/>
    <sheet name="CM volum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F7" i="4"/>
  <c r="F6" i="4"/>
  <c r="E6" i="4"/>
  <c r="E5" i="4"/>
  <c r="E4" i="4"/>
  <c r="C8" i="4"/>
  <c r="C7" i="4"/>
  <c r="C6" i="4"/>
  <c r="C5" i="4"/>
  <c r="C4" i="4"/>
  <c r="E17" i="1"/>
  <c r="E16" i="1"/>
  <c r="E15" i="1"/>
  <c r="J10" i="3" l="1"/>
  <c r="J9" i="3"/>
  <c r="J8" i="3"/>
  <c r="J7" i="3"/>
  <c r="J6" i="3"/>
  <c r="J5" i="3"/>
  <c r="J4" i="3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Konrad Gajewski</author>
  </authors>
  <commentList>
    <comment ref="B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Konrad Gajewski:</t>
        </r>
        <r>
          <rPr>
            <sz val="9"/>
            <color indexed="81"/>
            <rFont val="Tahoma"/>
            <family val="2"/>
          </rPr>
          <t xml:space="preserve">
LHe density at atmospheric pressure</t>
        </r>
      </text>
    </comment>
  </commentList>
</comments>
</file>

<file path=xl/sharedStrings.xml><?xml version="1.0" encoding="utf-8"?>
<sst xmlns="http://schemas.openxmlformats.org/spreadsheetml/2006/main" count="85" uniqueCount="83">
  <si>
    <t>https://nvlpubs.nist.gov/nistpubs/Legacy/TN/nbstechnicalnote1334.pdf</t>
  </si>
  <si>
    <t>[K]</t>
  </si>
  <si>
    <t>Density [kg/m3]</t>
  </si>
  <si>
    <t xml:space="preserve">Liquid </t>
  </si>
  <si>
    <t>Gas</t>
  </si>
  <si>
    <t>T [K]</t>
  </si>
  <si>
    <t>1013 mbar</t>
  </si>
  <si>
    <t>1200 mbar</t>
  </si>
  <si>
    <t>1400 mbar</t>
  </si>
  <si>
    <t>P[mBar]</t>
  </si>
  <si>
    <t>x</t>
  </si>
  <si>
    <t>y</t>
  </si>
  <si>
    <t>a</t>
  </si>
  <si>
    <t>b</t>
  </si>
  <si>
    <t>c</t>
  </si>
  <si>
    <t>y=a*x*X+b*x+v</t>
  </si>
  <si>
    <t>T[K]</t>
  </si>
  <si>
    <t>100 mbar</t>
  </si>
  <si>
    <t>200 mbar</t>
  </si>
  <si>
    <t>400 mbar</t>
  </si>
  <si>
    <t>600 mbar</t>
  </si>
  <si>
    <t>800 mbar</t>
  </si>
  <si>
    <t>P [mbar]</t>
  </si>
  <si>
    <t>5K</t>
  </si>
  <si>
    <t>10K</t>
  </si>
  <si>
    <t>20K</t>
  </si>
  <si>
    <t>50K</t>
  </si>
  <si>
    <t>100K</t>
  </si>
  <si>
    <t>200K</t>
  </si>
  <si>
    <t>300K</t>
  </si>
  <si>
    <t>fit 57405/t</t>
  </si>
  <si>
    <t>* https://www.iap.tuwien.ac.at/www/surface/vapor_pressure</t>
  </si>
  <si>
    <t>Pressure [mbar] *)</t>
  </si>
  <si>
    <t>T(K)</t>
  </si>
  <si>
    <t>T(°C)</t>
  </si>
  <si>
    <t>p(mbar)</t>
  </si>
  <si>
    <t>1.500</t>
  </si>
  <si>
    <t>-271.6</t>
  </si>
  <si>
    <t>5.38</t>
  </si>
  <si>
    <t>1.750</t>
  </si>
  <si>
    <t>-271.4</t>
  </si>
  <si>
    <t>14.4</t>
  </si>
  <si>
    <t>2.000</t>
  </si>
  <si>
    <t>-271.1</t>
  </si>
  <si>
    <t>31.5</t>
  </si>
  <si>
    <t>2.250</t>
  </si>
  <si>
    <t>-270.9</t>
  </si>
  <si>
    <t>59.8</t>
  </si>
  <si>
    <t>2.500</t>
  </si>
  <si>
    <t>-270.6</t>
  </si>
  <si>
    <t>2.750</t>
  </si>
  <si>
    <t>-270.4</t>
  </si>
  <si>
    <t>3.000</t>
  </si>
  <si>
    <t>-270.1</t>
  </si>
  <si>
    <t>3.250</t>
  </si>
  <si>
    <t>-269.9</t>
  </si>
  <si>
    <t>3.500</t>
  </si>
  <si>
    <t>-269.6</t>
  </si>
  <si>
    <t>3.750</t>
  </si>
  <si>
    <t>-269.4</t>
  </si>
  <si>
    <t>4.000</t>
  </si>
  <si>
    <t>-269.1</t>
  </si>
  <si>
    <t>4.250</t>
  </si>
  <si>
    <t>-268.9</t>
  </si>
  <si>
    <t>1.05e+3</t>
  </si>
  <si>
    <t>4.500</t>
  </si>
  <si>
    <t>-268.6</t>
  </si>
  <si>
    <t>1.31e+3</t>
  </si>
  <si>
    <t>4.750</t>
  </si>
  <si>
    <t>-268.4</t>
  </si>
  <si>
    <t>1.60e+3</t>
  </si>
  <si>
    <t>5.000</t>
  </si>
  <si>
    <t>-268.1</t>
  </si>
  <si>
    <t>1.94e+3</t>
  </si>
  <si>
    <t>5.250</t>
  </si>
  <si>
    <t>-267.9</t>
  </si>
  <si>
    <t>2.31e+3</t>
  </si>
  <si>
    <t>V [m3]</t>
  </si>
  <si>
    <t>LT01/02 [cm]</t>
  </si>
  <si>
    <t>LT01/02 [%]</t>
  </si>
  <si>
    <t>y=2,23e-4*x</t>
  </si>
  <si>
    <t>y=(x-52)*3,75+0,116</t>
  </si>
  <si>
    <t>Density at 300 K and 1 bar: 0.1598 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</si>
</sst>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1" fontId="0" fillId="0" borderId="0" xfId="0" applyNumberFormat="1"/>
    <xf numFmtId="0" fontId="1" fillId="0" borderId="0" xfId="1"/>
    <xf numFmtId="0" fontId="0" fillId="3" borderId="0" xfId="0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Equlibrium!$B$4</c:f>
              <c:strCache>
                <c:ptCount val="1"/>
                <c:pt idx="0">
                  <c:v>Liquid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2.1461942257217849E-2"/>
                  <c:y val="0.1551731554389034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Equlibrium!$A$5:$A$20</c:f>
              <c:numCache>
                <c:formatCode>General</c:formatCode>
                <c:ptCount val="16"/>
                <c:pt idx="0">
                  <c:v>1.5</c:v>
                </c:pt>
                <c:pt idx="1">
                  <c:v>1.75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  <c:pt idx="15">
                  <c:v>5.0999999999999996</c:v>
                </c:pt>
              </c:numCache>
            </c:numRef>
          </c:xVal>
          <c:yVal>
            <c:numRef>
              <c:f>Equlibrium!$B$5:$B$20</c:f>
              <c:numCache>
                <c:formatCode>General</c:formatCode>
                <c:ptCount val="16"/>
                <c:pt idx="0">
                  <c:v>145.19999999999999</c:v>
                </c:pt>
                <c:pt idx="1">
                  <c:v>145.4</c:v>
                </c:pt>
                <c:pt idx="2">
                  <c:v>145.69999999999999</c:v>
                </c:pt>
                <c:pt idx="3">
                  <c:v>146</c:v>
                </c:pt>
                <c:pt idx="4">
                  <c:v>145</c:v>
                </c:pt>
                <c:pt idx="5">
                  <c:v>143.4</c:v>
                </c:pt>
                <c:pt idx="6">
                  <c:v>141.4</c:v>
                </c:pt>
                <c:pt idx="7">
                  <c:v>138.9</c:v>
                </c:pt>
                <c:pt idx="8">
                  <c:v>136.1</c:v>
                </c:pt>
                <c:pt idx="9">
                  <c:v>132.80000000000001</c:v>
                </c:pt>
                <c:pt idx="10">
                  <c:v>128.9</c:v>
                </c:pt>
                <c:pt idx="11">
                  <c:v>124.4</c:v>
                </c:pt>
                <c:pt idx="12">
                  <c:v>118.9</c:v>
                </c:pt>
                <c:pt idx="13">
                  <c:v>111.9</c:v>
                </c:pt>
                <c:pt idx="14">
                  <c:v>101.4</c:v>
                </c:pt>
                <c:pt idx="15">
                  <c:v>94.71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3-4829-B0EE-A606355E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1520"/>
        <c:axId val="144994672"/>
      </c:scatterChart>
      <c:valAx>
        <c:axId val="13122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994672"/>
        <c:crosses val="autoZero"/>
        <c:crossBetween val="midCat"/>
      </c:valAx>
      <c:valAx>
        <c:axId val="1449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122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Density vs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1.8K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387817147856519"/>
                  <c:y val="-5.5907514450867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Liquid!$O$19:$O$21</c:f>
              <c:numCache>
                <c:formatCode>General</c:formatCode>
                <c:ptCount val="3"/>
                <c:pt idx="0">
                  <c:v>1013</c:v>
                </c:pt>
                <c:pt idx="1">
                  <c:v>1200</c:v>
                </c:pt>
                <c:pt idx="2">
                  <c:v>1400</c:v>
                </c:pt>
              </c:numCache>
            </c:numRef>
          </c:xVal>
          <c:yVal>
            <c:numRef>
              <c:f>Liquid!$P$19:$P$21</c:f>
              <c:numCache>
                <c:formatCode>General</c:formatCode>
                <c:ptCount val="3"/>
                <c:pt idx="0">
                  <c:v>147.19999999999999</c:v>
                </c:pt>
                <c:pt idx="1">
                  <c:v>147.5</c:v>
                </c:pt>
                <c:pt idx="2">
                  <c:v>147.9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4-439D-96A2-592C84A52EC8}"/>
            </c:ext>
          </c:extLst>
        </c:ser>
        <c:ser>
          <c:idx val="1"/>
          <c:order val="1"/>
          <c:tx>
            <c:v>2K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387817147856519"/>
                  <c:y val="8.832369942196532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Liquid!$O$19:$O$21</c:f>
              <c:numCache>
                <c:formatCode>General</c:formatCode>
                <c:ptCount val="3"/>
                <c:pt idx="0">
                  <c:v>1013</c:v>
                </c:pt>
                <c:pt idx="1">
                  <c:v>1200</c:v>
                </c:pt>
                <c:pt idx="2">
                  <c:v>1400</c:v>
                </c:pt>
              </c:numCache>
            </c:numRef>
          </c:xVal>
          <c:yVal>
            <c:numRef>
              <c:f>Liquid!$Q$19:$Q$21</c:f>
              <c:numCache>
                <c:formatCode>General</c:formatCode>
                <c:ptCount val="3"/>
                <c:pt idx="0">
                  <c:v>147.5</c:v>
                </c:pt>
                <c:pt idx="1">
                  <c:v>147.9</c:v>
                </c:pt>
                <c:pt idx="2">
                  <c:v>148.19999999999999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4-439D-96A2-592C84A52EC8}"/>
            </c:ext>
          </c:extLst>
        </c:ser>
        <c:ser>
          <c:idx val="2"/>
          <c:order val="2"/>
          <c:tx>
            <c:v>3K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665594925634296"/>
                  <c:y val="2.40990396431659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Liquid!$O$19:$O$21</c:f>
              <c:numCache>
                <c:formatCode>General</c:formatCode>
                <c:ptCount val="3"/>
                <c:pt idx="0">
                  <c:v>1013</c:v>
                </c:pt>
                <c:pt idx="1">
                  <c:v>1200</c:v>
                </c:pt>
                <c:pt idx="2">
                  <c:v>1400</c:v>
                </c:pt>
              </c:numCache>
            </c:numRef>
          </c:xVal>
          <c:yVal>
            <c:numRef>
              <c:f>Liquid!$U$19:$U$21</c:f>
              <c:numCache>
                <c:formatCode>General</c:formatCode>
                <c:ptCount val="3"/>
                <c:pt idx="0">
                  <c:v>143.4</c:v>
                </c:pt>
                <c:pt idx="1">
                  <c:v>143.80000000000001</c:v>
                </c:pt>
                <c:pt idx="2">
                  <c:v>144.30000000000001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4-439D-96A2-592C84A52EC8}"/>
            </c:ext>
          </c:extLst>
        </c:ser>
        <c:ser>
          <c:idx val="3"/>
          <c:order val="3"/>
          <c:tx>
            <c:v>4.2K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443372703412073"/>
                  <c:y val="4.84245596468070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Liquid!$O$19:$O$21</c:f>
              <c:numCache>
                <c:formatCode>General</c:formatCode>
                <c:ptCount val="3"/>
                <c:pt idx="0">
                  <c:v>1013</c:v>
                </c:pt>
                <c:pt idx="1">
                  <c:v>1200</c:v>
                </c:pt>
                <c:pt idx="2">
                  <c:v>1400</c:v>
                </c:pt>
              </c:numCache>
            </c:numRef>
          </c:xVal>
          <c:yVal>
            <c:numRef>
              <c:f>Liquid!$Y$19:$Y$21</c:f>
              <c:numCache>
                <c:formatCode>General</c:formatCode>
                <c:ptCount val="3"/>
                <c:pt idx="0">
                  <c:v>125.5</c:v>
                </c:pt>
                <c:pt idx="1">
                  <c:v>126.6</c:v>
                </c:pt>
                <c:pt idx="2">
                  <c:v>127.8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44-439D-96A2-592C84A52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089600"/>
        <c:axId val="869756400"/>
      </c:scatterChart>
      <c:valAx>
        <c:axId val="103008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69756400"/>
        <c:crosses val="autoZero"/>
        <c:crossBetween val="midCat"/>
      </c:valAx>
      <c:valAx>
        <c:axId val="8697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3008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Liquid!$E$3</c:f>
              <c:strCache>
                <c:ptCount val="1"/>
                <c:pt idx="0">
                  <c:v>1400 mbar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553215223097112"/>
                  <c:y val="-0.13400736366287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Liquid!$B$4:$B$17</c:f>
              <c:numCache>
                <c:formatCode>General</c:formatCode>
                <c:ptCount val="14"/>
                <c:pt idx="0">
                  <c:v>1.8</c:v>
                </c:pt>
                <c:pt idx="1">
                  <c:v>2</c:v>
                </c:pt>
                <c:pt idx="2">
                  <c:v>2.169</c:v>
                </c:pt>
                <c:pt idx="3">
                  <c:v>2.4</c:v>
                </c:pt>
                <c:pt idx="4">
                  <c:v>2.7</c:v>
                </c:pt>
                <c:pt idx="5">
                  <c:v>3</c:v>
                </c:pt>
                <c:pt idx="6">
                  <c:v>3.3</c:v>
                </c:pt>
                <c:pt idx="7">
                  <c:v>3.6</c:v>
                </c:pt>
                <c:pt idx="8">
                  <c:v>3.9</c:v>
                </c:pt>
                <c:pt idx="9">
                  <c:v>4.2</c:v>
                </c:pt>
                <c:pt idx="10">
                  <c:v>4.2</c:v>
                </c:pt>
                <c:pt idx="11">
                  <c:v>4.2220000000000004</c:v>
                </c:pt>
                <c:pt idx="12">
                  <c:v>4.407</c:v>
                </c:pt>
                <c:pt idx="13">
                  <c:v>4.5839999999999996</c:v>
                </c:pt>
              </c:numCache>
            </c:numRef>
          </c:xVal>
          <c:yVal>
            <c:numRef>
              <c:f>Liquid!$E$4:$E$17</c:f>
              <c:numCache>
                <c:formatCode>General</c:formatCode>
                <c:ptCount val="14"/>
                <c:pt idx="0">
                  <c:v>147.9</c:v>
                </c:pt>
                <c:pt idx="1">
                  <c:v>148.19999999999999</c:v>
                </c:pt>
                <c:pt idx="2">
                  <c:v>148.80000000000001</c:v>
                </c:pt>
                <c:pt idx="3">
                  <c:v>148.19999999999999</c:v>
                </c:pt>
                <c:pt idx="4">
                  <c:v>146.6</c:v>
                </c:pt>
                <c:pt idx="5">
                  <c:v>144.30000000000001</c:v>
                </c:pt>
                <c:pt idx="6">
                  <c:v>141.4</c:v>
                </c:pt>
                <c:pt idx="7">
                  <c:v>137.80000000000001</c:v>
                </c:pt>
                <c:pt idx="8">
                  <c:v>133.4</c:v>
                </c:pt>
                <c:pt idx="9">
                  <c:v>127.8</c:v>
                </c:pt>
                <c:pt idx="13">
                  <c:v>116.8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A-488B-96B2-A8777C788288}"/>
            </c:ext>
          </c:extLst>
        </c:ser>
        <c:ser>
          <c:idx val="1"/>
          <c:order val="1"/>
          <c:tx>
            <c:v>fit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Liquid!$O$25:$O$39</c:f>
              <c:numCache>
                <c:formatCode>General</c:formatCode>
                <c:ptCount val="15"/>
                <c:pt idx="0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4.5999999999999996</c:v>
                </c:pt>
              </c:numCache>
            </c:numRef>
          </c:xVal>
          <c:yVal>
            <c:numRef>
              <c:f>Liquid!$P$25:$P$39</c:f>
              <c:numCache>
                <c:formatCode>General</c:formatCode>
                <c:ptCount val="15"/>
                <c:pt idx="0">
                  <c:v>147.43520000000001</c:v>
                </c:pt>
                <c:pt idx="1">
                  <c:v>147.92000000000002</c:v>
                </c:pt>
                <c:pt idx="2">
                  <c:v>148.00319999999999</c:v>
                </c:pt>
                <c:pt idx="3">
                  <c:v>147.6848</c:v>
                </c:pt>
                <c:pt idx="4">
                  <c:v>146.9648</c:v>
                </c:pt>
                <c:pt idx="5">
                  <c:v>145.8432</c:v>
                </c:pt>
                <c:pt idx="6">
                  <c:v>144.32</c:v>
                </c:pt>
                <c:pt idx="7">
                  <c:v>142.39519999999999</c:v>
                </c:pt>
                <c:pt idx="8">
                  <c:v>140.06880000000001</c:v>
                </c:pt>
                <c:pt idx="9">
                  <c:v>137.3408</c:v>
                </c:pt>
                <c:pt idx="10">
                  <c:v>134.21120000000002</c:v>
                </c:pt>
                <c:pt idx="11">
                  <c:v>130.68</c:v>
                </c:pt>
                <c:pt idx="12">
                  <c:v>126.74719999999999</c:v>
                </c:pt>
                <c:pt idx="13">
                  <c:v>122.41279999999999</c:v>
                </c:pt>
                <c:pt idx="14">
                  <c:v>117.67680000000003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5A-488B-96B2-A8777C788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39776"/>
        <c:axId val="1017719008"/>
      </c:scatterChart>
      <c:valAx>
        <c:axId val="8755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17719008"/>
        <c:crosses val="autoZero"/>
        <c:crossBetween val="midCat"/>
      </c:valAx>
      <c:valAx>
        <c:axId val="1017719008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553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Gas!$A$4:$A$10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Gas!$B$4:$B$10</c:f>
              <c:numCache>
                <c:formatCode>General</c:formatCode>
                <c:ptCount val="7"/>
                <c:pt idx="0">
                  <c:v>0.97870000000000001</c:v>
                </c:pt>
                <c:pt idx="1">
                  <c:v>0.48270000000000002</c:v>
                </c:pt>
                <c:pt idx="2">
                  <c:v>0.2407</c:v>
                </c:pt>
                <c:pt idx="3" formatCode="0.00E+00">
                  <c:v>9.6259999999999998E-2</c:v>
                </c:pt>
                <c:pt idx="4" formatCode="0.00E+00">
                  <c:v>4.8129999999999999E-2</c:v>
                </c:pt>
                <c:pt idx="5" formatCode="0.00E+00">
                  <c:v>2.4070000000000001E-2</c:v>
                </c:pt>
                <c:pt idx="6" formatCode="0.00E+00">
                  <c:v>1.6049999999999998E-2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8-4DEC-82E6-CC446E338104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Gas!$A$4:$A$10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Gas!$C$4:$C$10</c:f>
              <c:numCache>
                <c:formatCode>General</c:formatCode>
                <c:ptCount val="7"/>
                <c:pt idx="0">
                  <c:v>1.9910000000000001</c:v>
                </c:pt>
                <c:pt idx="1">
                  <c:v>0.96809999999999996</c:v>
                </c:pt>
                <c:pt idx="2">
                  <c:v>0.48149999999999998</c:v>
                </c:pt>
                <c:pt idx="3">
                  <c:v>0.1925</c:v>
                </c:pt>
                <c:pt idx="4" formatCode="0.00E+00">
                  <c:v>9.6250000000000002E-2</c:v>
                </c:pt>
                <c:pt idx="5" formatCode="0.00E+00">
                  <c:v>4.8129999999999999E-2</c:v>
                </c:pt>
                <c:pt idx="6" formatCode="0.00E+00">
                  <c:v>3.209E-2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8-4DEC-82E6-CC446E338104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Gas!$A$4:$A$10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Gas!$D$4:$D$10</c:f>
              <c:numCache>
                <c:formatCode>General</c:formatCode>
                <c:ptCount val="7"/>
                <c:pt idx="0">
                  <c:v>4.1280000000000001</c:v>
                </c:pt>
                <c:pt idx="1">
                  <c:v>1.9470000000000001</c:v>
                </c:pt>
                <c:pt idx="2">
                  <c:v>0.96299999999999997</c:v>
                </c:pt>
                <c:pt idx="3">
                  <c:v>0.38479999999999998</c:v>
                </c:pt>
                <c:pt idx="4">
                  <c:v>0.1925</c:v>
                </c:pt>
                <c:pt idx="5" formatCode="0.00E+00">
                  <c:v>9.6250000000000002E-2</c:v>
                </c:pt>
                <c:pt idx="6" formatCode="0.00E+00">
                  <c:v>6.4180000000000001E-2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8-4DEC-82E6-CC446E338104}"/>
            </c:ext>
          </c:extLst>
        </c:ser>
        <c:ser>
          <c:idx val="3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Gas!$A$4:$A$10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Gas!$E$4:$E$10</c:f>
              <c:numCache>
                <c:formatCode>General</c:formatCode>
                <c:ptCount val="7"/>
                <c:pt idx="0">
                  <c:v>6.4409999999999998</c:v>
                </c:pt>
                <c:pt idx="1">
                  <c:v>2.9359999999999999</c:v>
                </c:pt>
                <c:pt idx="2">
                  <c:v>1.4450000000000001</c:v>
                </c:pt>
                <c:pt idx="3">
                  <c:v>0.57679999999999998</c:v>
                </c:pt>
                <c:pt idx="4">
                  <c:v>0.28860000000000002</c:v>
                </c:pt>
                <c:pt idx="5" formatCode="0.00E+00">
                  <c:v>0.1444</c:v>
                </c:pt>
                <c:pt idx="6" formatCode="0.00E+00">
                  <c:v>9.6259999999999998E-2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B8-4DEC-82E6-CC446E338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091136"/>
        <c:axId val="143859904"/>
      </c:scatterChart>
      <c:valAx>
        <c:axId val="9020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859904"/>
        <c:crosses val="autoZero"/>
        <c:crossBetween val="midCat"/>
      </c:valAx>
      <c:valAx>
        <c:axId val="1438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209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Gas!$B$13</c:f>
              <c:strCache>
                <c:ptCount val="1"/>
                <c:pt idx="0">
                  <c:v>5K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Gas!$A$14:$A$21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1013</c:v>
                </c:pt>
                <c:pt idx="6">
                  <c:v>1200</c:v>
                </c:pt>
                <c:pt idx="7">
                  <c:v>1400</c:v>
                </c:pt>
              </c:numCache>
            </c:numRef>
          </c:xVal>
          <c:yVal>
            <c:numRef>
              <c:f>Gas!$B$14:$B$21</c:f>
              <c:numCache>
                <c:formatCode>General</c:formatCode>
                <c:ptCount val="8"/>
                <c:pt idx="0">
                  <c:v>0.97870000000000001</c:v>
                </c:pt>
                <c:pt idx="1">
                  <c:v>1.9910000000000001</c:v>
                </c:pt>
                <c:pt idx="2">
                  <c:v>4.1280000000000001</c:v>
                </c:pt>
                <c:pt idx="3">
                  <c:v>6.4409999999999998</c:v>
                </c:pt>
                <c:pt idx="4">
                  <c:v>8.9710000000000001</c:v>
                </c:pt>
                <c:pt idx="5">
                  <c:v>11.98</c:v>
                </c:pt>
                <c:pt idx="6">
                  <c:v>14.97</c:v>
                </c:pt>
                <c:pt idx="7">
                  <c:v>18.7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F-4584-A369-41123F392182}"/>
            </c:ext>
          </c:extLst>
        </c:ser>
        <c:ser>
          <c:idx val="1"/>
          <c:order val="1"/>
          <c:tx>
            <c:v>10K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Gas!$A$14:$A$21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1013</c:v>
                </c:pt>
                <c:pt idx="6">
                  <c:v>1200</c:v>
                </c:pt>
                <c:pt idx="7">
                  <c:v>1400</c:v>
                </c:pt>
              </c:numCache>
            </c:numRef>
          </c:xVal>
          <c:yVal>
            <c:numRef>
              <c:f>Gas!$C$14:$C$21</c:f>
              <c:numCache>
                <c:formatCode>General</c:formatCode>
                <c:ptCount val="8"/>
                <c:pt idx="0">
                  <c:v>0.48270000000000002</c:v>
                </c:pt>
                <c:pt idx="1">
                  <c:v>0.96809999999999996</c:v>
                </c:pt>
                <c:pt idx="2">
                  <c:v>1.9470000000000001</c:v>
                </c:pt>
                <c:pt idx="3">
                  <c:v>2.9359999999999999</c:v>
                </c:pt>
                <c:pt idx="4">
                  <c:v>3.9369999999999998</c:v>
                </c:pt>
                <c:pt idx="5">
                  <c:v>5.016</c:v>
                </c:pt>
                <c:pt idx="6">
                  <c:v>5.9720000000000004</c:v>
                </c:pt>
                <c:pt idx="7">
                  <c:v>7.0060000000000002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F-4584-A369-41123F392182}"/>
            </c:ext>
          </c:extLst>
        </c:ser>
        <c:ser>
          <c:idx val="2"/>
          <c:order val="2"/>
          <c:tx>
            <c:v>20K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Gas!$A$14:$A$21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1013</c:v>
                </c:pt>
                <c:pt idx="6">
                  <c:v>1200</c:v>
                </c:pt>
                <c:pt idx="7">
                  <c:v>1400</c:v>
                </c:pt>
              </c:numCache>
            </c:numRef>
          </c:xVal>
          <c:yVal>
            <c:numRef>
              <c:f>Gas!$D$14:$D$21</c:f>
              <c:numCache>
                <c:formatCode>General</c:formatCode>
                <c:ptCount val="8"/>
                <c:pt idx="0">
                  <c:v>0.2407</c:v>
                </c:pt>
                <c:pt idx="1">
                  <c:v>0.48149999999999998</c:v>
                </c:pt>
                <c:pt idx="2">
                  <c:v>0.96299999999999997</c:v>
                </c:pt>
                <c:pt idx="3">
                  <c:v>1.4450000000000001</c:v>
                </c:pt>
                <c:pt idx="4">
                  <c:v>1.9259999999999999</c:v>
                </c:pt>
                <c:pt idx="5">
                  <c:v>2.44</c:v>
                </c:pt>
                <c:pt idx="6">
                  <c:v>2.89</c:v>
                </c:pt>
                <c:pt idx="7">
                  <c:v>3.3719999999999999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CF-4584-A369-41123F392182}"/>
            </c:ext>
          </c:extLst>
        </c:ser>
        <c:ser>
          <c:idx val="3"/>
          <c:order val="3"/>
          <c:tx>
            <c:v>50K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Gas!$A$14:$A$21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1013</c:v>
                </c:pt>
                <c:pt idx="6">
                  <c:v>1200</c:v>
                </c:pt>
                <c:pt idx="7">
                  <c:v>1400</c:v>
                </c:pt>
              </c:numCache>
            </c:numRef>
          </c:xVal>
          <c:yVal>
            <c:numRef>
              <c:f>Gas!$E$14:$E$21</c:f>
              <c:numCache>
                <c:formatCode>General</c:formatCode>
                <c:ptCount val="8"/>
                <c:pt idx="0" formatCode="0.00E+00">
                  <c:v>9.6259999999999998E-2</c:v>
                </c:pt>
                <c:pt idx="1">
                  <c:v>0.1925</c:v>
                </c:pt>
                <c:pt idx="2">
                  <c:v>0.38479999999999998</c:v>
                </c:pt>
                <c:pt idx="3">
                  <c:v>0.57679999999999998</c:v>
                </c:pt>
                <c:pt idx="4">
                  <c:v>0.76870000000000005</c:v>
                </c:pt>
                <c:pt idx="5">
                  <c:v>0.97319999999999995</c:v>
                </c:pt>
                <c:pt idx="6">
                  <c:v>1.1519999999999999</c:v>
                </c:pt>
                <c:pt idx="7">
                  <c:v>1.343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CF-4584-A369-41123F392182}"/>
            </c:ext>
          </c:extLst>
        </c:ser>
        <c:ser>
          <c:idx val="4"/>
          <c:order val="4"/>
          <c:tx>
            <c:v>100K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Gas!$A$14:$A$21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1013</c:v>
                </c:pt>
                <c:pt idx="6">
                  <c:v>1200</c:v>
                </c:pt>
                <c:pt idx="7">
                  <c:v>1400</c:v>
                </c:pt>
              </c:numCache>
            </c:numRef>
          </c:xVal>
          <c:yVal>
            <c:numRef>
              <c:f>Gas!$F$14:$F$21</c:f>
              <c:numCache>
                <c:formatCode>0.00E+00</c:formatCode>
                <c:ptCount val="8"/>
                <c:pt idx="0">
                  <c:v>4.8129999999999999E-2</c:v>
                </c:pt>
                <c:pt idx="1">
                  <c:v>9.6250000000000002E-2</c:v>
                </c:pt>
                <c:pt idx="2" formatCode="General">
                  <c:v>0.1925</c:v>
                </c:pt>
                <c:pt idx="3" formatCode="General">
                  <c:v>0.28860000000000002</c:v>
                </c:pt>
                <c:pt idx="4" formatCode="General">
                  <c:v>0.38469999999999999</c:v>
                </c:pt>
                <c:pt idx="5" formatCode="General">
                  <c:v>0.48709999999999998</c:v>
                </c:pt>
                <c:pt idx="6" formatCode="General">
                  <c:v>0.57669999999999999</c:v>
                </c:pt>
                <c:pt idx="7" formatCode="General">
                  <c:v>0.67259999999999998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CF-4584-A369-41123F392182}"/>
            </c:ext>
          </c:extLst>
        </c:ser>
        <c:ser>
          <c:idx val="5"/>
          <c:order val="5"/>
          <c:tx>
            <c:v>200K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Gas!$A$14:$A$21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1013</c:v>
                </c:pt>
                <c:pt idx="6">
                  <c:v>1200</c:v>
                </c:pt>
                <c:pt idx="7">
                  <c:v>1400</c:v>
                </c:pt>
              </c:numCache>
            </c:numRef>
          </c:xVal>
          <c:yVal>
            <c:numRef>
              <c:f>Gas!$G$14:$G$21</c:f>
              <c:numCache>
                <c:formatCode>0.00E+00</c:formatCode>
                <c:ptCount val="8"/>
                <c:pt idx="0">
                  <c:v>2.4070000000000001E-2</c:v>
                </c:pt>
                <c:pt idx="1">
                  <c:v>4.8129999999999999E-2</c:v>
                </c:pt>
                <c:pt idx="2">
                  <c:v>9.6250000000000002E-2</c:v>
                </c:pt>
                <c:pt idx="3">
                  <c:v>0.1444</c:v>
                </c:pt>
                <c:pt idx="4">
                  <c:v>0.1925</c:v>
                </c:pt>
                <c:pt idx="5">
                  <c:v>0.2437</c:v>
                </c:pt>
                <c:pt idx="6">
                  <c:v>0.28860000000000002</c:v>
                </c:pt>
                <c:pt idx="7">
                  <c:v>0.33660000000000001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CF-4584-A369-41123F392182}"/>
            </c:ext>
          </c:extLst>
        </c:ser>
        <c:ser>
          <c:idx val="6"/>
          <c:order val="6"/>
          <c:tx>
            <c:v>300K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Gas!$A$14:$A$21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1013</c:v>
                </c:pt>
                <c:pt idx="6">
                  <c:v>1200</c:v>
                </c:pt>
                <c:pt idx="7">
                  <c:v>1400</c:v>
                </c:pt>
              </c:numCache>
            </c:numRef>
          </c:xVal>
          <c:yVal>
            <c:numRef>
              <c:f>Gas!$H$14:$H$21</c:f>
              <c:numCache>
                <c:formatCode>0.00E+00</c:formatCode>
                <c:ptCount val="8"/>
                <c:pt idx="0">
                  <c:v>1.6049999999999998E-2</c:v>
                </c:pt>
                <c:pt idx="1">
                  <c:v>3.209E-2</c:v>
                </c:pt>
                <c:pt idx="2">
                  <c:v>6.4180000000000001E-2</c:v>
                </c:pt>
                <c:pt idx="3">
                  <c:v>9.6259999999999998E-2</c:v>
                </c:pt>
                <c:pt idx="4">
                  <c:v>0.1283</c:v>
                </c:pt>
                <c:pt idx="5">
                  <c:v>0.16250000000000001</c:v>
                </c:pt>
                <c:pt idx="6">
                  <c:v>0.1925</c:v>
                </c:pt>
                <c:pt idx="7">
                  <c:v>0.22450000000000001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CF-4584-A369-41123F392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39296"/>
        <c:axId val="145205408"/>
      </c:scatterChart>
      <c:valAx>
        <c:axId val="10209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5205408"/>
        <c:crosses val="autoZero"/>
        <c:crossBetween val="midCat"/>
      </c:valAx>
      <c:valAx>
        <c:axId val="14520540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093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1013 mbar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851227034120735"/>
                  <c:y val="-0.53155876348789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Gas!$A$4:$A$10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Gas!$G$4:$G$10</c:f>
              <c:numCache>
                <c:formatCode>General</c:formatCode>
                <c:ptCount val="7"/>
                <c:pt idx="0">
                  <c:v>11.98</c:v>
                </c:pt>
                <c:pt idx="1">
                  <c:v>5.016</c:v>
                </c:pt>
                <c:pt idx="2">
                  <c:v>2.44</c:v>
                </c:pt>
                <c:pt idx="3">
                  <c:v>0.97319999999999995</c:v>
                </c:pt>
                <c:pt idx="4">
                  <c:v>0.48709999999999998</c:v>
                </c:pt>
                <c:pt idx="5" formatCode="0.00E+00">
                  <c:v>0.2437</c:v>
                </c:pt>
                <c:pt idx="6" formatCode="0.00E+00">
                  <c:v>0.16250000000000001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C-44DB-A77A-4F945347B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309008"/>
        <c:axId val="1049073088"/>
      </c:scatterChart>
      <c:valAx>
        <c:axId val="10183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49073088"/>
        <c:crosses val="autoZero"/>
        <c:crossBetween val="midCat"/>
      </c:valAx>
      <c:valAx>
        <c:axId val="10490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183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372703412073493E-2"/>
          <c:y val="0.15800695249130942"/>
          <c:w val="0.871293963254593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'CM volumes'!$D$3</c:f>
              <c:strCache>
                <c:ptCount val="1"/>
                <c:pt idx="0">
                  <c:v>V [m3]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 volumes'!$B$4:$B$8</c:f>
              <c:numCache>
                <c:formatCode>General</c:formatCode>
                <c:ptCount val="5"/>
                <c:pt idx="0">
                  <c:v>0</c:v>
                </c:pt>
                <c:pt idx="1">
                  <c:v>24.8</c:v>
                </c:pt>
                <c:pt idx="2">
                  <c:v>51.9</c:v>
                </c:pt>
                <c:pt idx="3">
                  <c:v>67</c:v>
                </c:pt>
                <c:pt idx="4">
                  <c:v>68</c:v>
                </c:pt>
              </c:numCache>
            </c:numRef>
          </c:xVal>
          <c:yVal>
            <c:numRef>
              <c:f>'CM volumes'!$D$4:$D$8</c:f>
              <c:numCache>
                <c:formatCode>General</c:formatCode>
                <c:ptCount val="5"/>
                <c:pt idx="0">
                  <c:v>0</c:v>
                </c:pt>
                <c:pt idx="1">
                  <c:v>5.8000000000000003E-2</c:v>
                </c:pt>
                <c:pt idx="2">
                  <c:v>0.11600000000000001</c:v>
                </c:pt>
                <c:pt idx="3">
                  <c:v>0.12</c:v>
                </c:pt>
                <c:pt idx="4">
                  <c:v>0.122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B-4105-9335-B621EA65AB4B}"/>
            </c:ext>
          </c:extLst>
        </c:ser>
        <c:ser>
          <c:idx val="1"/>
          <c:order val="1"/>
          <c:tx>
            <c:v>top level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374671916010502E-2"/>
                  <c:y val="0.1381639433799098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'CM volumes'!$B$6:$B$8</c:f>
              <c:numCache>
                <c:formatCode>General</c:formatCode>
                <c:ptCount val="3"/>
                <c:pt idx="0">
                  <c:v>51.9</c:v>
                </c:pt>
                <c:pt idx="1">
                  <c:v>67</c:v>
                </c:pt>
                <c:pt idx="2">
                  <c:v>68</c:v>
                </c:pt>
              </c:numCache>
            </c:numRef>
          </c:xVal>
          <c:yVal>
            <c:numRef>
              <c:f>'CM volumes'!$D$6:$D$8</c:f>
              <c:numCache>
                <c:formatCode>General</c:formatCode>
                <c:ptCount val="3"/>
                <c:pt idx="0">
                  <c:v>0.11600000000000001</c:v>
                </c:pt>
                <c:pt idx="1">
                  <c:v>0.12</c:v>
                </c:pt>
                <c:pt idx="2">
                  <c:v>0.122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B-4105-9335-B621EA65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359904"/>
        <c:axId val="782678112"/>
      </c:scatterChart>
      <c:valAx>
        <c:axId val="87735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2678112"/>
        <c:crosses val="autoZero"/>
        <c:crossBetween val="midCat"/>
      </c:valAx>
      <c:valAx>
        <c:axId val="7826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735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'CM volumes'!$D$3</c:f>
              <c:strCache>
                <c:ptCount val="1"/>
                <c:pt idx="0">
                  <c:v>V [m3]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'CM volumes'!$B$4:$B$6</c:f>
              <c:numCache>
                <c:formatCode>General</c:formatCode>
                <c:ptCount val="3"/>
                <c:pt idx="0">
                  <c:v>0</c:v>
                </c:pt>
                <c:pt idx="1">
                  <c:v>24.8</c:v>
                </c:pt>
                <c:pt idx="2">
                  <c:v>51.9</c:v>
                </c:pt>
              </c:numCache>
            </c:numRef>
          </c:xVal>
          <c:yVal>
            <c:numRef>
              <c:f>'CM volumes'!$D$4:$D$6</c:f>
              <c:numCache>
                <c:formatCode>General</c:formatCode>
                <c:ptCount val="3"/>
                <c:pt idx="0">
                  <c:v>0</c:v>
                </c:pt>
                <c:pt idx="1">
                  <c:v>5.8000000000000003E-2</c:v>
                </c:pt>
                <c:pt idx="2">
                  <c:v>0.11600000000000001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7-4A02-9941-1CD09FD7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293648"/>
        <c:axId val="780364400"/>
      </c:scatterChart>
      <c:valAx>
        <c:axId val="10252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0364400"/>
        <c:crosses val="autoZero"/>
        <c:crossBetween val="midCat"/>
      </c:valAx>
      <c:valAx>
        <c:axId val="7803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52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Equlibrium!$C$4</c:f>
              <c:strCache>
                <c:ptCount val="1"/>
                <c:pt idx="0">
                  <c:v>Gas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4.9876859142607172E-2"/>
                  <c:y val="-3.5654271539756954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Equlibrium!$A$5:$A$20</c:f>
              <c:numCache>
                <c:formatCode>General</c:formatCode>
                <c:ptCount val="16"/>
                <c:pt idx="0">
                  <c:v>1.5</c:v>
                </c:pt>
                <c:pt idx="1">
                  <c:v>1.75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  <c:pt idx="15">
                  <c:v>5.0999999999999996</c:v>
                </c:pt>
              </c:numCache>
            </c:numRef>
          </c:xVal>
          <c:yVal>
            <c:numRef>
              <c:f>Equlibrium!$C$5:$C$20</c:f>
              <c:numCache>
                <c:formatCode>General</c:formatCode>
                <c:ptCount val="16"/>
                <c:pt idx="0">
                  <c:v>0.1542</c:v>
                </c:pt>
                <c:pt idx="1">
                  <c:v>0.30049999999999999</c:v>
                </c:pt>
                <c:pt idx="2">
                  <c:v>0.79359999999999997</c:v>
                </c:pt>
                <c:pt idx="3">
                  <c:v>1.383</c:v>
                </c:pt>
                <c:pt idx="4">
                  <c:v>2.17</c:v>
                </c:pt>
                <c:pt idx="5">
                  <c:v>3.1960000000000002</c:v>
                </c:pt>
                <c:pt idx="6">
                  <c:v>4.4989999999999997</c:v>
                </c:pt>
                <c:pt idx="7">
                  <c:v>6.1189999999999998</c:v>
                </c:pt>
                <c:pt idx="8">
                  <c:v>8.1140000000000008</c:v>
                </c:pt>
                <c:pt idx="9">
                  <c:v>10.56</c:v>
                </c:pt>
                <c:pt idx="10">
                  <c:v>13.56</c:v>
                </c:pt>
                <c:pt idx="11">
                  <c:v>17.309999999999999</c:v>
                </c:pt>
                <c:pt idx="12">
                  <c:v>22.12</c:v>
                </c:pt>
                <c:pt idx="13">
                  <c:v>28.76</c:v>
                </c:pt>
                <c:pt idx="14">
                  <c:v>39.71</c:v>
                </c:pt>
                <c:pt idx="15">
                  <c:v>48.38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1-4035-B6B3-1639C7B79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57680"/>
        <c:axId val="774105728"/>
      </c:scatterChart>
      <c:valAx>
        <c:axId val="7805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4105728"/>
        <c:crosses val="autoZero"/>
        <c:crossBetween val="midCat"/>
      </c:valAx>
      <c:valAx>
        <c:axId val="7741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055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531211723534559"/>
                  <c:y val="-0.1996799358413531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Equlibrium!$D$15:$D$17</c:f>
              <c:numCache>
                <c:formatCode>0.00E+00</c:formatCode>
                <c:ptCount val="3"/>
                <c:pt idx="0" formatCode="General">
                  <c:v>826</c:v>
                </c:pt>
                <c:pt idx="1">
                  <c:v>1050</c:v>
                </c:pt>
                <c:pt idx="2">
                  <c:v>1310</c:v>
                </c:pt>
              </c:numCache>
            </c:numRef>
          </c:xVal>
          <c:yVal>
            <c:numRef>
              <c:f>Equlibrium!$B$15:$B$17</c:f>
              <c:numCache>
                <c:formatCode>General</c:formatCode>
                <c:ptCount val="3"/>
                <c:pt idx="0">
                  <c:v>128.9</c:v>
                </c:pt>
                <c:pt idx="1">
                  <c:v>124.4</c:v>
                </c:pt>
                <c:pt idx="2">
                  <c:v>118.9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E-40B1-9E9B-68241757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67824"/>
        <c:axId val="781393504"/>
      </c:scatterChart>
      <c:valAx>
        <c:axId val="779767824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1393504"/>
        <c:crosses val="autoZero"/>
        <c:crossBetween val="midCat"/>
      </c:valAx>
      <c:valAx>
        <c:axId val="781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97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238451443569553"/>
                  <c:y val="0.3516878098571011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Equlibrium!$D$15:$D$17</c:f>
              <c:numCache>
                <c:formatCode>0.00E+00</c:formatCode>
                <c:ptCount val="3"/>
                <c:pt idx="0" formatCode="General">
                  <c:v>826</c:v>
                </c:pt>
                <c:pt idx="1">
                  <c:v>1050</c:v>
                </c:pt>
                <c:pt idx="2">
                  <c:v>1310</c:v>
                </c:pt>
              </c:numCache>
            </c:numRef>
          </c:xVal>
          <c:yVal>
            <c:numRef>
              <c:f>Equlibrium!$C$15:$C$17</c:f>
              <c:numCache>
                <c:formatCode>General</c:formatCode>
                <c:ptCount val="3"/>
                <c:pt idx="0">
                  <c:v>13.56</c:v>
                </c:pt>
                <c:pt idx="1">
                  <c:v>17.309999999999999</c:v>
                </c:pt>
                <c:pt idx="2">
                  <c:v>22.12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5-4D1A-B369-5AB9CA580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67824"/>
        <c:axId val="781393504"/>
      </c:scatterChart>
      <c:valAx>
        <c:axId val="779767824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1393504"/>
        <c:crosses val="autoZero"/>
        <c:crossBetween val="midCat"/>
      </c:valAx>
      <c:valAx>
        <c:axId val="781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97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Temperature</a:t>
            </a:r>
            <a:r>
              <a:rPr lang="sv-SE" baseline="0"/>
              <a:t> vs Pressure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3775043744531935"/>
                  <c:y val="-3.8499648725832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Equlibrium!$D$15:$D$17</c:f>
              <c:numCache>
                <c:formatCode>0.00E+00</c:formatCode>
                <c:ptCount val="3"/>
                <c:pt idx="0" formatCode="General">
                  <c:v>826</c:v>
                </c:pt>
                <c:pt idx="1">
                  <c:v>1050</c:v>
                </c:pt>
                <c:pt idx="2">
                  <c:v>1310</c:v>
                </c:pt>
              </c:numCache>
            </c:numRef>
          </c:xVal>
          <c:yVal>
            <c:numRef>
              <c:f>Equlibrium!$A$15:$A$17</c:f>
              <c:numCache>
                <c:formatCode>General</c:formatCode>
                <c:ptCount val="3"/>
                <c:pt idx="0">
                  <c:v>4</c:v>
                </c:pt>
                <c:pt idx="1">
                  <c:v>4.25</c:v>
                </c:pt>
                <c:pt idx="2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0-48C5-82FE-A75DBF18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67824"/>
        <c:axId val="781393504"/>
      </c:scatterChart>
      <c:valAx>
        <c:axId val="779767824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1393504"/>
        <c:crosses val="autoZero"/>
        <c:crossBetween val="midCat"/>
      </c:valAx>
      <c:valAx>
        <c:axId val="781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97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Temperature</a:t>
            </a:r>
            <a:r>
              <a:rPr lang="sv-SE" baseline="0"/>
              <a:t> vs Pressure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3775043744531935"/>
                  <c:y val="-3.8499648725832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Equlibrium!$E$15:$E$17</c:f>
              <c:numCache>
                <c:formatCode>General</c:formatCode>
                <c:ptCount val="3"/>
                <c:pt idx="0">
                  <c:v>0.82599999999999996</c:v>
                </c:pt>
                <c:pt idx="1">
                  <c:v>1.05</c:v>
                </c:pt>
                <c:pt idx="2">
                  <c:v>1.31</c:v>
                </c:pt>
              </c:numCache>
            </c:numRef>
          </c:xVal>
          <c:yVal>
            <c:numRef>
              <c:f>Equlibrium!$A$15:$A$17</c:f>
              <c:numCache>
                <c:formatCode>General</c:formatCode>
                <c:ptCount val="3"/>
                <c:pt idx="0">
                  <c:v>4</c:v>
                </c:pt>
                <c:pt idx="1">
                  <c:v>4.25</c:v>
                </c:pt>
                <c:pt idx="2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9-4A90-A043-046F6BD9B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67824"/>
        <c:axId val="781393504"/>
      </c:scatterChart>
      <c:valAx>
        <c:axId val="779767824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1393504"/>
        <c:crosses val="autoZero"/>
        <c:crossBetween val="midCat"/>
      </c:valAx>
      <c:valAx>
        <c:axId val="781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97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 Density [kg/m3] vs Pressure [bar] (</a:t>
            </a:r>
            <a:r>
              <a:rPr lang="en-US" baseline="0"/>
              <a:t>for D5200)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531211723534559"/>
                  <c:y val="-0.1996799358413531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Equlibrium!$E$15:$E$17</c:f>
              <c:numCache>
                <c:formatCode>General</c:formatCode>
                <c:ptCount val="3"/>
                <c:pt idx="0">
                  <c:v>0.82599999999999996</c:v>
                </c:pt>
                <c:pt idx="1">
                  <c:v>1.05</c:v>
                </c:pt>
                <c:pt idx="2">
                  <c:v>1.31</c:v>
                </c:pt>
              </c:numCache>
            </c:numRef>
          </c:xVal>
          <c:yVal>
            <c:numRef>
              <c:f>Equlibrium!$B$15:$B$17</c:f>
              <c:numCache>
                <c:formatCode>General</c:formatCode>
                <c:ptCount val="3"/>
                <c:pt idx="0">
                  <c:v>128.9</c:v>
                </c:pt>
                <c:pt idx="1">
                  <c:v>124.4</c:v>
                </c:pt>
                <c:pt idx="2">
                  <c:v>118.9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6-4FA2-ABC7-1FACCCF6D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67824"/>
        <c:axId val="781393504"/>
      </c:scatterChart>
      <c:valAx>
        <c:axId val="779767824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1393504"/>
        <c:crosses val="autoZero"/>
        <c:crossBetween val="midCat"/>
      </c:valAx>
      <c:valAx>
        <c:axId val="781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9767824"/>
        <c:crosses val="autoZero"/>
        <c:crossBetween val="midCat"/>
      </c:valAx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Liquid!$C$3</c:f>
              <c:strCache>
                <c:ptCount val="1"/>
                <c:pt idx="0">
                  <c:v>1013 mbar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504330708661416"/>
                  <c:y val="-0.21433959041453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Liquid!$B$4:$B$15</c:f>
              <c:numCache>
                <c:formatCode>General</c:formatCode>
                <c:ptCount val="12"/>
                <c:pt idx="0">
                  <c:v>1.8</c:v>
                </c:pt>
                <c:pt idx="1">
                  <c:v>2</c:v>
                </c:pt>
                <c:pt idx="2">
                  <c:v>2.169</c:v>
                </c:pt>
                <c:pt idx="3">
                  <c:v>2.4</c:v>
                </c:pt>
                <c:pt idx="4">
                  <c:v>2.7</c:v>
                </c:pt>
                <c:pt idx="5">
                  <c:v>3</c:v>
                </c:pt>
                <c:pt idx="6">
                  <c:v>3.3</c:v>
                </c:pt>
                <c:pt idx="7">
                  <c:v>3.6</c:v>
                </c:pt>
                <c:pt idx="8">
                  <c:v>3.9</c:v>
                </c:pt>
                <c:pt idx="9">
                  <c:v>4.2</c:v>
                </c:pt>
                <c:pt idx="10">
                  <c:v>4.2</c:v>
                </c:pt>
                <c:pt idx="11">
                  <c:v>4.2220000000000004</c:v>
                </c:pt>
              </c:numCache>
            </c:numRef>
          </c:xVal>
          <c:yVal>
            <c:numRef>
              <c:f>Liquid!$C$4:$C$15</c:f>
              <c:numCache>
                <c:formatCode>General</c:formatCode>
                <c:ptCount val="12"/>
                <c:pt idx="0">
                  <c:v>147.19999999999999</c:v>
                </c:pt>
                <c:pt idx="1">
                  <c:v>147.5</c:v>
                </c:pt>
                <c:pt idx="2">
                  <c:v>148.1</c:v>
                </c:pt>
                <c:pt idx="3">
                  <c:v>147.4</c:v>
                </c:pt>
                <c:pt idx="4">
                  <c:v>145.69999999999999</c:v>
                </c:pt>
                <c:pt idx="5">
                  <c:v>143.4</c:v>
                </c:pt>
                <c:pt idx="6">
                  <c:v>140.30000000000001</c:v>
                </c:pt>
                <c:pt idx="7">
                  <c:v>136.6</c:v>
                </c:pt>
                <c:pt idx="8">
                  <c:v>131.80000000000001</c:v>
                </c:pt>
                <c:pt idx="9">
                  <c:v>125.5</c:v>
                </c:pt>
                <c:pt idx="11">
                  <c:v>124.9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E-4923-AFD5-F8949258E589}"/>
            </c:ext>
          </c:extLst>
        </c:ser>
        <c:ser>
          <c:idx val="1"/>
          <c:order val="1"/>
          <c:tx>
            <c:v>fit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Liquid!$O$25:$O$39</c:f>
              <c:numCache>
                <c:formatCode>General</c:formatCode>
                <c:ptCount val="15"/>
                <c:pt idx="0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4.5999999999999996</c:v>
                </c:pt>
              </c:numCache>
            </c:numRef>
          </c:xVal>
          <c:yVal>
            <c:numRef>
              <c:f>Liquid!$P$25:$P$39</c:f>
              <c:numCache>
                <c:formatCode>General</c:formatCode>
                <c:ptCount val="15"/>
                <c:pt idx="0">
                  <c:v>147.43520000000001</c:v>
                </c:pt>
                <c:pt idx="1">
                  <c:v>147.92000000000002</c:v>
                </c:pt>
                <c:pt idx="2">
                  <c:v>148.00319999999999</c:v>
                </c:pt>
                <c:pt idx="3">
                  <c:v>147.6848</c:v>
                </c:pt>
                <c:pt idx="4">
                  <c:v>146.9648</c:v>
                </c:pt>
                <c:pt idx="5">
                  <c:v>145.8432</c:v>
                </c:pt>
                <c:pt idx="6">
                  <c:v>144.32</c:v>
                </c:pt>
                <c:pt idx="7">
                  <c:v>142.39519999999999</c:v>
                </c:pt>
                <c:pt idx="8">
                  <c:v>140.06880000000001</c:v>
                </c:pt>
                <c:pt idx="9">
                  <c:v>137.3408</c:v>
                </c:pt>
                <c:pt idx="10">
                  <c:v>134.21120000000002</c:v>
                </c:pt>
                <c:pt idx="11">
                  <c:v>130.68</c:v>
                </c:pt>
                <c:pt idx="12">
                  <c:v>126.74719999999999</c:v>
                </c:pt>
                <c:pt idx="13">
                  <c:v>122.41279999999999</c:v>
                </c:pt>
                <c:pt idx="14">
                  <c:v>117.67680000000003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CE-4923-AFD5-F8949258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877008"/>
        <c:axId val="786897920"/>
      </c:scatterChart>
      <c:valAx>
        <c:axId val="10248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6897920"/>
        <c:crosses val="autoZero"/>
        <c:crossBetween val="midCat"/>
      </c:valAx>
      <c:valAx>
        <c:axId val="7868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48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Liquid!$D$3</c:f>
              <c:strCache>
                <c:ptCount val="1"/>
                <c:pt idx="0">
                  <c:v>1200 mbar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535454943132109"/>
                  <c:y val="-0.26645888013998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Liquid!$B$4:$B$16</c:f>
              <c:numCache>
                <c:formatCode>General</c:formatCode>
                <c:ptCount val="13"/>
                <c:pt idx="0">
                  <c:v>1.8</c:v>
                </c:pt>
                <c:pt idx="1">
                  <c:v>2</c:v>
                </c:pt>
                <c:pt idx="2">
                  <c:v>2.169</c:v>
                </c:pt>
                <c:pt idx="3">
                  <c:v>2.4</c:v>
                </c:pt>
                <c:pt idx="4">
                  <c:v>2.7</c:v>
                </c:pt>
                <c:pt idx="5">
                  <c:v>3</c:v>
                </c:pt>
                <c:pt idx="6">
                  <c:v>3.3</c:v>
                </c:pt>
                <c:pt idx="7">
                  <c:v>3.6</c:v>
                </c:pt>
                <c:pt idx="8">
                  <c:v>3.9</c:v>
                </c:pt>
                <c:pt idx="9">
                  <c:v>4.2</c:v>
                </c:pt>
                <c:pt idx="10">
                  <c:v>4.2</c:v>
                </c:pt>
                <c:pt idx="11">
                  <c:v>4.2220000000000004</c:v>
                </c:pt>
                <c:pt idx="12">
                  <c:v>4.407</c:v>
                </c:pt>
              </c:numCache>
            </c:numRef>
          </c:xVal>
          <c:yVal>
            <c:numRef>
              <c:f>Liquid!$D$4:$D$16</c:f>
              <c:numCache>
                <c:formatCode>General</c:formatCode>
                <c:ptCount val="13"/>
                <c:pt idx="0">
                  <c:v>147.5</c:v>
                </c:pt>
                <c:pt idx="1">
                  <c:v>147.9</c:v>
                </c:pt>
                <c:pt idx="3">
                  <c:v>147.80000000000001</c:v>
                </c:pt>
                <c:pt idx="4">
                  <c:v>146.1</c:v>
                </c:pt>
                <c:pt idx="5">
                  <c:v>143.80000000000001</c:v>
                </c:pt>
                <c:pt idx="6">
                  <c:v>140.9</c:v>
                </c:pt>
                <c:pt idx="7">
                  <c:v>137.19999999999999</c:v>
                </c:pt>
                <c:pt idx="8">
                  <c:v>132.6</c:v>
                </c:pt>
                <c:pt idx="9">
                  <c:v>126.6</c:v>
                </c:pt>
                <c:pt idx="10">
                  <c:v>126.6</c:v>
                </c:pt>
                <c:pt idx="12">
                  <c:v>121.1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A-4750-9C59-07511E4E8577}"/>
            </c:ext>
          </c:extLst>
        </c:ser>
        <c:ser>
          <c:idx val="1"/>
          <c:order val="1"/>
          <c:tx>
            <c:v>fit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Liquid!$O$25:$O$39</c:f>
              <c:numCache>
                <c:formatCode>General</c:formatCode>
                <c:ptCount val="15"/>
                <c:pt idx="0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4.5999999999999996</c:v>
                </c:pt>
              </c:numCache>
            </c:numRef>
          </c:xVal>
          <c:yVal>
            <c:numRef>
              <c:f>Liquid!$P$25:$P$39</c:f>
              <c:numCache>
                <c:formatCode>General</c:formatCode>
                <c:ptCount val="15"/>
                <c:pt idx="0">
                  <c:v>147.43520000000001</c:v>
                </c:pt>
                <c:pt idx="1">
                  <c:v>147.92000000000002</c:v>
                </c:pt>
                <c:pt idx="2">
                  <c:v>148.00319999999999</c:v>
                </c:pt>
                <c:pt idx="3">
                  <c:v>147.6848</c:v>
                </c:pt>
                <c:pt idx="4">
                  <c:v>146.9648</c:v>
                </c:pt>
                <c:pt idx="5">
                  <c:v>145.8432</c:v>
                </c:pt>
                <c:pt idx="6">
                  <c:v>144.32</c:v>
                </c:pt>
                <c:pt idx="7">
                  <c:v>142.39519999999999</c:v>
                </c:pt>
                <c:pt idx="8">
                  <c:v>140.06880000000001</c:v>
                </c:pt>
                <c:pt idx="9">
                  <c:v>137.3408</c:v>
                </c:pt>
                <c:pt idx="10">
                  <c:v>134.21120000000002</c:v>
                </c:pt>
                <c:pt idx="11">
                  <c:v>130.68</c:v>
                </c:pt>
                <c:pt idx="12">
                  <c:v>126.74719999999999</c:v>
                </c:pt>
                <c:pt idx="13">
                  <c:v>122.41279999999999</c:v>
                </c:pt>
                <c:pt idx="14">
                  <c:v>117.67680000000003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6A-4750-9C59-07511E4E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757904"/>
        <c:axId val="1028873696"/>
      </c:scatterChart>
      <c:valAx>
        <c:axId val="10237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8873696"/>
        <c:crosses val="autoZero"/>
        <c:crossBetween val="midCat"/>
      </c:valAx>
      <c:valAx>
        <c:axId val="102887369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37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2</xdr:row>
      <xdr:rowOff>76200</xdr:rowOff>
    </xdr:from>
    <xdr:to>
      <xdr:col>12</xdr:col>
      <xdr:colOff>501650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29918-5B80-4F25-A0B2-B014F7002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177800</xdr:colOff>
      <xdr:row>2</xdr:row>
      <xdr:rowOff>66675</xdr:rowOff>
    </xdr:from>
    <xdr:to>
      <xdr:col>19</xdr:col>
      <xdr:colOff>482600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E8E0C-AC61-4C35-B0BA-E024FDFB0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501650</xdr:colOff>
      <xdr:row>19</xdr:row>
      <xdr:rowOff>142875</xdr:rowOff>
    </xdr:from>
    <xdr:to>
      <xdr:col>23</xdr:col>
      <xdr:colOff>196850</xdr:colOff>
      <xdr:row>34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17901A-A7E5-4849-9AC2-9E0D9CE9C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358775</xdr:colOff>
      <xdr:row>19</xdr:row>
      <xdr:rowOff>133350</xdr:rowOff>
    </xdr:from>
    <xdr:to>
      <xdr:col>31</xdr:col>
      <xdr:colOff>53975</xdr:colOff>
      <xdr:row>34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8466F6-3396-411D-97E4-D2C7140C6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180975</xdr:colOff>
      <xdr:row>35</xdr:row>
      <xdr:rowOff>133350</xdr:rowOff>
    </xdr:from>
    <xdr:to>
      <xdr:col>15</xdr:col>
      <xdr:colOff>485775</xdr:colOff>
      <xdr:row>50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0E6CC3-A734-499C-854B-95E13265C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600075</xdr:colOff>
      <xdr:row>35</xdr:row>
      <xdr:rowOff>171450</xdr:rowOff>
    </xdr:from>
    <xdr:to>
      <xdr:col>23</xdr:col>
      <xdr:colOff>295275</xdr:colOff>
      <xdr:row>51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09E3D1-4D78-4845-87F0-876206E2E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352425</xdr:colOff>
      <xdr:row>19</xdr:row>
      <xdr:rowOff>142875</xdr:rowOff>
    </xdr:from>
    <xdr:to>
      <xdr:col>15</xdr:col>
      <xdr:colOff>276225</xdr:colOff>
      <xdr:row>34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712DEF-711F-4093-9406-9688D57F3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34925</xdr:rowOff>
    </xdr:from>
    <xdr:to>
      <xdr:col>13</xdr:col>
      <xdr:colOff>209550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04AA2-14EF-4500-8B39-3B7E0F33F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17</xdr:row>
      <xdr:rowOff>104775</xdr:rowOff>
    </xdr:from>
    <xdr:to>
      <xdr:col>13</xdr:col>
      <xdr:colOff>257175</xdr:colOff>
      <xdr:row>32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3F543-D90C-4F5D-A410-333E38371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608012</xdr:colOff>
      <xdr:row>0</xdr:row>
      <xdr:rowOff>130175</xdr:rowOff>
    </xdr:from>
    <xdr:to>
      <xdr:col>21</xdr:col>
      <xdr:colOff>303212</xdr:colOff>
      <xdr:row>15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33E4B6-F45B-4026-9A8E-677147241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581025</xdr:colOff>
      <xdr:row>33</xdr:row>
      <xdr:rowOff>44450</xdr:rowOff>
    </xdr:from>
    <xdr:to>
      <xdr:col>13</xdr:col>
      <xdr:colOff>276225</xdr:colOff>
      <xdr:row>48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B4B658C-D118-430C-9784-D4762B94C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39687</xdr:colOff>
      <xdr:row>1</xdr:row>
      <xdr:rowOff>171450</xdr:rowOff>
    </xdr:from>
    <xdr:to>
      <xdr:col>17</xdr:col>
      <xdr:colOff>344487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A56109-0D2B-4971-A047-61BB25E72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449262</xdr:colOff>
      <xdr:row>23</xdr:row>
      <xdr:rowOff>76200</xdr:rowOff>
    </xdr:from>
    <xdr:to>
      <xdr:col>8</xdr:col>
      <xdr:colOff>144462</xdr:colOff>
      <xdr:row>46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9544ED-65C1-41F5-90B6-8FFEC4A42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360362</xdr:colOff>
      <xdr:row>22</xdr:row>
      <xdr:rowOff>142875</xdr:rowOff>
    </xdr:from>
    <xdr:to>
      <xdr:col>17</xdr:col>
      <xdr:colOff>55562</xdr:colOff>
      <xdr:row>37</xdr:row>
      <xdr:rowOff>168275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E9C94E-2CF8-47BE-9443-3D33ECF84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26987</xdr:colOff>
      <xdr:row>1</xdr:row>
      <xdr:rowOff>74612</xdr:rowOff>
    </xdr:from>
    <xdr:to>
      <xdr:col>16</xdr:col>
      <xdr:colOff>331787</xdr:colOff>
      <xdr:row>16</xdr:row>
      <xdr:rowOff>103187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A569E-123D-4F69-8839-6331BD7FC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1046162</xdr:colOff>
      <xdr:row>8</xdr:row>
      <xdr:rowOff>103187</xdr:rowOff>
    </xdr:from>
    <xdr:to>
      <xdr:col>8</xdr:col>
      <xdr:colOff>284162</xdr:colOff>
      <xdr:row>23</xdr:row>
      <xdr:rowOff>131762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67892-C2A9-4BE6-A363-F879ABDEE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nvlpubs.nist.gov/nistpubs/Legacy/TN/nbstechnicalnote1334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A2" workbookViewId="0">
      <selection activeCell="H47" sqref="H47"/>
    </sheetView>
  </sheetViews>
  <sheetFormatPr defaultRowHeight="14.5" x14ac:dyDescent="0.35"/>
  <sheetData>
    <row r="1" spans="1:5" x14ac:dyDescent="0.35">
      <c r="A1" s="3" t="s">
        <v>0</v>
      </c>
    </row>
    <row r="3" spans="1:5" x14ac:dyDescent="0.35">
      <c r="B3" s="5" t="s">
        <v>2</v>
      </c>
      <c r="C3" s="5"/>
    </row>
    <row r="4" spans="1:5" x14ac:dyDescent="0.35">
      <c r="A4" t="s">
        <v>1</v>
      </c>
      <c r="B4" t="s">
        <v>3</v>
      </c>
      <c r="C4" t="s">
        <v>4</v>
      </c>
      <c r="D4" t="s">
        <v>32</v>
      </c>
    </row>
    <row r="5" spans="1:5" x14ac:dyDescent="0.35">
      <c r="A5">
        <v>1.5</v>
      </c>
      <c r="B5">
        <v>145.19999999999999</v>
      </c>
      <c r="C5">
        <v>0.1542</v>
      </c>
      <c r="D5">
        <v>5.38</v>
      </c>
    </row>
    <row r="6" spans="1:5" x14ac:dyDescent="0.35">
      <c r="A6">
        <v>1.75</v>
      </c>
      <c r="B6">
        <v>145.4</v>
      </c>
      <c r="C6">
        <v>0.30049999999999999</v>
      </c>
      <c r="D6">
        <v>14.4</v>
      </c>
    </row>
    <row r="7" spans="1:5" x14ac:dyDescent="0.35">
      <c r="A7">
        <v>2</v>
      </c>
      <c r="B7">
        <v>145.69999999999999</v>
      </c>
      <c r="C7">
        <v>0.79359999999999997</v>
      </c>
      <c r="D7">
        <v>31.5</v>
      </c>
    </row>
    <row r="8" spans="1:5" x14ac:dyDescent="0.35">
      <c r="A8">
        <v>2.25</v>
      </c>
      <c r="B8">
        <v>146</v>
      </c>
      <c r="C8">
        <v>1.383</v>
      </c>
      <c r="D8">
        <v>59.8</v>
      </c>
    </row>
    <row r="9" spans="1:5" x14ac:dyDescent="0.35">
      <c r="A9">
        <v>2.5</v>
      </c>
      <c r="B9">
        <v>145</v>
      </c>
      <c r="C9">
        <v>2.17</v>
      </c>
      <c r="D9">
        <v>102</v>
      </c>
    </row>
    <row r="10" spans="1:5" x14ac:dyDescent="0.35">
      <c r="A10">
        <v>2.75</v>
      </c>
      <c r="B10">
        <v>143.4</v>
      </c>
      <c r="C10">
        <v>3.1960000000000002</v>
      </c>
      <c r="D10">
        <v>163</v>
      </c>
    </row>
    <row r="11" spans="1:5" x14ac:dyDescent="0.35">
      <c r="A11">
        <v>3</v>
      </c>
      <c r="B11">
        <v>141.4</v>
      </c>
      <c r="C11">
        <v>4.4989999999999997</v>
      </c>
      <c r="D11">
        <v>243</v>
      </c>
    </row>
    <row r="12" spans="1:5" x14ac:dyDescent="0.35">
      <c r="A12">
        <v>3.25</v>
      </c>
      <c r="B12">
        <v>138.9</v>
      </c>
      <c r="C12">
        <v>6.1189999999999998</v>
      </c>
      <c r="D12">
        <v>347</v>
      </c>
    </row>
    <row r="13" spans="1:5" x14ac:dyDescent="0.35">
      <c r="A13">
        <v>3.5</v>
      </c>
      <c r="B13">
        <v>136.1</v>
      </c>
      <c r="C13">
        <v>8.1140000000000008</v>
      </c>
      <c r="D13">
        <v>478</v>
      </c>
    </row>
    <row r="14" spans="1:5" x14ac:dyDescent="0.35">
      <c r="A14">
        <v>3.75</v>
      </c>
      <c r="B14">
        <v>132.80000000000001</v>
      </c>
      <c r="C14">
        <v>10.56</v>
      </c>
      <c r="D14">
        <v>637</v>
      </c>
    </row>
    <row r="15" spans="1:5" x14ac:dyDescent="0.35">
      <c r="A15">
        <v>4</v>
      </c>
      <c r="B15">
        <v>128.9</v>
      </c>
      <c r="C15">
        <v>13.56</v>
      </c>
      <c r="D15">
        <v>826</v>
      </c>
      <c r="E15">
        <f>D15/1000</f>
        <v>0.82599999999999996</v>
      </c>
    </row>
    <row r="16" spans="1:5" x14ac:dyDescent="0.35">
      <c r="A16">
        <v>4.25</v>
      </c>
      <c r="B16" s="4">
        <v>124.4</v>
      </c>
      <c r="C16">
        <v>17.309999999999999</v>
      </c>
      <c r="D16" s="2">
        <v>1050</v>
      </c>
      <c r="E16">
        <f t="shared" ref="E16:E17" si="0">D16/1000</f>
        <v>1.05</v>
      </c>
    </row>
    <row r="17" spans="1:5" x14ac:dyDescent="0.35">
      <c r="A17">
        <v>4.5</v>
      </c>
      <c r="B17">
        <v>118.9</v>
      </c>
      <c r="C17">
        <v>22.12</v>
      </c>
      <c r="D17" s="2">
        <v>1310</v>
      </c>
      <c r="E17">
        <f t="shared" si="0"/>
        <v>1.31</v>
      </c>
    </row>
    <row r="18" spans="1:5" x14ac:dyDescent="0.35">
      <c r="A18">
        <v>4.75</v>
      </c>
      <c r="B18">
        <v>111.9</v>
      </c>
      <c r="C18">
        <v>28.76</v>
      </c>
      <c r="D18" s="2">
        <v>1600</v>
      </c>
    </row>
    <row r="19" spans="1:5" x14ac:dyDescent="0.35">
      <c r="A19">
        <v>5</v>
      </c>
      <c r="B19">
        <v>101.4</v>
      </c>
      <c r="C19">
        <v>39.71</v>
      </c>
      <c r="D19" s="2">
        <v>1940</v>
      </c>
    </row>
    <row r="20" spans="1:5" x14ac:dyDescent="0.35">
      <c r="A20">
        <v>5.0999999999999996</v>
      </c>
      <c r="B20">
        <v>94.71</v>
      </c>
      <c r="C20">
        <v>48.38</v>
      </c>
      <c r="D20" s="2">
        <v>2310</v>
      </c>
    </row>
    <row r="24" spans="1:5" x14ac:dyDescent="0.35">
      <c r="B24" t="s">
        <v>31</v>
      </c>
    </row>
    <row r="25" spans="1:5" x14ac:dyDescent="0.35">
      <c r="B25" t="s">
        <v>33</v>
      </c>
      <c r="C25" t="s">
        <v>34</v>
      </c>
      <c r="D25" t="s">
        <v>35</v>
      </c>
    </row>
    <row r="26" spans="1:5" x14ac:dyDescent="0.35">
      <c r="B26" t="s">
        <v>36</v>
      </c>
      <c r="C26" t="s">
        <v>37</v>
      </c>
      <c r="D26" t="s">
        <v>38</v>
      </c>
    </row>
    <row r="27" spans="1:5" x14ac:dyDescent="0.35">
      <c r="B27" t="s">
        <v>39</v>
      </c>
      <c r="C27" t="s">
        <v>40</v>
      </c>
      <c r="D27" t="s">
        <v>41</v>
      </c>
    </row>
    <row r="28" spans="1:5" x14ac:dyDescent="0.35">
      <c r="B28" t="s">
        <v>42</v>
      </c>
      <c r="C28" t="s">
        <v>43</v>
      </c>
      <c r="D28" t="s">
        <v>44</v>
      </c>
    </row>
    <row r="29" spans="1:5" x14ac:dyDescent="0.35">
      <c r="B29" t="s">
        <v>45</v>
      </c>
      <c r="C29" t="s">
        <v>46</v>
      </c>
      <c r="D29" t="s">
        <v>47</v>
      </c>
    </row>
    <row r="30" spans="1:5" x14ac:dyDescent="0.35">
      <c r="B30" t="s">
        <v>48</v>
      </c>
      <c r="C30" t="s">
        <v>49</v>
      </c>
      <c r="D30">
        <v>102</v>
      </c>
    </row>
    <row r="31" spans="1:5" x14ac:dyDescent="0.35">
      <c r="B31" t="s">
        <v>50</v>
      </c>
      <c r="C31" t="s">
        <v>51</v>
      </c>
      <c r="D31">
        <v>163</v>
      </c>
    </row>
    <row r="32" spans="1:5" x14ac:dyDescent="0.35">
      <c r="B32" t="s">
        <v>52</v>
      </c>
      <c r="C32" t="s">
        <v>53</v>
      </c>
      <c r="D32">
        <v>243</v>
      </c>
    </row>
    <row r="33" spans="2:4" x14ac:dyDescent="0.35">
      <c r="B33" t="s">
        <v>54</v>
      </c>
      <c r="C33" t="s">
        <v>55</v>
      </c>
      <c r="D33">
        <v>347</v>
      </c>
    </row>
    <row r="34" spans="2:4" x14ac:dyDescent="0.35">
      <c r="B34" t="s">
        <v>56</v>
      </c>
      <c r="C34" t="s">
        <v>57</v>
      </c>
      <c r="D34">
        <v>478</v>
      </c>
    </row>
    <row r="35" spans="2:4" x14ac:dyDescent="0.35">
      <c r="B35" t="s">
        <v>58</v>
      </c>
      <c r="C35" t="s">
        <v>59</v>
      </c>
      <c r="D35">
        <v>637</v>
      </c>
    </row>
    <row r="36" spans="2:4" x14ac:dyDescent="0.35">
      <c r="B36" t="s">
        <v>60</v>
      </c>
      <c r="C36" t="s">
        <v>61</v>
      </c>
      <c r="D36">
        <v>826</v>
      </c>
    </row>
    <row r="37" spans="2:4" x14ac:dyDescent="0.35">
      <c r="B37" t="s">
        <v>62</v>
      </c>
      <c r="C37" t="s">
        <v>63</v>
      </c>
      <c r="D37" t="s">
        <v>64</v>
      </c>
    </row>
    <row r="38" spans="2:4" x14ac:dyDescent="0.35">
      <c r="B38" t="s">
        <v>65</v>
      </c>
      <c r="C38" t="s">
        <v>66</v>
      </c>
      <c r="D38" t="s">
        <v>67</v>
      </c>
    </row>
    <row r="39" spans="2:4" x14ac:dyDescent="0.35">
      <c r="B39" t="s">
        <v>68</v>
      </c>
      <c r="C39" t="s">
        <v>69</v>
      </c>
      <c r="D39" t="s">
        <v>70</v>
      </c>
    </row>
    <row r="40" spans="2:4" x14ac:dyDescent="0.35">
      <c r="B40" t="s">
        <v>71</v>
      </c>
      <c r="C40" t="s">
        <v>72</v>
      </c>
      <c r="D40" t="s">
        <v>73</v>
      </c>
    </row>
    <row r="41" spans="2:4" x14ac:dyDescent="0.35">
      <c r="B41" t="s">
        <v>74</v>
      </c>
      <c r="C41" t="s">
        <v>75</v>
      </c>
      <c r="D41" t="s">
        <v>76</v>
      </c>
    </row>
  </sheetData>
  <mergeCells count="1">
    <mergeCell ref="B3:C3"/>
  </mergeCells>
  <hyperlinks>
    <hyperlink ref="A1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Y43"/>
  <sheetViews>
    <sheetView workbookViewId="0">
      <selection activeCell="N47" sqref="N47"/>
    </sheetView>
  </sheetViews>
  <sheetFormatPr defaultRowHeight="14.5" x14ac:dyDescent="0.35"/>
  <sheetData>
    <row r="2" spans="2:5" x14ac:dyDescent="0.35">
      <c r="C2" s="5" t="s">
        <v>2</v>
      </c>
      <c r="D2" s="5"/>
      <c r="E2" s="5"/>
    </row>
    <row r="3" spans="2:5" x14ac:dyDescent="0.35">
      <c r="B3" t="s">
        <v>5</v>
      </c>
      <c r="C3" t="s">
        <v>6</v>
      </c>
      <c r="D3" t="s">
        <v>7</v>
      </c>
      <c r="E3" t="s">
        <v>8</v>
      </c>
    </row>
    <row r="4" spans="2:5" x14ac:dyDescent="0.35">
      <c r="B4">
        <v>1.8</v>
      </c>
      <c r="C4">
        <v>147.19999999999999</v>
      </c>
      <c r="D4">
        <v>147.5</v>
      </c>
      <c r="E4">
        <v>147.9</v>
      </c>
    </row>
    <row r="5" spans="2:5" x14ac:dyDescent="0.35">
      <c r="B5">
        <v>2</v>
      </c>
      <c r="C5">
        <v>147.5</v>
      </c>
      <c r="D5">
        <v>147.9</v>
      </c>
      <c r="E5">
        <v>148.19999999999999</v>
      </c>
    </row>
    <row r="6" spans="2:5" x14ac:dyDescent="0.35">
      <c r="B6">
        <v>2.169</v>
      </c>
      <c r="C6">
        <v>148.1</v>
      </c>
      <c r="E6">
        <v>148.80000000000001</v>
      </c>
    </row>
    <row r="7" spans="2:5" x14ac:dyDescent="0.35">
      <c r="B7">
        <v>2.4</v>
      </c>
      <c r="C7">
        <v>147.4</v>
      </c>
      <c r="D7">
        <v>147.80000000000001</v>
      </c>
      <c r="E7">
        <v>148.19999999999999</v>
      </c>
    </row>
    <row r="8" spans="2:5" x14ac:dyDescent="0.35">
      <c r="B8">
        <v>2.7</v>
      </c>
      <c r="C8">
        <v>145.69999999999999</v>
      </c>
      <c r="D8">
        <v>146.1</v>
      </c>
      <c r="E8">
        <v>146.6</v>
      </c>
    </row>
    <row r="9" spans="2:5" x14ac:dyDescent="0.35">
      <c r="B9">
        <v>3</v>
      </c>
      <c r="C9">
        <v>143.4</v>
      </c>
      <c r="D9">
        <v>143.80000000000001</v>
      </c>
      <c r="E9">
        <v>144.30000000000001</v>
      </c>
    </row>
    <row r="10" spans="2:5" x14ac:dyDescent="0.35">
      <c r="B10">
        <v>3.3</v>
      </c>
      <c r="C10">
        <v>140.30000000000001</v>
      </c>
      <c r="D10">
        <v>140.9</v>
      </c>
      <c r="E10">
        <v>141.4</v>
      </c>
    </row>
    <row r="11" spans="2:5" x14ac:dyDescent="0.35">
      <c r="B11">
        <v>3.6</v>
      </c>
      <c r="C11">
        <v>136.6</v>
      </c>
      <c r="D11">
        <v>137.19999999999999</v>
      </c>
      <c r="E11">
        <v>137.80000000000001</v>
      </c>
    </row>
    <row r="12" spans="2:5" x14ac:dyDescent="0.35">
      <c r="B12">
        <v>3.9</v>
      </c>
      <c r="C12">
        <v>131.80000000000001</v>
      </c>
      <c r="D12">
        <v>132.6</v>
      </c>
      <c r="E12">
        <v>133.4</v>
      </c>
    </row>
    <row r="13" spans="2:5" x14ac:dyDescent="0.35">
      <c r="B13">
        <v>4.2</v>
      </c>
      <c r="C13">
        <v>125.5</v>
      </c>
      <c r="D13">
        <v>126.6</v>
      </c>
      <c r="E13">
        <v>127.8</v>
      </c>
    </row>
    <row r="14" spans="2:5" x14ac:dyDescent="0.35">
      <c r="B14">
        <v>4.2</v>
      </c>
      <c r="D14">
        <v>126.6</v>
      </c>
    </row>
    <row r="15" spans="2:5" x14ac:dyDescent="0.35">
      <c r="B15">
        <v>4.2220000000000004</v>
      </c>
      <c r="C15">
        <v>124.9</v>
      </c>
    </row>
    <row r="16" spans="2:5" x14ac:dyDescent="0.35">
      <c r="B16">
        <v>4.407</v>
      </c>
      <c r="D16">
        <v>121.1</v>
      </c>
    </row>
    <row r="17" spans="2:25" x14ac:dyDescent="0.35">
      <c r="B17">
        <v>4.5839999999999996</v>
      </c>
      <c r="E17">
        <v>116.8</v>
      </c>
    </row>
    <row r="18" spans="2:25" x14ac:dyDescent="0.35">
      <c r="O18" t="s">
        <v>9</v>
      </c>
      <c r="P18">
        <v>1.8</v>
      </c>
      <c r="Q18">
        <v>2</v>
      </c>
      <c r="R18">
        <v>2.169</v>
      </c>
      <c r="S18">
        <v>2.4</v>
      </c>
      <c r="T18">
        <v>2.7</v>
      </c>
      <c r="U18">
        <v>3</v>
      </c>
      <c r="V18">
        <v>3.3</v>
      </c>
      <c r="W18">
        <v>3.6</v>
      </c>
      <c r="X18">
        <v>3.9</v>
      </c>
      <c r="Y18">
        <v>4.2</v>
      </c>
    </row>
    <row r="19" spans="2:25" x14ac:dyDescent="0.35">
      <c r="O19">
        <v>1013</v>
      </c>
      <c r="P19">
        <v>147.19999999999999</v>
      </c>
      <c r="Q19">
        <v>147.5</v>
      </c>
      <c r="R19">
        <v>148.1</v>
      </c>
      <c r="S19">
        <v>147.4</v>
      </c>
      <c r="T19">
        <v>145.69999999999999</v>
      </c>
      <c r="U19">
        <v>143.4</v>
      </c>
      <c r="V19">
        <v>140.30000000000001</v>
      </c>
      <c r="W19">
        <v>136.6</v>
      </c>
      <c r="X19">
        <v>131.80000000000001</v>
      </c>
      <c r="Y19">
        <v>125.5</v>
      </c>
    </row>
    <row r="20" spans="2:25" x14ac:dyDescent="0.35">
      <c r="O20">
        <v>1200</v>
      </c>
      <c r="P20">
        <v>147.5</v>
      </c>
      <c r="Q20">
        <v>147.9</v>
      </c>
      <c r="S20">
        <v>147.80000000000001</v>
      </c>
      <c r="T20">
        <v>146.1</v>
      </c>
      <c r="U20">
        <v>143.80000000000001</v>
      </c>
      <c r="V20">
        <v>140.9</v>
      </c>
      <c r="W20">
        <v>137.19999999999999</v>
      </c>
      <c r="X20">
        <v>132.6</v>
      </c>
      <c r="Y20">
        <v>126.6</v>
      </c>
    </row>
    <row r="21" spans="2:25" x14ac:dyDescent="0.35">
      <c r="O21">
        <v>1400</v>
      </c>
      <c r="P21">
        <v>147.9</v>
      </c>
      <c r="Q21">
        <v>148.19999999999999</v>
      </c>
      <c r="R21">
        <v>148.80000000000001</v>
      </c>
      <c r="S21">
        <v>148.19999999999999</v>
      </c>
      <c r="T21">
        <v>146.6</v>
      </c>
      <c r="U21">
        <v>144.30000000000001</v>
      </c>
      <c r="V21">
        <v>141.4</v>
      </c>
      <c r="W21">
        <v>137.80000000000001</v>
      </c>
      <c r="X21">
        <v>133.4</v>
      </c>
      <c r="Y21">
        <v>127.8</v>
      </c>
    </row>
    <row r="24" spans="2:25" x14ac:dyDescent="0.35">
      <c r="O24" s="1" t="s">
        <v>10</v>
      </c>
      <c r="P24" s="1" t="s">
        <v>11</v>
      </c>
    </row>
    <row r="25" spans="2:25" x14ac:dyDescent="0.35">
      <c r="O25" s="1">
        <v>1.8</v>
      </c>
      <c r="P25" s="1">
        <f>$P$41*O25*O25+$P$42*O25+$P$43</f>
        <v>147.43520000000001</v>
      </c>
    </row>
    <row r="26" spans="2:25" x14ac:dyDescent="0.35">
      <c r="O26" s="1">
        <v>2</v>
      </c>
      <c r="P26" s="1">
        <f t="shared" ref="P26:P39" si="0">$P$41*O26*O26+$P$42*O26+$P$43</f>
        <v>147.92000000000002</v>
      </c>
    </row>
    <row r="27" spans="2:25" x14ac:dyDescent="0.35">
      <c r="O27" s="1">
        <v>2.2000000000000002</v>
      </c>
      <c r="P27" s="1">
        <f t="shared" si="0"/>
        <v>148.00319999999999</v>
      </c>
    </row>
    <row r="28" spans="2:25" x14ac:dyDescent="0.35">
      <c r="O28" s="1">
        <v>2.4</v>
      </c>
      <c r="P28" s="1">
        <f t="shared" si="0"/>
        <v>147.6848</v>
      </c>
    </row>
    <row r="29" spans="2:25" x14ac:dyDescent="0.35">
      <c r="O29" s="1">
        <v>2.6</v>
      </c>
      <c r="P29" s="1">
        <f t="shared" si="0"/>
        <v>146.9648</v>
      </c>
    </row>
    <row r="30" spans="2:25" x14ac:dyDescent="0.35">
      <c r="O30" s="1">
        <v>2.8</v>
      </c>
      <c r="P30" s="1">
        <f t="shared" si="0"/>
        <v>145.8432</v>
      </c>
    </row>
    <row r="31" spans="2:25" x14ac:dyDescent="0.35">
      <c r="O31" s="1">
        <v>3</v>
      </c>
      <c r="P31" s="1">
        <f t="shared" si="0"/>
        <v>144.32</v>
      </c>
    </row>
    <row r="32" spans="2:25" x14ac:dyDescent="0.35">
      <c r="O32" s="1">
        <v>3.2</v>
      </c>
      <c r="P32" s="1">
        <f t="shared" si="0"/>
        <v>142.39519999999999</v>
      </c>
    </row>
    <row r="33" spans="15:16" x14ac:dyDescent="0.35">
      <c r="O33" s="1">
        <v>3.4</v>
      </c>
      <c r="P33" s="1">
        <f t="shared" si="0"/>
        <v>140.06880000000001</v>
      </c>
    </row>
    <row r="34" spans="15:16" x14ac:dyDescent="0.35">
      <c r="O34" s="1">
        <v>3.6</v>
      </c>
      <c r="P34" s="1">
        <f t="shared" si="0"/>
        <v>137.3408</v>
      </c>
    </row>
    <row r="35" spans="15:16" x14ac:dyDescent="0.35">
      <c r="O35" s="1">
        <v>3.8</v>
      </c>
      <c r="P35" s="1">
        <f t="shared" si="0"/>
        <v>134.21120000000002</v>
      </c>
    </row>
    <row r="36" spans="15:16" x14ac:dyDescent="0.35">
      <c r="O36" s="1">
        <v>4</v>
      </c>
      <c r="P36" s="1">
        <f t="shared" si="0"/>
        <v>130.68</v>
      </c>
    </row>
    <row r="37" spans="15:16" x14ac:dyDescent="0.35">
      <c r="O37" s="1">
        <v>4.2</v>
      </c>
      <c r="P37" s="1">
        <f t="shared" si="0"/>
        <v>126.74719999999999</v>
      </c>
    </row>
    <row r="38" spans="15:16" x14ac:dyDescent="0.35">
      <c r="O38" s="1">
        <v>4.4000000000000004</v>
      </c>
      <c r="P38" s="1">
        <f t="shared" si="0"/>
        <v>122.41279999999999</v>
      </c>
    </row>
    <row r="39" spans="15:16" x14ac:dyDescent="0.35">
      <c r="O39" s="1">
        <v>4.5999999999999996</v>
      </c>
      <c r="P39" s="1">
        <f t="shared" si="0"/>
        <v>117.67680000000003</v>
      </c>
    </row>
    <row r="40" spans="15:16" x14ac:dyDescent="0.35">
      <c r="O40" s="1" t="s">
        <v>15</v>
      </c>
      <c r="P40" s="1"/>
    </row>
    <row r="41" spans="15:16" x14ac:dyDescent="0.35">
      <c r="O41" s="1" t="s">
        <v>12</v>
      </c>
      <c r="P41" s="1">
        <v>-5.0199999999999996</v>
      </c>
    </row>
    <row r="42" spans="15:16" x14ac:dyDescent="0.35">
      <c r="O42" s="1" t="s">
        <v>13</v>
      </c>
      <c r="P42" s="1">
        <v>21.5</v>
      </c>
    </row>
    <row r="43" spans="15:16" x14ac:dyDescent="0.35">
      <c r="O43" s="1" t="s">
        <v>14</v>
      </c>
      <c r="P43" s="1">
        <v>125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1"/>
  <sheetViews>
    <sheetView workbookViewId="0">
      <selection activeCell="K21" sqref="K21"/>
    </sheetView>
  </sheetViews>
  <sheetFormatPr defaultRowHeight="14.5" x14ac:dyDescent="0.35"/>
  <sheetData>
    <row r="2" spans="1:10" x14ac:dyDescent="0.35">
      <c r="G2" s="5" t="s">
        <v>2</v>
      </c>
      <c r="H2" s="5"/>
      <c r="I2" s="5"/>
      <c r="J2">
        <v>58</v>
      </c>
    </row>
    <row r="3" spans="1:10" x14ac:dyDescent="0.3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>
        <v>1013</v>
      </c>
      <c r="H3">
        <v>1200</v>
      </c>
      <c r="I3">
        <v>1400</v>
      </c>
      <c r="J3" t="s">
        <v>30</v>
      </c>
    </row>
    <row r="4" spans="1:10" x14ac:dyDescent="0.35">
      <c r="A4">
        <v>5</v>
      </c>
      <c r="B4">
        <v>0.97870000000000001</v>
      </c>
      <c r="C4">
        <v>1.9910000000000001</v>
      </c>
      <c r="D4">
        <v>4.1280000000000001</v>
      </c>
      <c r="E4">
        <v>6.4409999999999998</v>
      </c>
      <c r="F4">
        <v>8.9710000000000001</v>
      </c>
      <c r="G4">
        <v>11.98</v>
      </c>
      <c r="H4">
        <v>14.97</v>
      </c>
      <c r="I4">
        <v>18.7</v>
      </c>
      <c r="J4">
        <f>$J$2/A4</f>
        <v>11.6</v>
      </c>
    </row>
    <row r="5" spans="1:10" x14ac:dyDescent="0.35">
      <c r="A5">
        <v>10</v>
      </c>
      <c r="B5">
        <v>0.48270000000000002</v>
      </c>
      <c r="C5">
        <v>0.96809999999999996</v>
      </c>
      <c r="D5">
        <v>1.9470000000000001</v>
      </c>
      <c r="E5">
        <v>2.9359999999999999</v>
      </c>
      <c r="F5">
        <v>3.9369999999999998</v>
      </c>
      <c r="G5">
        <v>5.016</v>
      </c>
      <c r="H5">
        <v>5.9720000000000004</v>
      </c>
      <c r="I5">
        <v>7.0060000000000002</v>
      </c>
      <c r="J5">
        <f t="shared" ref="J5:J10" si="0">$J$2/A5</f>
        <v>5.8</v>
      </c>
    </row>
    <row r="6" spans="1:10" x14ac:dyDescent="0.35">
      <c r="A6">
        <v>20</v>
      </c>
      <c r="B6">
        <v>0.2407</v>
      </c>
      <c r="C6">
        <v>0.48149999999999998</v>
      </c>
      <c r="D6">
        <v>0.96299999999999997</v>
      </c>
      <c r="E6">
        <v>1.4450000000000001</v>
      </c>
      <c r="F6">
        <v>1.9259999999999999</v>
      </c>
      <c r="G6">
        <v>2.44</v>
      </c>
      <c r="H6">
        <v>2.89</v>
      </c>
      <c r="I6">
        <v>3.3719999999999999</v>
      </c>
      <c r="J6">
        <f t="shared" si="0"/>
        <v>2.9</v>
      </c>
    </row>
    <row r="7" spans="1:10" x14ac:dyDescent="0.35">
      <c r="A7">
        <v>50</v>
      </c>
      <c r="B7" s="2">
        <v>9.6259999999999998E-2</v>
      </c>
      <c r="C7">
        <v>0.1925</v>
      </c>
      <c r="D7">
        <v>0.38479999999999998</v>
      </c>
      <c r="E7">
        <v>0.57679999999999998</v>
      </c>
      <c r="F7">
        <v>0.76870000000000005</v>
      </c>
      <c r="G7">
        <v>0.97319999999999995</v>
      </c>
      <c r="H7">
        <v>1.1519999999999999</v>
      </c>
      <c r="I7">
        <v>1.343</v>
      </c>
      <c r="J7">
        <f t="shared" si="0"/>
        <v>1.1599999999999999</v>
      </c>
    </row>
    <row r="8" spans="1:10" x14ac:dyDescent="0.35">
      <c r="A8">
        <v>100</v>
      </c>
      <c r="B8" s="2">
        <v>4.8129999999999999E-2</v>
      </c>
      <c r="C8" s="2">
        <v>9.6250000000000002E-2</v>
      </c>
      <c r="D8">
        <v>0.1925</v>
      </c>
      <c r="E8">
        <v>0.28860000000000002</v>
      </c>
      <c r="F8">
        <v>0.38469999999999999</v>
      </c>
      <c r="G8">
        <v>0.48709999999999998</v>
      </c>
      <c r="H8">
        <v>0.57669999999999999</v>
      </c>
      <c r="I8">
        <v>0.67259999999999998</v>
      </c>
      <c r="J8">
        <f t="shared" si="0"/>
        <v>0.57999999999999996</v>
      </c>
    </row>
    <row r="9" spans="1:10" x14ac:dyDescent="0.35">
      <c r="A9">
        <v>200</v>
      </c>
      <c r="B9" s="2">
        <v>2.4070000000000001E-2</v>
      </c>
      <c r="C9" s="2">
        <v>4.8129999999999999E-2</v>
      </c>
      <c r="D9" s="2">
        <v>9.6250000000000002E-2</v>
      </c>
      <c r="E9" s="2">
        <v>0.1444</v>
      </c>
      <c r="F9" s="2">
        <v>0.1925</v>
      </c>
      <c r="G9" s="2">
        <v>0.2437</v>
      </c>
      <c r="H9" s="2">
        <v>0.28860000000000002</v>
      </c>
      <c r="I9" s="2">
        <v>0.33660000000000001</v>
      </c>
      <c r="J9">
        <f t="shared" si="0"/>
        <v>0.28999999999999998</v>
      </c>
    </row>
    <row r="10" spans="1:10" x14ac:dyDescent="0.35">
      <c r="A10">
        <v>300</v>
      </c>
      <c r="B10" s="2">
        <v>1.6049999999999998E-2</v>
      </c>
      <c r="C10" s="2">
        <v>3.209E-2</v>
      </c>
      <c r="D10" s="2">
        <v>6.4180000000000001E-2</v>
      </c>
      <c r="E10" s="2">
        <v>9.6259999999999998E-2</v>
      </c>
      <c r="F10" s="2">
        <v>0.1283</v>
      </c>
      <c r="G10" s="2">
        <v>0.16250000000000001</v>
      </c>
      <c r="H10" s="2">
        <v>0.1925</v>
      </c>
      <c r="I10" s="2">
        <v>0.22450000000000001</v>
      </c>
      <c r="J10">
        <f t="shared" si="0"/>
        <v>0.19333333333333333</v>
      </c>
    </row>
    <row r="13" spans="1:10" x14ac:dyDescent="0.35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</row>
    <row r="14" spans="1:10" x14ac:dyDescent="0.35">
      <c r="A14">
        <v>100</v>
      </c>
      <c r="B14">
        <v>0.97870000000000001</v>
      </c>
      <c r="C14">
        <v>0.48270000000000002</v>
      </c>
      <c r="D14">
        <v>0.2407</v>
      </c>
      <c r="E14" s="2">
        <v>9.6259999999999998E-2</v>
      </c>
      <c r="F14" s="2">
        <v>4.8129999999999999E-2</v>
      </c>
      <c r="G14" s="2">
        <v>2.4070000000000001E-2</v>
      </c>
      <c r="H14" s="2">
        <v>1.6049999999999998E-2</v>
      </c>
    </row>
    <row r="15" spans="1:10" x14ac:dyDescent="0.35">
      <c r="A15">
        <v>200</v>
      </c>
      <c r="B15">
        <v>1.9910000000000001</v>
      </c>
      <c r="C15">
        <v>0.96809999999999996</v>
      </c>
      <c r="D15">
        <v>0.48149999999999998</v>
      </c>
      <c r="E15">
        <v>0.1925</v>
      </c>
      <c r="F15" s="2">
        <v>9.6250000000000002E-2</v>
      </c>
      <c r="G15" s="2">
        <v>4.8129999999999999E-2</v>
      </c>
      <c r="H15" s="2">
        <v>3.209E-2</v>
      </c>
    </row>
    <row r="16" spans="1:10" x14ac:dyDescent="0.35">
      <c r="A16">
        <v>400</v>
      </c>
      <c r="B16">
        <v>4.1280000000000001</v>
      </c>
      <c r="C16">
        <v>1.9470000000000001</v>
      </c>
      <c r="D16">
        <v>0.96299999999999997</v>
      </c>
      <c r="E16">
        <v>0.38479999999999998</v>
      </c>
      <c r="F16">
        <v>0.1925</v>
      </c>
      <c r="G16" s="2">
        <v>9.6250000000000002E-2</v>
      </c>
      <c r="H16" s="2">
        <v>6.4180000000000001E-2</v>
      </c>
    </row>
    <row r="17" spans="1:11" x14ac:dyDescent="0.35">
      <c r="A17">
        <v>600</v>
      </c>
      <c r="B17">
        <v>6.4409999999999998</v>
      </c>
      <c r="C17">
        <v>2.9359999999999999</v>
      </c>
      <c r="D17">
        <v>1.4450000000000001</v>
      </c>
      <c r="E17">
        <v>0.57679999999999998</v>
      </c>
      <c r="F17">
        <v>0.28860000000000002</v>
      </c>
      <c r="G17" s="2">
        <v>0.1444</v>
      </c>
      <c r="H17" s="2">
        <v>9.6259999999999998E-2</v>
      </c>
    </row>
    <row r="18" spans="1:11" x14ac:dyDescent="0.35">
      <c r="A18">
        <v>800</v>
      </c>
      <c r="B18">
        <v>8.9710000000000001</v>
      </c>
      <c r="C18">
        <v>3.9369999999999998</v>
      </c>
      <c r="D18">
        <v>1.9259999999999999</v>
      </c>
      <c r="E18">
        <v>0.76870000000000005</v>
      </c>
      <c r="F18">
        <v>0.38469999999999999</v>
      </c>
      <c r="G18" s="2">
        <v>0.1925</v>
      </c>
      <c r="H18" s="2">
        <v>0.1283</v>
      </c>
    </row>
    <row r="19" spans="1:11" x14ac:dyDescent="0.35">
      <c r="A19">
        <v>1013</v>
      </c>
      <c r="B19">
        <v>11.98</v>
      </c>
      <c r="C19">
        <v>5.016</v>
      </c>
      <c r="D19">
        <v>2.44</v>
      </c>
      <c r="E19">
        <v>0.97319999999999995</v>
      </c>
      <c r="F19">
        <v>0.48709999999999998</v>
      </c>
      <c r="G19" s="2">
        <v>0.2437</v>
      </c>
      <c r="H19" s="2">
        <v>0.16250000000000001</v>
      </c>
    </row>
    <row r="20" spans="1:11" x14ac:dyDescent="0.35">
      <c r="A20">
        <v>1200</v>
      </c>
      <c r="B20">
        <v>14.97</v>
      </c>
      <c r="C20">
        <v>5.9720000000000004</v>
      </c>
      <c r="D20">
        <v>2.89</v>
      </c>
      <c r="E20">
        <v>1.1519999999999999</v>
      </c>
      <c r="F20">
        <v>0.57669999999999999</v>
      </c>
      <c r="G20" s="2">
        <v>0.28860000000000002</v>
      </c>
      <c r="H20" s="2">
        <v>0.1925</v>
      </c>
      <c r="K20" t="s">
        <v>82</v>
      </c>
    </row>
    <row r="21" spans="1:11" x14ac:dyDescent="0.35">
      <c r="A21">
        <v>1400</v>
      </c>
      <c r="B21">
        <v>18.7</v>
      </c>
      <c r="C21">
        <v>7.0060000000000002</v>
      </c>
      <c r="D21">
        <v>3.3719999999999999</v>
      </c>
      <c r="E21">
        <v>1.343</v>
      </c>
      <c r="F21">
        <v>0.67259999999999998</v>
      </c>
      <c r="G21" s="2">
        <v>0.33660000000000001</v>
      </c>
      <c r="H21" s="2">
        <v>0.22450000000000001</v>
      </c>
    </row>
  </sheetData>
  <mergeCells count="1">
    <mergeCell ref="G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8"/>
  <sheetViews>
    <sheetView workbookViewId="0">
      <selection activeCell="K26" sqref="K26"/>
    </sheetView>
  </sheetViews>
  <sheetFormatPr defaultRowHeight="14.5" x14ac:dyDescent="0.35"/>
  <cols>
    <col min="2" max="3" width="16.453125" customWidth="1"/>
    <col min="5" max="5" width="13.1796875" customWidth="1"/>
    <col min="6" max="6" width="9.453125" bestFit="1" customWidth="1"/>
  </cols>
  <sheetData>
    <row r="3" spans="2:6" x14ac:dyDescent="0.35">
      <c r="B3" t="s">
        <v>78</v>
      </c>
      <c r="C3" t="s">
        <v>79</v>
      </c>
      <c r="D3" t="s">
        <v>77</v>
      </c>
      <c r="E3" t="s">
        <v>80</v>
      </c>
      <c r="F3" t="s">
        <v>81</v>
      </c>
    </row>
    <row r="4" spans="2:6" x14ac:dyDescent="0.35">
      <c r="B4">
        <v>0</v>
      </c>
      <c r="C4">
        <f>B4/68</f>
        <v>0</v>
      </c>
      <c r="D4">
        <v>0</v>
      </c>
      <c r="E4">
        <f>0.00223*B4</f>
        <v>0</v>
      </c>
    </row>
    <row r="5" spans="2:6" x14ac:dyDescent="0.35">
      <c r="B5">
        <v>24.8</v>
      </c>
      <c r="C5">
        <f t="shared" ref="C5:C8" si="0">B5/68</f>
        <v>0.36470588235294121</v>
      </c>
      <c r="D5">
        <v>5.8000000000000003E-2</v>
      </c>
      <c r="E5">
        <f t="shared" ref="E5:E6" si="1">0.00223*B5</f>
        <v>5.5304000000000006E-2</v>
      </c>
    </row>
    <row r="6" spans="2:6" x14ac:dyDescent="0.35">
      <c r="B6">
        <v>51.9</v>
      </c>
      <c r="C6">
        <f t="shared" si="0"/>
        <v>0.76323529411764701</v>
      </c>
      <c r="D6">
        <v>0.11600000000000001</v>
      </c>
      <c r="E6">
        <f t="shared" si="1"/>
        <v>0.11573700000000001</v>
      </c>
      <c r="F6">
        <f>(B6-52)*0.0003+0.116</f>
        <v>0.11597</v>
      </c>
    </row>
    <row r="7" spans="2:6" x14ac:dyDescent="0.35">
      <c r="B7">
        <v>67</v>
      </c>
      <c r="C7">
        <f t="shared" si="0"/>
        <v>0.98529411764705888</v>
      </c>
      <c r="D7">
        <v>0.12</v>
      </c>
      <c r="F7">
        <f t="shared" ref="F7:F8" si="2">(B7-52)*0.0003+0.116</f>
        <v>0.12050000000000001</v>
      </c>
    </row>
    <row r="8" spans="2:6" x14ac:dyDescent="0.35">
      <c r="B8">
        <v>68</v>
      </c>
      <c r="C8">
        <f t="shared" si="0"/>
        <v>1</v>
      </c>
      <c r="D8">
        <v>0.122</v>
      </c>
      <c r="F8">
        <f t="shared" si="2"/>
        <v>0.1208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Equlibrium</vt:lpstr>
      <vt:lpstr>Liquid</vt:lpstr>
      <vt:lpstr>Gas</vt:lpstr>
      <vt:lpstr>CM volumes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Gajewski</dc:creator>
  <cp:lastModifiedBy>Konrad Gajewski</cp:lastModifiedBy>
  <dcterms:created xsi:type="dcterms:W3CDTF">2021-03-09T16:49:40Z</dcterms:created>
  <dcterms:modified xsi:type="dcterms:W3CDTF">2021-05-20T08:16:25Z</dcterms:modified>
</cp:coreProperties>
</file>