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flo\code\freichel\gasmarketmodel\gasmarketmodel\data\outputs\"/>
    </mc:Choice>
  </mc:AlternateContent>
  <xr:revisionPtr revIDLastSave="0" documentId="13_ncr:1_{145044CB-F2A8-4689-B789-CF0B551C746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cenario" sheetId="7" r:id="rId1"/>
    <sheet name="Demand" sheetId="1" r:id="rId2"/>
    <sheet name="Production" sheetId="2" r:id="rId3"/>
    <sheet name="Supply Mix" sheetId="9" r:id="rId4"/>
    <sheet name="Piped Imports" sheetId="6" r:id="rId5"/>
    <sheet name="LNG" sheetId="3" r:id="rId6"/>
    <sheet name="Connections" sheetId="8" r:id="rId7"/>
    <sheet name="Price" sheetId="4" r:id="rId8"/>
  </sheets>
  <definedNames>
    <definedName name="D_CONNECTION_NAME" localSheetId="6">OFFSET(Connections!$A$18,0,0,COUNTA(Connections!$A$18:$A$116))</definedName>
    <definedName name="D_DESTINATION" localSheetId="6">OFFSET(Connections!$C$18,0,0,COUNTA(Connections!$C$18:$C$116))</definedName>
    <definedName name="D_LNG_NAME" localSheetId="5">OFFSET(LNG!$A$14,0,0,COUNTA(LNG!$A$14:$A$112))</definedName>
    <definedName name="D_ORIGIN" localSheetId="6">OFFSET(Connections!$B$18,0,0,COUNTA(Connections!$B$18:$B$116))</definedName>
    <definedName name="D_ORIGIN" localSheetId="4">OFFSET('Piped Imports'!$B$18,0,0,COUNTA('Piped Imports'!$B$18:$B$116))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5">OFFSET(LNG!$C$14,0,0,COUNTA(LNG!$C$14:$C$112))</definedName>
    <definedName name="D_REGION" localSheetId="4">OFFSET('Piped Imports'!$C$18,0,0,COUNTA('Piped Imports'!$C$18:$C$116))</definedName>
    <definedName name="D_REGION" localSheetId="7">OFFSET(Price!$A$6,0,0,COUNTA(Price!$A$6:$A$104))</definedName>
    <definedName name="D_REGION" localSheetId="2">OFFSET(Production!$A$6,0,0,COUNTA(Production!$A$6:$A$104))</definedName>
    <definedName name="D_REGION" localSheetId="3">OFFSET('Supply Mix'!$A$17,0,0,COUNTA('Supply Mix'!$A$17:$A$115))</definedName>
    <definedName name="D_TERMINAL" localSheetId="5">OFFSET(LNG!$B$14,0,0,COUNTA(LNG!$B$14:$B$112))</definedName>
    <definedName name="D_TYPE" localSheetId="3">OFFSET('Supply Mix'!$B$17,0,0,COUNTA('Supply Mix'!$B$17:$B$117))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9" l="1"/>
  <c r="G8" i="9"/>
  <c r="O8" i="9"/>
  <c r="N4" i="9"/>
  <c r="A5" i="9"/>
  <c r="C5" i="9" s="1"/>
  <c r="A6" i="9"/>
  <c r="J6" i="9" s="1"/>
  <c r="A7" i="9"/>
  <c r="I7" i="9" s="1"/>
  <c r="A8" i="9"/>
  <c r="H8" i="9" s="1"/>
  <c r="A9" i="9"/>
  <c r="G9" i="9" s="1"/>
  <c r="A4" i="9"/>
  <c r="G4" i="9" s="1"/>
  <c r="B3" i="9"/>
  <c r="A13" i="9"/>
  <c r="A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D15" i="8"/>
  <c r="A7" i="8"/>
  <c r="A3" i="8"/>
  <c r="A15" i="8"/>
  <c r="A11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7" i="6"/>
  <c r="D3" i="6"/>
  <c r="D15" i="6"/>
  <c r="A15" i="6"/>
  <c r="A11" i="6"/>
  <c r="A7" i="6"/>
  <c r="A3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1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D7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D3" i="3"/>
  <c r="A7" i="3"/>
  <c r="A3" i="3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E4" i="9" l="1"/>
  <c r="F8" i="9"/>
  <c r="N9" i="9"/>
  <c r="P7" i="9"/>
  <c r="M9" i="9"/>
  <c r="O7" i="9"/>
  <c r="F4" i="9"/>
  <c r="F9" i="9"/>
  <c r="H7" i="9"/>
  <c r="E9" i="9"/>
  <c r="G7" i="9"/>
  <c r="M4" i="9"/>
  <c r="N8" i="9"/>
  <c r="J5" i="9"/>
  <c r="I5" i="9"/>
  <c r="C4" i="9"/>
  <c r="L4" i="9"/>
  <c r="D4" i="9"/>
  <c r="L9" i="9"/>
  <c r="D9" i="9"/>
  <c r="M8" i="9"/>
  <c r="E8" i="9"/>
  <c r="N7" i="9"/>
  <c r="F7" i="9"/>
  <c r="O6" i="9"/>
  <c r="G6" i="9"/>
  <c r="P5" i="9"/>
  <c r="H5" i="9"/>
  <c r="Q5" i="9"/>
  <c r="S4" i="9"/>
  <c r="K4" i="9"/>
  <c r="S9" i="9"/>
  <c r="K9" i="9"/>
  <c r="C9" i="9"/>
  <c r="L8" i="9"/>
  <c r="D8" i="9"/>
  <c r="M7" i="9"/>
  <c r="E7" i="9"/>
  <c r="N6" i="9"/>
  <c r="F6" i="9"/>
  <c r="O5" i="9"/>
  <c r="G5" i="9"/>
  <c r="H6" i="9"/>
  <c r="R4" i="9"/>
  <c r="J4" i="9"/>
  <c r="R9" i="9"/>
  <c r="J9" i="9"/>
  <c r="S8" i="9"/>
  <c r="K8" i="9"/>
  <c r="C8" i="9"/>
  <c r="L7" i="9"/>
  <c r="D7" i="9"/>
  <c r="M6" i="9"/>
  <c r="E6" i="9"/>
  <c r="N5" i="9"/>
  <c r="F5" i="9"/>
  <c r="I6" i="9"/>
  <c r="P6" i="9"/>
  <c r="Q4" i="9"/>
  <c r="I4" i="9"/>
  <c r="Q9" i="9"/>
  <c r="I9" i="9"/>
  <c r="R8" i="9"/>
  <c r="J8" i="9"/>
  <c r="S7" i="9"/>
  <c r="K7" i="9"/>
  <c r="C7" i="9"/>
  <c r="L6" i="9"/>
  <c r="D6" i="9"/>
  <c r="M5" i="9"/>
  <c r="E5" i="9"/>
  <c r="Q6" i="9"/>
  <c r="P4" i="9"/>
  <c r="H4" i="9"/>
  <c r="P9" i="9"/>
  <c r="H9" i="9"/>
  <c r="Q8" i="9"/>
  <c r="I8" i="9"/>
  <c r="R7" i="9"/>
  <c r="J7" i="9"/>
  <c r="S6" i="9"/>
  <c r="K6" i="9"/>
  <c r="C6" i="9"/>
  <c r="L5" i="9"/>
  <c r="D5" i="9"/>
  <c r="O4" i="9"/>
  <c r="O9" i="9"/>
  <c r="P8" i="9"/>
  <c r="Q7" i="9"/>
  <c r="R6" i="9"/>
  <c r="S5" i="9"/>
  <c r="K5" i="9"/>
</calcChain>
</file>

<file path=xl/sharedStrings.xml><?xml version="1.0" encoding="utf-8"?>
<sst xmlns="http://schemas.openxmlformats.org/spreadsheetml/2006/main" count="39" uniqueCount="19">
  <si>
    <t>Select Region:</t>
  </si>
  <si>
    <t>Region</t>
  </si>
  <si>
    <t>Terminal</t>
  </si>
  <si>
    <t>Select Terminal:</t>
  </si>
  <si>
    <t>Importer</t>
  </si>
  <si>
    <t>Select Importer:</t>
  </si>
  <si>
    <t>Name</t>
  </si>
  <si>
    <t>Select Name:</t>
  </si>
  <si>
    <t>Select Origin:</t>
  </si>
  <si>
    <t>Scenario:</t>
  </si>
  <si>
    <t>Select Destination:</t>
  </si>
  <si>
    <t>Type</t>
  </si>
  <si>
    <t>Select Type:</t>
  </si>
  <si>
    <t>Production</t>
  </si>
  <si>
    <t>Piped Imports</t>
  </si>
  <si>
    <t>LNG Imports</t>
  </si>
  <si>
    <t>Imports</t>
  </si>
  <si>
    <t>Exports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</si>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</sst>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9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/>
    <xf numFmtId="0" fontId="1" fillId="2" borderId="1" xfId="1" applyAlignment="1">
      <alignment horizontal="center"/>
    </xf>
    <xf numFmtId="4" fontId="0" fillId="3" borderId="2" xfId="0" applyNumberForma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Demand!$A$3</c:f>
          <c:strCache>
            <c:ptCount val="1"/>
            <c:pt idx="0">
              <c:v>Demand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Demand!$A$3</c:f>
              <c:strCache>
                <c:ptCount val="1"/>
                <c:pt idx="0">
                  <c:v>Demand  (mcm/day)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Demand!$B$5:$R$5</c:f>
              <c:numCache>
                <c:formatCode>General</c:formatCode>
                <c:ptCount val="17"/>
              </c:numCache>
            </c:numRef>
          </c:cat>
          <c:val>
            <c:numRef>
              <c:f>Demand!$B$3:$R$3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9-449F-876B-D04BBFAA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LNG!$A$7</c:f>
          <c:strCache>
            <c:ptCount val="1"/>
            <c:pt idx="0">
              <c:v>LNG Imports through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(mcm/day)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6-464B-9C0A-4C91920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LNG!$A$11</c:f>
          <c:strCache>
            <c:ptCount val="1"/>
            <c:pt idx="0">
              <c:v>LNG Imports on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(mcm/day)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B-45C1-A67E-7FE13493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Connections!$A$3</c:f>
          <c:strCache>
            <c:ptCount val="1"/>
            <c:pt idx="0">
              <c:v>Total Imports into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Connections!$A$3</c:f>
              <c:strCache>
                <c:ptCount val="1"/>
                <c:pt idx="0">
                  <c:v>Total Imports into  (mcm/day)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7-4E05-95C2-9C54CF9A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Connections!$A$7</c:f>
          <c:strCache>
            <c:ptCount val="1"/>
            <c:pt idx="0">
              <c:v>Total Exports from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(mcm/day)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449D-A5C6-E1EA7131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Connections!$A$11</c:f>
          <c:strCache>
            <c:ptCount val="1"/>
            <c:pt idx="0">
              <c:v>Net Flows on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(mcm/day)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1-48CD-9A6D-F9D4AFA5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Connections!$A$15</c:f>
          <c:strCache>
            <c:ptCount val="1"/>
            <c:pt idx="0">
              <c:v>Net Flows from  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(mcm/day)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Connections!$D$15:$T$15</c:f>
              <c:numCache>
                <c:formatCode>General</c:formatCode>
                <c:ptCount val="17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5-4549-8031-24B2E0A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Price!$A$3</c:f>
          <c:strCache>
            <c:ptCount val="1"/>
            <c:pt idx="0">
              <c:v>Market Prices  (EUR/MWh)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Price!$A$3</c:f>
              <c:strCache>
                <c:ptCount val="1"/>
                <c:pt idx="0">
                  <c:v>Market Prices  (EUR/MWh)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Price!$B$5:$R$5</c:f>
              <c:numCache>
                <c:formatCode>General</c:formatCode>
                <c:ptCount val="17"/>
              </c:numCache>
            </c:numRef>
          </c:cat>
          <c:val>
            <c:numRef>
              <c:f>Price!$B$3:$R$3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48C0-BDA5-0D537D2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Production!$A$3</c:f>
          <c:strCache>
            <c:ptCount val="1"/>
            <c:pt idx="0">
              <c:v>Production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Production!$A$3</c:f>
              <c:strCache>
                <c:ptCount val="1"/>
                <c:pt idx="0">
                  <c:v>Production  (mcm/day)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Production!$B$5:$R$5</c:f>
              <c:numCache>
                <c:formatCode>General</c:formatCode>
                <c:ptCount val="17"/>
              </c:numCache>
            </c:numRef>
          </c:cat>
          <c:val>
            <c:numRef>
              <c:f>Production!$B$3:$R$3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F-41F9-A4DA-C2FCE4B9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Mix'!$A$3</c:f>
          <c:strCache>
            <c:ptCount val="1"/>
            <c:pt idx="0">
              <c:v>Supply Mix for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'Supply Mix'!$B$4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Mix'!$C$15:$S$15</c:f>
              <c:numCache>
                <c:formatCode>General</c:formatCode>
                <c:ptCount val="17"/>
              </c:numCache>
            </c:numRef>
          </c:cat>
          <c:val>
            <c:numRef>
              <c:f>'Supply Mix'!$C$4:$S$4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1-41A7-97DF-205E3A1592FB}"/>
            </c:ext>
          </c:extLst>
        </c:ser>
        <c:ser>
          <c:idx val="1"/>
          <c:order val="1"/>
          <c:tx>
            <c:strRef>
              <c:f>'Supply Mix'!$B$5</c:f>
              <c:strCache>
                <c:ptCount val="1"/>
                <c:pt idx="0">
                  <c:v>Piped Imports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Mix'!$C$15:$S$15</c:f>
              <c:numCache>
                <c:formatCode>General</c:formatCode>
                <c:ptCount val="17"/>
              </c:numCache>
            </c:numRef>
          </c:cat>
          <c:val>
            <c:numRef>
              <c:f>'Supply Mix'!$C$5:$S$5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4-465F-A86C-AF0D3A017B20}"/>
            </c:ext>
          </c:extLst>
        </c:ser>
        <c:ser>
          <c:idx val="2"/>
          <c:order val="2"/>
          <c:tx>
            <c:strRef>
              <c:f>'Supply Mix'!$B$6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Mix'!$C$15:$S$15</c:f>
              <c:numCache>
                <c:formatCode>General</c:formatCode>
                <c:ptCount val="17"/>
              </c:numCache>
            </c:numRef>
          </c:cat>
          <c:val>
            <c:numRef>
              <c:f>'Supply Mix'!$C$6:$S$6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04-465F-A86C-AF0D3A017B20}"/>
            </c:ext>
          </c:extLst>
        </c:ser>
        <c:ser>
          <c:idx val="3"/>
          <c:order val="3"/>
          <c:tx>
            <c:strRef>
              <c:f>'Supply Mix'!$B$7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Mix'!$C$15:$S$15</c:f>
              <c:numCache>
                <c:formatCode>General</c:formatCode>
                <c:ptCount val="17"/>
              </c:numCache>
            </c:numRef>
          </c:cat>
          <c:val>
            <c:numRef>
              <c:f>'Supply Mix'!$C$7:$S$7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04-465F-A86C-AF0D3A017B20}"/>
            </c:ext>
          </c:extLst>
        </c:ser>
        <c:ser>
          <c:idx val="4"/>
          <c:order val="4"/>
          <c:tx>
            <c:strRef>
              <c:f>'Supply Mix'!$B$8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'Supply Mix'!$C$15:$S$15</c:f>
              <c:numCache>
                <c:formatCode>General</c:formatCode>
                <c:ptCount val="17"/>
              </c:numCache>
            </c:numRef>
          </c:cat>
          <c:val>
            <c:numRef>
              <c:f>'Supply Mix'!$C$8:$S$8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D-4D91-92B3-BE10C173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598799"/>
        <c:axId val="501597135"/>
      </c:barChart>
      <c:lineChart>
        <c:grouping val="standard"/>
        <c:varyColors val="0"/>
        <c:ser>
          <c:idx val="5"/>
          <c:order val="5"/>
          <c:tx>
            <c:strRef>
              <c:f>'Supply Mix'!$B$9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'Supply Mix'!$C$15:$S$15</c:f>
              <c:numCache>
                <c:formatCode>General</c:formatCode>
                <c:ptCount val="17"/>
              </c:numCache>
            </c:numRef>
          </c:cat>
          <c:val>
            <c:numRef>
              <c:f>'Supply Mix'!$C$9:$S$9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D-4D91-92B3-BE10C173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legend>
      <c:legendPos val="b"/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Mix'!$A$13</c:f>
          <c:strCache>
            <c:ptCount val="1"/>
            <c:pt idx="0">
              <c:v>Total Supplies from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'Supply Mix'!$A$13</c:f>
              <c:strCache>
                <c:ptCount val="1"/>
                <c:pt idx="0">
                  <c:v>Total Supplies from  (mcm/day)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'Supply Mix'!$C$15:$S$15</c:f>
              <c:numCache>
                <c:formatCode>General</c:formatCode>
                <c:ptCount val="17"/>
              </c:numCache>
            </c:numRef>
          </c:cat>
          <c:val>
            <c:numRef>
              <c:f>'Supply Mix'!$C$13:$S$13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474-ABFC-01BEBFB5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Imports'!$A$3</c:f>
          <c:strCache>
            <c:ptCount val="1"/>
            <c:pt idx="0">
              <c:v>Piped Imports into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Imports'!$A$3</c:f>
              <c:strCache>
                <c:ptCount val="1"/>
                <c:pt idx="0">
                  <c:v>Piped Imports into  (mcm/day)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F-4616-B4EC-4943300D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Imports'!$A$7</c:f>
          <c:strCache>
            <c:ptCount val="1"/>
            <c:pt idx="0">
              <c:v>Piped Imports through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(mcm/day)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7-401A-B2D2-D08145C7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Imports'!$A$11</c:f>
          <c:strCache>
            <c:ptCount val="1"/>
            <c:pt idx="0">
              <c:v>Piped Imports on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(mcm/day)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8-4E7B-B3D2-2E571706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Imports'!$A$15</c:f>
          <c:strCache>
            <c:ptCount val="1"/>
            <c:pt idx="0">
              <c:v>Total Piped Imports from  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(mcm/day)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6-490A-89A8-4653DF2E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LNG!$A$3</c:f>
          <c:strCache>
            <c:ptCount val="1"/>
            <c:pt idx="0">
              <c:v>LNG Imports into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LNG!$A$3</c:f>
              <c:strCache>
                <c:ptCount val="1"/>
                <c:pt idx="0">
                  <c:v>LNG Imports into  (mcm/day)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9-4B75-94FD-97072E13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190499</xdr:rowOff>
    </xdr:from>
    <xdr:to>
      <xdr:col>19</xdr:col>
      <xdr:colOff>9524</xdr:colOff>
      <xdr:row>9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18048-B9D0-4610-A9B5-04D37F6C0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190499</xdr:rowOff>
    </xdr:from>
    <xdr:to>
      <xdr:col>19</xdr:col>
      <xdr:colOff>9524</xdr:colOff>
      <xdr:row>13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C2FAD-7F87-42C8-BD74-E24FF3FC5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FCB9A-3C65-44BD-9AA4-CC3798E5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AED44-2C67-4217-835B-4F136DAD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063E3-7C6A-4D7E-9BDB-AC1935A6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9524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4AA56-089A-430C-8CFF-4D8A2526F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92F5-8AA8-4331-8CA7-240C5908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D9E78-B103-462A-A9C4-B17F6B36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1092-D274-44FE-B1A0-11E6841A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06BF1-0BAD-4DD4-95FA-3F97B50B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4AAB3-CE90-4BCE-A4F7-A41506BD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9524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0C7C7-65C7-4FEF-9099-87E2E25A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1F7F-008F-44A9-91BE-CF748E85067D}">
  <sheetPr>
    <tabColor theme="2"/>
  </sheetPr>
  <dimension ref="A1:B1"/>
  <sheetViews>
    <sheetView tabSelected="1" workbookViewId="0">
      <selection activeCell="B1" sqref="B1"/>
    </sheetView>
  </sheetViews>
  <sheetFormatPr defaultRowHeight="15" x14ac:dyDescent="0.25"/>
  <cols>
    <col min="2" max="2" width="28.7109375" customWidth="1"/>
  </cols>
  <sheetData>
    <row r="1" spans="1:2" x14ac:dyDescent="0.25">
      <c r="A1" s="7" t="s">
        <v>9</v>
      </c>
      <c r="B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S104"/>
  <sheetViews>
    <sheetView workbookViewId="0">
      <selection activeCell="A2" sqref="A2"/>
    </sheetView>
  </sheetViews>
  <sheetFormatPr defaultRowHeight="15" outlineLevelRow="1" x14ac:dyDescent="0.25"/>
  <cols>
    <col min="1" max="1" width="28.5703125" customWidth="1"/>
    <col min="19" max="19" width="102.57031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idden="1" outlineLevel="1" x14ac:dyDescent="0.25">
      <c r="A3" s="2" t="str">
        <f>"Demand "&amp;$A$2&amp;" (mcm/day)"</f>
        <v>Demand  (mcm/day)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</row>
    <row r="4" spans="1:19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19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</row>
    <row r="11" spans="1:19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/>
    </row>
    <row r="12" spans="1:19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/>
    </row>
    <row r="16" spans="1:19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</row>
    <row r="17" spans="1: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  <row r="21" spans="1:19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/>
    </row>
    <row r="22" spans="1:19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1:19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</row>
    <row r="24" spans="1:19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"/>
    </row>
    <row r="25" spans="1:19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</row>
    <row r="26" spans="1:19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"/>
    </row>
    <row r="27" spans="1:19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</row>
    <row r="28" spans="1:19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</row>
    <row r="29" spans="1:19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</row>
    <row r="30" spans="1:19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</row>
    <row r="31" spans="1:19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</row>
    <row r="32" spans="1: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</row>
    <row r="33" spans="1:19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</row>
    <row r="34" spans="1:19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</row>
    <row r="35" spans="1:19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</row>
    <row r="36" spans="1:19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"/>
    </row>
    <row r="37" spans="1:19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"/>
    </row>
    <row r="38" spans="1:19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"/>
    </row>
    <row r="39" spans="1:19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"/>
    </row>
    <row r="40" spans="1:19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"/>
    </row>
    <row r="41" spans="1:19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"/>
    </row>
    <row r="42" spans="1:19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1:19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"/>
    </row>
    <row r="44" spans="1:19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"/>
    </row>
    <row r="45" spans="1:19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</row>
    <row r="46" spans="1:19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</row>
    <row r="47" spans="1: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</row>
    <row r="48" spans="1:19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"/>
    </row>
    <row r="49" spans="1:19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</row>
    <row r="50" spans="1:19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2"/>
    </row>
    <row r="51" spans="1:19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"/>
    </row>
    <row r="52" spans="1:19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2"/>
    </row>
    <row r="53" spans="1:19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2"/>
    </row>
    <row r="54" spans="1:19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2"/>
    </row>
    <row r="55" spans="1:19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2"/>
    </row>
    <row r="56" spans="1:19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2"/>
    </row>
    <row r="57" spans="1:19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</row>
    <row r="58" spans="1:19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2"/>
    </row>
    <row r="59" spans="1:19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</row>
    <row r="60" spans="1:19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2"/>
    </row>
    <row r="61" spans="1:19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</row>
    <row r="62" spans="1: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2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</row>
    <row r="74" spans="1:19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</row>
    <row r="75" spans="1:19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</row>
    <row r="76" spans="1:19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</row>
    <row r="77" spans="1: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</row>
    <row r="78" spans="1:19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</row>
    <row r="79" spans="1:19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</row>
    <row r="80" spans="1:19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</row>
    <row r="81" spans="1:19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</row>
    <row r="82" spans="1:19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</row>
    <row r="83" spans="1:19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</row>
    <row r="84" spans="1:19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</row>
    <row r="85" spans="1:19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</row>
    <row r="86" spans="1:19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</row>
    <row r="87" spans="1:19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</row>
    <row r="88" spans="1:19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</row>
    <row r="89" spans="1:19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</row>
    <row r="90" spans="1: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</row>
    <row r="91" spans="1:19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</row>
    <row r="92" spans="1: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</row>
    <row r="93" spans="1:19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</row>
    <row r="94" spans="1:19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</row>
    <row r="95" spans="1:19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</row>
    <row r="96" spans="1:19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</row>
    <row r="97" spans="1:19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</row>
    <row r="98" spans="1:19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</row>
    <row r="99" spans="1:19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</row>
    <row r="100" spans="1:19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</row>
    <row r="101" spans="1:19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</row>
    <row r="102" spans="1:19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"/>
    </row>
    <row r="103" spans="1:19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"/>
    </row>
    <row r="104" spans="1:19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"/>
    </row>
  </sheetData>
  <dataValidations count="1">
    <dataValidation type="list" showInputMessage="1" showErrorMessage="1" sqref="A2" xr:uid="{00000000-0002-0000-0000-000000000000}">
      <formula1>D_REGION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S104"/>
  <sheetViews>
    <sheetView workbookViewId="0">
      <selection activeCell="A2" sqref="A2"/>
    </sheetView>
  </sheetViews>
  <sheetFormatPr defaultRowHeight="15" outlineLevelRow="1" x14ac:dyDescent="0.25"/>
  <cols>
    <col min="1" max="1" width="28.5703125" customWidth="1"/>
    <col min="19" max="19" width="102.57031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idden="1" outlineLevel="1" x14ac:dyDescent="0.25">
      <c r="A3" s="2" t="str">
        <f>"Production "&amp;$A$2&amp;" (mcm/day)"</f>
        <v>Production  (mcm/day)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</row>
    <row r="4" spans="1:19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19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</row>
    <row r="11" spans="1:19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/>
    </row>
    <row r="12" spans="1:19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/>
    </row>
    <row r="16" spans="1:19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</row>
    <row r="17" spans="1: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  <row r="21" spans="1:19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/>
    </row>
    <row r="22" spans="1:19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1:19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</row>
    <row r="24" spans="1:19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"/>
    </row>
    <row r="25" spans="1:19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</row>
    <row r="26" spans="1:19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"/>
    </row>
    <row r="27" spans="1:19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</row>
    <row r="28" spans="1:19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</row>
    <row r="29" spans="1:19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</row>
    <row r="30" spans="1:19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</row>
    <row r="31" spans="1:19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</row>
    <row r="32" spans="1: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</row>
    <row r="33" spans="1:19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</row>
    <row r="34" spans="1:19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</row>
    <row r="35" spans="1:19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</row>
    <row r="36" spans="1:19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"/>
    </row>
    <row r="37" spans="1:19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"/>
    </row>
    <row r="38" spans="1:19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"/>
    </row>
    <row r="39" spans="1:19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"/>
    </row>
    <row r="40" spans="1:19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"/>
    </row>
    <row r="41" spans="1:19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"/>
    </row>
    <row r="42" spans="1:19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1:19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"/>
    </row>
    <row r="44" spans="1:19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"/>
    </row>
    <row r="45" spans="1:19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</row>
    <row r="46" spans="1:19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</row>
    <row r="47" spans="1: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</row>
    <row r="48" spans="1:19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"/>
    </row>
    <row r="49" spans="1:19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</row>
    <row r="50" spans="1:19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2"/>
    </row>
    <row r="51" spans="1:19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"/>
    </row>
    <row r="52" spans="1:19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2"/>
    </row>
    <row r="53" spans="1:19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2"/>
    </row>
    <row r="54" spans="1:19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2"/>
    </row>
    <row r="55" spans="1:19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2"/>
    </row>
    <row r="56" spans="1:19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2"/>
    </row>
    <row r="57" spans="1:19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</row>
    <row r="58" spans="1:19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2"/>
    </row>
    <row r="59" spans="1:19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</row>
    <row r="60" spans="1:19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2"/>
    </row>
    <row r="61" spans="1:19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</row>
    <row r="62" spans="1: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2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</row>
    <row r="74" spans="1:19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</row>
    <row r="75" spans="1:19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</row>
    <row r="76" spans="1:19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</row>
    <row r="77" spans="1: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</row>
    <row r="78" spans="1:19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</row>
    <row r="79" spans="1:19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</row>
    <row r="80" spans="1:19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</row>
    <row r="81" spans="1:19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</row>
    <row r="82" spans="1:19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</row>
    <row r="83" spans="1:19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</row>
    <row r="84" spans="1:19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</row>
    <row r="85" spans="1:19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</row>
    <row r="86" spans="1:19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</row>
    <row r="87" spans="1:19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</row>
    <row r="88" spans="1:19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</row>
    <row r="89" spans="1:19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</row>
    <row r="90" spans="1: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</row>
    <row r="91" spans="1:19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</row>
    <row r="92" spans="1: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</row>
    <row r="93" spans="1:19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</row>
    <row r="94" spans="1:19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</row>
    <row r="95" spans="1:19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</row>
    <row r="96" spans="1:19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</row>
    <row r="97" spans="1:19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</row>
    <row r="98" spans="1:19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</row>
    <row r="99" spans="1:19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</row>
    <row r="100" spans="1:19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</row>
    <row r="101" spans="1:19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</row>
    <row r="102" spans="1:19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"/>
    </row>
    <row r="103" spans="1:19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"/>
    </row>
    <row r="104" spans="1:19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"/>
    </row>
  </sheetData>
  <dataValidations count="1">
    <dataValidation type="list" showInputMessage="1" showErrorMessage="1" sqref="A2" xr:uid="{00000000-0002-0000-0100-000000000000}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8A31-43F2-408C-9672-5B66DDA5A392}">
  <sheetPr>
    <tabColor theme="5"/>
  </sheetPr>
  <dimension ref="A1:T114"/>
  <sheetViews>
    <sheetView workbookViewId="0">
      <selection activeCell="A2" sqref="A2"/>
    </sheetView>
  </sheetViews>
  <sheetFormatPr defaultRowHeight="15" outlineLevelRow="1" x14ac:dyDescent="0.25"/>
  <cols>
    <col min="1" max="2" width="28.5703125" customWidth="1"/>
    <col min="20" max="20" width="102.5703125" customWidth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idden="1" outlineLevel="1" x14ac:dyDescent="0.25">
      <c r="A3" s="2" t="str">
        <f>"Supply Mix for "&amp;$A$2&amp;" (mcm/day)"</f>
        <v>Supply Mix for  (mcm/day)</v>
      </c>
      <c r="B3" s="2" t="e">
        <f>MATCH($A$2,$A$16:$A$114,0)</f>
        <v>#N/A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</row>
    <row r="4" spans="1:20" hidden="1" outlineLevel="1" x14ac:dyDescent="0.25">
      <c r="A4" s="2" t="e">
        <f>MATCH($B4,$B$16:$B$114,0)-1</f>
        <v>#N/A</v>
      </c>
      <c r="B4" s="2" t="s">
        <v>13</v>
      </c>
      <c r="C4" s="3" t="e">
        <f>INDEX(C$16:C$114,MATCH($A$2,$A$16:$A$114,0)+$A4)</f>
        <v>#N/A</v>
      </c>
      <c r="D4" s="3" t="e">
        <f t="shared" ref="D4:S9" si="0">INDEX(D$16:D$114,MATCH($A$2,$A$16:$A$114,0)+$A4)</f>
        <v>#N/A</v>
      </c>
      <c r="E4" s="3" t="e">
        <f t="shared" si="0"/>
        <v>#N/A</v>
      </c>
      <c r="F4" s="3" t="e">
        <f t="shared" si="0"/>
        <v>#N/A</v>
      </c>
      <c r="G4" s="3" t="e">
        <f t="shared" si="0"/>
        <v>#N/A</v>
      </c>
      <c r="H4" s="3" t="e">
        <f t="shared" si="0"/>
        <v>#N/A</v>
      </c>
      <c r="I4" s="3" t="e">
        <f t="shared" si="0"/>
        <v>#N/A</v>
      </c>
      <c r="J4" s="3" t="e">
        <f t="shared" si="0"/>
        <v>#N/A</v>
      </c>
      <c r="K4" s="3" t="e">
        <f t="shared" si="0"/>
        <v>#N/A</v>
      </c>
      <c r="L4" s="3" t="e">
        <f t="shared" si="0"/>
        <v>#N/A</v>
      </c>
      <c r="M4" s="3" t="e">
        <f t="shared" si="0"/>
        <v>#N/A</v>
      </c>
      <c r="N4" s="3" t="e">
        <f t="shared" si="0"/>
        <v>#N/A</v>
      </c>
      <c r="O4" s="3" t="e">
        <f t="shared" si="0"/>
        <v>#N/A</v>
      </c>
      <c r="P4" s="3" t="e">
        <f t="shared" si="0"/>
        <v>#N/A</v>
      </c>
      <c r="Q4" s="3" t="e">
        <f t="shared" si="0"/>
        <v>#N/A</v>
      </c>
      <c r="R4" s="3" t="e">
        <f t="shared" si="0"/>
        <v>#N/A</v>
      </c>
      <c r="S4" s="3" t="e">
        <f t="shared" si="0"/>
        <v>#N/A</v>
      </c>
      <c r="T4" s="2"/>
    </row>
    <row r="5" spans="1:20" hidden="1" outlineLevel="1" x14ac:dyDescent="0.25">
      <c r="A5" s="2" t="e">
        <f t="shared" ref="A5:A9" si="1">MATCH($B5,$B$16:$B$114,0)-1</f>
        <v>#N/A</v>
      </c>
      <c r="B5" s="2" t="s">
        <v>14</v>
      </c>
      <c r="C5" s="3" t="e">
        <f t="shared" ref="C5:C9" si="2">INDEX(C$16:C$114,MATCH($A$2,$A$16:$A$114,0)+$A5)</f>
        <v>#N/A</v>
      </c>
      <c r="D5" s="3" t="e">
        <f t="shared" si="0"/>
        <v>#N/A</v>
      </c>
      <c r="E5" s="3" t="e">
        <f t="shared" si="0"/>
        <v>#N/A</v>
      </c>
      <c r="F5" s="3" t="e">
        <f t="shared" si="0"/>
        <v>#N/A</v>
      </c>
      <c r="G5" s="3" t="e">
        <f t="shared" si="0"/>
        <v>#N/A</v>
      </c>
      <c r="H5" s="3" t="e">
        <f t="shared" si="0"/>
        <v>#N/A</v>
      </c>
      <c r="I5" s="3" t="e">
        <f t="shared" si="0"/>
        <v>#N/A</v>
      </c>
      <c r="J5" s="3" t="e">
        <f t="shared" si="0"/>
        <v>#N/A</v>
      </c>
      <c r="K5" s="3" t="e">
        <f t="shared" si="0"/>
        <v>#N/A</v>
      </c>
      <c r="L5" s="3" t="e">
        <f t="shared" si="0"/>
        <v>#N/A</v>
      </c>
      <c r="M5" s="3" t="e">
        <f t="shared" si="0"/>
        <v>#N/A</v>
      </c>
      <c r="N5" s="3" t="e">
        <f t="shared" si="0"/>
        <v>#N/A</v>
      </c>
      <c r="O5" s="3" t="e">
        <f t="shared" si="0"/>
        <v>#N/A</v>
      </c>
      <c r="P5" s="3" t="e">
        <f t="shared" si="0"/>
        <v>#N/A</v>
      </c>
      <c r="Q5" s="3" t="e">
        <f t="shared" si="0"/>
        <v>#N/A</v>
      </c>
      <c r="R5" s="3" t="e">
        <f t="shared" si="0"/>
        <v>#N/A</v>
      </c>
      <c r="S5" s="3" t="e">
        <f t="shared" si="0"/>
        <v>#N/A</v>
      </c>
      <c r="T5" s="2"/>
    </row>
    <row r="6" spans="1:20" hidden="1" outlineLevel="1" x14ac:dyDescent="0.25">
      <c r="A6" s="2" t="e">
        <f t="shared" si="1"/>
        <v>#N/A</v>
      </c>
      <c r="B6" s="2" t="s">
        <v>15</v>
      </c>
      <c r="C6" s="3" t="e">
        <f t="shared" si="2"/>
        <v>#N/A</v>
      </c>
      <c r="D6" s="3" t="e">
        <f t="shared" si="0"/>
        <v>#N/A</v>
      </c>
      <c r="E6" s="3" t="e">
        <f t="shared" si="0"/>
        <v>#N/A</v>
      </c>
      <c r="F6" s="3" t="e">
        <f t="shared" si="0"/>
        <v>#N/A</v>
      </c>
      <c r="G6" s="3" t="e">
        <f t="shared" si="0"/>
        <v>#N/A</v>
      </c>
      <c r="H6" s="3" t="e">
        <f t="shared" si="0"/>
        <v>#N/A</v>
      </c>
      <c r="I6" s="3" t="e">
        <f t="shared" si="0"/>
        <v>#N/A</v>
      </c>
      <c r="J6" s="3" t="e">
        <f t="shared" si="0"/>
        <v>#N/A</v>
      </c>
      <c r="K6" s="3" t="e">
        <f t="shared" si="0"/>
        <v>#N/A</v>
      </c>
      <c r="L6" s="3" t="e">
        <f t="shared" si="0"/>
        <v>#N/A</v>
      </c>
      <c r="M6" s="3" t="e">
        <f t="shared" si="0"/>
        <v>#N/A</v>
      </c>
      <c r="N6" s="3" t="e">
        <f t="shared" si="0"/>
        <v>#N/A</v>
      </c>
      <c r="O6" s="3" t="e">
        <f t="shared" si="0"/>
        <v>#N/A</v>
      </c>
      <c r="P6" s="3" t="e">
        <f t="shared" si="0"/>
        <v>#N/A</v>
      </c>
      <c r="Q6" s="3" t="e">
        <f t="shared" si="0"/>
        <v>#N/A</v>
      </c>
      <c r="R6" s="3" t="e">
        <f t="shared" si="0"/>
        <v>#N/A</v>
      </c>
      <c r="S6" s="3" t="e">
        <f t="shared" si="0"/>
        <v>#N/A</v>
      </c>
      <c r="T6" s="2"/>
    </row>
    <row r="7" spans="1:20" hidden="1" outlineLevel="1" x14ac:dyDescent="0.25">
      <c r="A7" s="2" t="e">
        <f t="shared" si="1"/>
        <v>#N/A</v>
      </c>
      <c r="B7" s="2" t="s">
        <v>16</v>
      </c>
      <c r="C7" s="3" t="e">
        <f t="shared" si="2"/>
        <v>#N/A</v>
      </c>
      <c r="D7" s="3" t="e">
        <f t="shared" si="0"/>
        <v>#N/A</v>
      </c>
      <c r="E7" s="3" t="e">
        <f t="shared" si="0"/>
        <v>#N/A</v>
      </c>
      <c r="F7" s="3" t="e">
        <f t="shared" si="0"/>
        <v>#N/A</v>
      </c>
      <c r="G7" s="3" t="e">
        <f t="shared" si="0"/>
        <v>#N/A</v>
      </c>
      <c r="H7" s="3" t="e">
        <f t="shared" si="0"/>
        <v>#N/A</v>
      </c>
      <c r="I7" s="3" t="e">
        <f t="shared" si="0"/>
        <v>#N/A</v>
      </c>
      <c r="J7" s="3" t="e">
        <f t="shared" si="0"/>
        <v>#N/A</v>
      </c>
      <c r="K7" s="3" t="e">
        <f t="shared" si="0"/>
        <v>#N/A</v>
      </c>
      <c r="L7" s="3" t="e">
        <f t="shared" si="0"/>
        <v>#N/A</v>
      </c>
      <c r="M7" s="3" t="e">
        <f t="shared" si="0"/>
        <v>#N/A</v>
      </c>
      <c r="N7" s="3" t="e">
        <f t="shared" si="0"/>
        <v>#N/A</v>
      </c>
      <c r="O7" s="3" t="e">
        <f t="shared" si="0"/>
        <v>#N/A</v>
      </c>
      <c r="P7" s="3" t="e">
        <f t="shared" si="0"/>
        <v>#N/A</v>
      </c>
      <c r="Q7" s="3" t="e">
        <f t="shared" si="0"/>
        <v>#N/A</v>
      </c>
      <c r="R7" s="3" t="e">
        <f t="shared" si="0"/>
        <v>#N/A</v>
      </c>
      <c r="S7" s="3" t="e">
        <f t="shared" si="0"/>
        <v>#N/A</v>
      </c>
      <c r="T7" s="2"/>
    </row>
    <row r="8" spans="1:20" hidden="1" outlineLevel="1" x14ac:dyDescent="0.25">
      <c r="A8" s="2" t="e">
        <f t="shared" si="1"/>
        <v>#N/A</v>
      </c>
      <c r="B8" s="2" t="s">
        <v>17</v>
      </c>
      <c r="C8" s="3" t="e">
        <f t="shared" si="2"/>
        <v>#N/A</v>
      </c>
      <c r="D8" s="3" t="e">
        <f t="shared" si="0"/>
        <v>#N/A</v>
      </c>
      <c r="E8" s="3" t="e">
        <f t="shared" si="0"/>
        <v>#N/A</v>
      </c>
      <c r="F8" s="3" t="e">
        <f t="shared" si="0"/>
        <v>#N/A</v>
      </c>
      <c r="G8" s="3" t="e">
        <f t="shared" si="0"/>
        <v>#N/A</v>
      </c>
      <c r="H8" s="3" t="e">
        <f t="shared" si="0"/>
        <v>#N/A</v>
      </c>
      <c r="I8" s="3" t="e">
        <f t="shared" si="0"/>
        <v>#N/A</v>
      </c>
      <c r="J8" s="3" t="e">
        <f t="shared" si="0"/>
        <v>#N/A</v>
      </c>
      <c r="K8" s="3" t="e">
        <f t="shared" si="0"/>
        <v>#N/A</v>
      </c>
      <c r="L8" s="3" t="e">
        <f t="shared" si="0"/>
        <v>#N/A</v>
      </c>
      <c r="M8" s="3" t="e">
        <f t="shared" si="0"/>
        <v>#N/A</v>
      </c>
      <c r="N8" s="3" t="e">
        <f t="shared" si="0"/>
        <v>#N/A</v>
      </c>
      <c r="O8" s="3" t="e">
        <f t="shared" si="0"/>
        <v>#N/A</v>
      </c>
      <c r="P8" s="3" t="e">
        <f t="shared" si="0"/>
        <v>#N/A</v>
      </c>
      <c r="Q8" s="3" t="e">
        <f t="shared" si="0"/>
        <v>#N/A</v>
      </c>
      <c r="R8" s="3" t="e">
        <f t="shared" si="0"/>
        <v>#N/A</v>
      </c>
      <c r="S8" s="3" t="e">
        <f t="shared" si="0"/>
        <v>#N/A</v>
      </c>
      <c r="T8" s="2"/>
    </row>
    <row r="9" spans="1:20" hidden="1" outlineLevel="1" x14ac:dyDescent="0.25">
      <c r="A9" s="2" t="e">
        <f t="shared" si="1"/>
        <v>#N/A</v>
      </c>
      <c r="B9" s="2" t="s">
        <v>18</v>
      </c>
      <c r="C9" s="3" t="e">
        <f t="shared" si="2"/>
        <v>#N/A</v>
      </c>
      <c r="D9" s="3" t="e">
        <f t="shared" si="0"/>
        <v>#N/A</v>
      </c>
      <c r="E9" s="3" t="e">
        <f t="shared" si="0"/>
        <v>#N/A</v>
      </c>
      <c r="F9" s="3" t="e">
        <f t="shared" si="0"/>
        <v>#N/A</v>
      </c>
      <c r="G9" s="3" t="e">
        <f t="shared" si="0"/>
        <v>#N/A</v>
      </c>
      <c r="H9" s="3" t="e">
        <f t="shared" si="0"/>
        <v>#N/A</v>
      </c>
      <c r="I9" s="3" t="e">
        <f t="shared" si="0"/>
        <v>#N/A</v>
      </c>
      <c r="J9" s="3" t="e">
        <f t="shared" si="0"/>
        <v>#N/A</v>
      </c>
      <c r="K9" s="3" t="e">
        <f t="shared" si="0"/>
        <v>#N/A</v>
      </c>
      <c r="L9" s="3" t="e">
        <f t="shared" si="0"/>
        <v>#N/A</v>
      </c>
      <c r="M9" s="3" t="e">
        <f t="shared" si="0"/>
        <v>#N/A</v>
      </c>
      <c r="N9" s="3" t="e">
        <f t="shared" si="0"/>
        <v>#N/A</v>
      </c>
      <c r="O9" s="3" t="e">
        <f t="shared" si="0"/>
        <v>#N/A</v>
      </c>
      <c r="P9" s="3" t="e">
        <f t="shared" si="0"/>
        <v>#N/A</v>
      </c>
      <c r="Q9" s="3" t="e">
        <f t="shared" si="0"/>
        <v>#N/A</v>
      </c>
      <c r="R9" s="3" t="e">
        <f t="shared" si="0"/>
        <v>#N/A</v>
      </c>
      <c r="S9" s="3" t="e">
        <f t="shared" si="0"/>
        <v>#N/A</v>
      </c>
      <c r="T9" s="2"/>
    </row>
    <row r="10" spans="1:20" ht="273" customHeight="1" collapsed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1" t="s">
        <v>12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idden="1" outlineLevel="1" x14ac:dyDescent="0.25">
      <c r="A13" s="2" t="str">
        <f>"Total Supplies from "&amp;$A$12&amp;" (mcm/day)"</f>
        <v>Total Supplies from  (mcm/day)</v>
      </c>
      <c r="B13" s="2"/>
      <c r="C13" s="3">
        <f t="shared" ref="C13:S13" si="3">SUMIF($B$16:$B$114,$A$12,C$16:C$114)</f>
        <v>0</v>
      </c>
      <c r="D13" s="3">
        <f t="shared" si="3"/>
        <v>0</v>
      </c>
      <c r="E13" s="3">
        <f t="shared" si="3"/>
        <v>0</v>
      </c>
      <c r="F13" s="3">
        <f t="shared" si="3"/>
        <v>0</v>
      </c>
      <c r="G13" s="3">
        <f t="shared" si="3"/>
        <v>0</v>
      </c>
      <c r="H13" s="3">
        <f t="shared" si="3"/>
        <v>0</v>
      </c>
      <c r="I13" s="3">
        <f t="shared" si="3"/>
        <v>0</v>
      </c>
      <c r="J13" s="3">
        <f t="shared" si="3"/>
        <v>0</v>
      </c>
      <c r="K13" s="3">
        <f t="shared" si="3"/>
        <v>0</v>
      </c>
      <c r="L13" s="3">
        <f t="shared" si="3"/>
        <v>0</v>
      </c>
      <c r="M13" s="3">
        <f t="shared" si="3"/>
        <v>0</v>
      </c>
      <c r="N13" s="3">
        <f t="shared" si="3"/>
        <v>0</v>
      </c>
      <c r="O13" s="3">
        <f t="shared" si="3"/>
        <v>0</v>
      </c>
      <c r="P13" s="3">
        <f t="shared" si="3"/>
        <v>0</v>
      </c>
      <c r="Q13" s="3">
        <f t="shared" si="3"/>
        <v>0</v>
      </c>
      <c r="R13" s="3">
        <f t="shared" si="3"/>
        <v>0</v>
      </c>
      <c r="S13" s="3">
        <f t="shared" si="3"/>
        <v>0</v>
      </c>
      <c r="T13" s="2"/>
    </row>
    <row r="14" spans="1:20" ht="273" customHeight="1" collapsed="1" x14ac:dyDescent="0.25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2"/>
    </row>
    <row r="15" spans="1:20" x14ac:dyDescent="0.25">
      <c r="A15" s="1" t="s">
        <v>1</v>
      </c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</row>
    <row r="16" spans="1:20" x14ac:dyDescent="0.25">
      <c r="A16" s="4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2"/>
    </row>
    <row r="17" spans="1:20" x14ac:dyDescent="0.25">
      <c r="A17" s="4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2"/>
    </row>
    <row r="18" spans="1:20" x14ac:dyDescent="0.25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"/>
    </row>
    <row r="19" spans="1:20" x14ac:dyDescent="0.25">
      <c r="A19" s="4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2"/>
    </row>
    <row r="20" spans="1:20" x14ac:dyDescent="0.25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2"/>
    </row>
    <row r="21" spans="1:20" x14ac:dyDescent="0.25">
      <c r="A21" s="4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2"/>
    </row>
    <row r="22" spans="1:20" x14ac:dyDescent="0.25">
      <c r="A22" s="4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2"/>
    </row>
    <row r="23" spans="1:20" x14ac:dyDescent="0.25">
      <c r="A23" s="4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2"/>
    </row>
    <row r="24" spans="1:20" x14ac:dyDescent="0.25">
      <c r="A24" s="4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2"/>
    </row>
    <row r="25" spans="1:20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2"/>
    </row>
    <row r="26" spans="1:20" x14ac:dyDescent="0.25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2"/>
    </row>
    <row r="27" spans="1:20" x14ac:dyDescent="0.25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2"/>
    </row>
    <row r="28" spans="1:20" x14ac:dyDescent="0.25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2"/>
    </row>
    <row r="29" spans="1:20" x14ac:dyDescent="0.25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2"/>
    </row>
    <row r="30" spans="1:20" x14ac:dyDescent="0.25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2"/>
    </row>
    <row r="31" spans="1:20" x14ac:dyDescent="0.25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2"/>
    </row>
    <row r="32" spans="1:20" x14ac:dyDescent="0.25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2"/>
    </row>
    <row r="33" spans="1:20" x14ac:dyDescent="0.25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2"/>
    </row>
    <row r="34" spans="1:20" x14ac:dyDescent="0.25">
      <c r="A34" s="4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2"/>
    </row>
    <row r="35" spans="1:20" x14ac:dyDescent="0.25">
      <c r="A35" s="4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2"/>
    </row>
    <row r="36" spans="1:20" x14ac:dyDescent="0.25">
      <c r="A36" s="4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2"/>
    </row>
    <row r="37" spans="1:20" x14ac:dyDescent="0.25">
      <c r="A37" s="4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2"/>
    </row>
    <row r="38" spans="1:20" x14ac:dyDescent="0.25">
      <c r="A38" s="4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2"/>
    </row>
    <row r="39" spans="1:20" x14ac:dyDescent="0.25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2"/>
    </row>
    <row r="40" spans="1:20" x14ac:dyDescent="0.25">
      <c r="A40" s="4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2"/>
    </row>
    <row r="41" spans="1:20" x14ac:dyDescent="0.25">
      <c r="A41" s="4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2"/>
    </row>
    <row r="42" spans="1:20" x14ac:dyDescent="0.25">
      <c r="A42" s="4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2"/>
    </row>
    <row r="43" spans="1:20" x14ac:dyDescent="0.25">
      <c r="A43" s="4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2"/>
    </row>
    <row r="44" spans="1:20" x14ac:dyDescent="0.25">
      <c r="A44" s="4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2"/>
    </row>
    <row r="45" spans="1:20" x14ac:dyDescent="0.25">
      <c r="A45" s="4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2"/>
    </row>
    <row r="46" spans="1:20" x14ac:dyDescent="0.25">
      <c r="A46" s="4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2"/>
    </row>
    <row r="47" spans="1:20" x14ac:dyDescent="0.25">
      <c r="A47" s="4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2"/>
    </row>
    <row r="48" spans="1:20" x14ac:dyDescent="0.25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2"/>
    </row>
    <row r="49" spans="1:20" x14ac:dyDescent="0.25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2"/>
    </row>
    <row r="50" spans="1:20" x14ac:dyDescent="0.25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2"/>
    </row>
    <row r="51" spans="1:20" x14ac:dyDescent="0.25">
      <c r="A51" s="4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2"/>
    </row>
    <row r="52" spans="1:20" x14ac:dyDescent="0.25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2"/>
    </row>
    <row r="53" spans="1:20" x14ac:dyDescent="0.25">
      <c r="A53" s="4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2"/>
    </row>
    <row r="54" spans="1:20" x14ac:dyDescent="0.25">
      <c r="A54" s="4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2"/>
    </row>
    <row r="55" spans="1:20" x14ac:dyDescent="0.25">
      <c r="A55" s="4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2"/>
    </row>
    <row r="56" spans="1:20" x14ac:dyDescent="0.25">
      <c r="A56" s="4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2"/>
    </row>
    <row r="57" spans="1:20" x14ac:dyDescent="0.25">
      <c r="A57" s="4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2"/>
    </row>
    <row r="58" spans="1:20" x14ac:dyDescent="0.25">
      <c r="A58" s="4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2"/>
    </row>
    <row r="59" spans="1:20" x14ac:dyDescent="0.25">
      <c r="A59" s="4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2"/>
    </row>
    <row r="60" spans="1:20" x14ac:dyDescent="0.25">
      <c r="A60" s="4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"/>
    </row>
    <row r="61" spans="1:20" x14ac:dyDescent="0.25">
      <c r="A61" s="4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"/>
    </row>
    <row r="62" spans="1:20" x14ac:dyDescent="0.25">
      <c r="A62" s="4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"/>
    </row>
    <row r="63" spans="1:20" x14ac:dyDescent="0.25">
      <c r="A63" s="4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"/>
    </row>
    <row r="64" spans="1:20" x14ac:dyDescent="0.25">
      <c r="A64" s="4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"/>
    </row>
    <row r="65" spans="1:20" x14ac:dyDescent="0.25">
      <c r="A65" s="4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2"/>
    </row>
    <row r="66" spans="1:20" x14ac:dyDescent="0.25">
      <c r="A66" s="4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2"/>
    </row>
    <row r="67" spans="1:20" x14ac:dyDescent="0.25">
      <c r="A67" s="4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2"/>
    </row>
    <row r="68" spans="1:20" x14ac:dyDescent="0.25">
      <c r="A68" s="4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2"/>
    </row>
    <row r="69" spans="1:20" x14ac:dyDescent="0.25">
      <c r="A69" s="4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2"/>
    </row>
    <row r="70" spans="1:20" x14ac:dyDescent="0.25">
      <c r="A70" s="4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2"/>
    </row>
    <row r="71" spans="1:20" x14ac:dyDescent="0.25">
      <c r="A71" s="4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2"/>
    </row>
    <row r="72" spans="1:20" x14ac:dyDescent="0.25">
      <c r="A72" s="4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2"/>
    </row>
    <row r="73" spans="1:20" x14ac:dyDescent="0.25">
      <c r="A73" s="4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2"/>
    </row>
    <row r="74" spans="1:20" x14ac:dyDescent="0.25">
      <c r="A74" s="4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2"/>
    </row>
    <row r="75" spans="1:20" x14ac:dyDescent="0.25">
      <c r="A75" s="4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2"/>
    </row>
    <row r="76" spans="1:20" x14ac:dyDescent="0.25">
      <c r="A76" s="4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2"/>
    </row>
    <row r="77" spans="1:20" x14ac:dyDescent="0.25">
      <c r="A77" s="4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2"/>
    </row>
    <row r="78" spans="1:20" x14ac:dyDescent="0.25">
      <c r="A78" s="4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2"/>
    </row>
    <row r="79" spans="1:20" x14ac:dyDescent="0.25">
      <c r="A79" s="4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2"/>
    </row>
    <row r="80" spans="1:20" x14ac:dyDescent="0.25">
      <c r="A80" s="4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2"/>
    </row>
    <row r="81" spans="1:20" x14ac:dyDescent="0.25">
      <c r="A81" s="4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2"/>
    </row>
    <row r="82" spans="1:20" x14ac:dyDescent="0.25">
      <c r="A82" s="4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2"/>
    </row>
    <row r="83" spans="1:20" x14ac:dyDescent="0.25">
      <c r="A83" s="4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2"/>
    </row>
    <row r="84" spans="1:20" x14ac:dyDescent="0.25">
      <c r="A84" s="4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2"/>
    </row>
    <row r="85" spans="1:20" x14ac:dyDescent="0.25">
      <c r="A85" s="4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2"/>
    </row>
    <row r="86" spans="1:20" x14ac:dyDescent="0.25">
      <c r="A86" s="4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2"/>
    </row>
    <row r="87" spans="1:20" x14ac:dyDescent="0.25">
      <c r="A87" s="4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2"/>
    </row>
    <row r="88" spans="1:20" x14ac:dyDescent="0.25">
      <c r="A88" s="4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2"/>
    </row>
    <row r="89" spans="1:20" x14ac:dyDescent="0.25">
      <c r="A89" s="4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2"/>
    </row>
    <row r="90" spans="1:20" x14ac:dyDescent="0.25">
      <c r="A90" s="4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2"/>
    </row>
    <row r="91" spans="1:20" x14ac:dyDescent="0.25">
      <c r="A91" s="4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2"/>
    </row>
    <row r="92" spans="1:20" x14ac:dyDescent="0.25">
      <c r="A92" s="4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2"/>
    </row>
    <row r="93" spans="1:20" x14ac:dyDescent="0.25">
      <c r="A93" s="4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2"/>
    </row>
    <row r="94" spans="1:20" x14ac:dyDescent="0.25">
      <c r="A94" s="4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2"/>
    </row>
    <row r="95" spans="1:20" x14ac:dyDescent="0.25">
      <c r="A95" s="4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2"/>
    </row>
    <row r="96" spans="1:20" x14ac:dyDescent="0.25">
      <c r="A96" s="4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2"/>
    </row>
    <row r="97" spans="1:20" x14ac:dyDescent="0.25">
      <c r="A97" s="4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2"/>
    </row>
    <row r="98" spans="1:20" x14ac:dyDescent="0.25">
      <c r="A98" s="4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2"/>
    </row>
    <row r="99" spans="1:20" x14ac:dyDescent="0.25">
      <c r="A99" s="4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2"/>
    </row>
    <row r="100" spans="1:20" x14ac:dyDescent="0.25">
      <c r="A100" s="4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2"/>
    </row>
    <row r="101" spans="1:20" x14ac:dyDescent="0.25">
      <c r="A101" s="4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2"/>
    </row>
    <row r="102" spans="1:20" x14ac:dyDescent="0.25">
      <c r="A102" s="4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2"/>
    </row>
    <row r="103" spans="1:20" x14ac:dyDescent="0.25">
      <c r="A103" s="4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2"/>
    </row>
    <row r="104" spans="1:20" x14ac:dyDescent="0.25">
      <c r="A104" s="4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2"/>
    </row>
    <row r="105" spans="1:20" x14ac:dyDescent="0.25">
      <c r="A105" s="4"/>
      <c r="B105" s="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2"/>
    </row>
    <row r="106" spans="1:20" x14ac:dyDescent="0.25">
      <c r="A106" s="4"/>
      <c r="B106" s="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2"/>
    </row>
    <row r="107" spans="1:20" x14ac:dyDescent="0.25">
      <c r="A107" s="4"/>
      <c r="B107" s="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2"/>
    </row>
    <row r="108" spans="1:20" x14ac:dyDescent="0.25">
      <c r="A108" s="4"/>
      <c r="B108" s="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2"/>
    </row>
    <row r="109" spans="1:20" x14ac:dyDescent="0.25">
      <c r="A109" s="4"/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2"/>
    </row>
    <row r="110" spans="1:20" x14ac:dyDescent="0.25">
      <c r="A110" s="4"/>
      <c r="B110" s="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2"/>
    </row>
    <row r="111" spans="1:20" x14ac:dyDescent="0.25">
      <c r="A111" s="4"/>
      <c r="B111" s="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2"/>
    </row>
    <row r="112" spans="1:20" x14ac:dyDescent="0.25">
      <c r="A112" s="4"/>
      <c r="B112" s="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2"/>
    </row>
    <row r="113" spans="1:20" x14ac:dyDescent="0.25">
      <c r="A113" s="4"/>
      <c r="B113" s="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2"/>
    </row>
    <row r="114" spans="1:20" x14ac:dyDescent="0.25">
      <c r="A114" s="4"/>
      <c r="B114" s="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2"/>
    </row>
  </sheetData>
  <dataValidations count="2">
    <dataValidation type="list" showInputMessage="1" showErrorMessage="1" sqref="A2" xr:uid="{F4EE7DF4-5B61-4B9C-B25E-60444037C755}">
      <formula1>D_REGION</formula1>
    </dataValidation>
    <dataValidation type="list" showInputMessage="1" showErrorMessage="1" sqref="A12" xr:uid="{8B6E6D58-10E0-4AD8-A1D2-D0630496ADDC}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F418-84D0-481A-B4AE-87DF5E3D997F}">
  <sheetPr>
    <tabColor theme="4"/>
  </sheetPr>
  <dimension ref="A1:U116"/>
  <sheetViews>
    <sheetView workbookViewId="0">
      <selection activeCell="A2" sqref="A2"/>
    </sheetView>
  </sheetViews>
  <sheetFormatPr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"Piped Imports into "&amp;$A$2&amp;" (mcm/day)"</f>
        <v>Piped Imports into  (mcm/day)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"Piped Imports through "&amp;$A$6&amp;" (mcm/day)"</f>
        <v>Piped Imports through  (mcm/day)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"Piped Imports on "&amp;$A$10&amp;" (mcm/day)"</f>
        <v>Piped Imports on  (mcm/day)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8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idden="1" outlineLevel="1" x14ac:dyDescent="0.25">
      <c r="A15" s="2" t="str">
        <f>"Total Piped Imports from "&amp;$A$14&amp;" to "&amp;$B$14&amp;" (mcm/day)"</f>
        <v>Total Piped Imports from  to  (mcm/day)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</row>
    <row r="16" spans="1:21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</row>
    <row r="17" spans="1:21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  <row r="113" spans="1:21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2"/>
    </row>
    <row r="114" spans="1:21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"/>
    </row>
    <row r="115" spans="1:21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2"/>
    </row>
    <row r="116" spans="1:21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2"/>
    </row>
  </sheetData>
  <dataValidations count="3">
    <dataValidation type="list" showInputMessage="1" showErrorMessage="1" sqref="A6 A14" xr:uid="{2DFE2223-551C-4DD0-A8A4-BB4FB2D8C624}">
      <formula1>D_ORIGIN</formula1>
    </dataValidation>
    <dataValidation type="list" showInputMessage="1" showErrorMessage="1" sqref="A10" xr:uid="{E2815421-C553-4658-99DE-F286CCB88818}">
      <formula1>D_PIPED_NAME</formula1>
    </dataValidation>
    <dataValidation type="list" showInputMessage="1" showErrorMessage="1" sqref="A2 B14" xr:uid="{F08A362C-3F8F-4BD3-9FF0-81FE5EFE58FD}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U112"/>
  <sheetViews>
    <sheetView workbookViewId="0">
      <selection activeCell="A2" sqref="A2"/>
    </sheetView>
  </sheetViews>
  <sheetFormatPr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"LNG Imports into "&amp;$A$2&amp;" (mcm/day)"</f>
        <v>LNG Imports into  (mcm/day)</v>
      </c>
      <c r="B3" s="2"/>
      <c r="C3" s="2"/>
      <c r="D3" s="3">
        <f>SUMIF($B$14:$B$112,$A$2,D$14:D$112)</f>
        <v>0</v>
      </c>
      <c r="E3" s="3">
        <f t="shared" ref="E3:T3" si="0">SUMIF($B$14:$B$112,$A$2,E$14:E$112)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"LNG Imports through "&amp;$A$6&amp;" (mcm/day)"</f>
        <v>LNG Imports through  (mcm/day)</v>
      </c>
      <c r="B7" s="2"/>
      <c r="C7" s="2"/>
      <c r="D7" s="3">
        <f>SUMIF($A$14:$A$112,$A$6,D$14:D$112)</f>
        <v>0</v>
      </c>
      <c r="E7" s="3">
        <f t="shared" ref="E7:T7" si="1">SUMIF($A$14:$A$112,$A$6,E$14:E$112)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"LNG Imports on "&amp;$A$10&amp;" (mcm/day)"</f>
        <v>LNG Imports on  (mcm/day)</v>
      </c>
      <c r="B11" s="2"/>
      <c r="C11" s="2"/>
      <c r="D11" s="3" t="e">
        <f>INDEX(D$14:D$112,MATCH($A$10,$A$14:$A$112,0))</f>
        <v>#N/A</v>
      </c>
      <c r="E11" s="3" t="e">
        <f t="shared" ref="E11:T11" si="2">INDEX(E$14:E$112,MATCH($A$10,$A$14:$A$112,0))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6</v>
      </c>
      <c r="B13" s="1" t="s">
        <v>2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</row>
    <row r="14" spans="1:21" x14ac:dyDescent="0.25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"/>
    </row>
    <row r="15" spans="1:21" x14ac:dyDescent="0.2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2"/>
    </row>
    <row r="16" spans="1:21" x14ac:dyDescent="0.25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2"/>
    </row>
    <row r="17" spans="1:21" x14ac:dyDescent="0.25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</sheetData>
  <dataValidations count="3">
    <dataValidation type="list" showInputMessage="1" showErrorMessage="1" sqref="A2" xr:uid="{00000000-0002-0000-0200-000000000000}">
      <formula1>D_REGION</formula1>
    </dataValidation>
    <dataValidation type="list" showInputMessage="1" showErrorMessage="1" sqref="A10" xr:uid="{59395221-BAE2-4B5A-A7EF-29D8D7A4F65A}">
      <formula1>D_LNG_NAME</formula1>
    </dataValidation>
    <dataValidation type="list" showInputMessage="1" showErrorMessage="1" sqref="A6" xr:uid="{7F099DD4-2472-46FA-A90E-8723E52C07E5}">
      <formula1>D_TERMINAL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593D-73A0-43AE-B035-173A654709DF}">
  <sheetPr>
    <tabColor theme="7"/>
  </sheetPr>
  <dimension ref="A1:U116"/>
  <sheetViews>
    <sheetView workbookViewId="0">
      <selection activeCell="A2" sqref="A2"/>
    </sheetView>
  </sheetViews>
  <sheetFormatPr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"Total Imports into "&amp;$A$2&amp;" (mcm/day)"</f>
        <v>Total Imports into  (mcm/day)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"Total Exports from "&amp;$A$6&amp;" (mcm/day)"</f>
        <v>Total Exports from  (mcm/day)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"Net Flows on "&amp;$A$10&amp;" (mcm/day)"</f>
        <v>Net Flows on  (mcm/day)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8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idden="1" outlineLevel="1" x14ac:dyDescent="0.25">
      <c r="A15" s="2" t="str">
        <f>"Net Flows from "&amp;$A$14&amp;" to "&amp;$B$14&amp;" (mcm/day)"</f>
        <v>Net Flows from  to  (mcm/day)</v>
      </c>
      <c r="B15" s="2"/>
      <c r="C15" s="2"/>
      <c r="D15" s="6">
        <f>SUMIFS(D$18:D$116,$B$18:$B$116,$A$14,$C$18:$C$116,$B$14)-SUMIFS(D$18:D$116,$B$18:$B$116,$B$14,$C$18:$C$116,$A$14)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</row>
    <row r="16" spans="1:21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</row>
    <row r="17" spans="1:21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  <row r="113" spans="1:21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2"/>
    </row>
    <row r="114" spans="1:21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"/>
    </row>
    <row r="115" spans="1:21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2"/>
    </row>
    <row r="116" spans="1:21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2"/>
    </row>
  </sheetData>
  <dataValidations count="3">
    <dataValidation type="list" showInputMessage="1" showErrorMessage="1" sqref="A2 B14" xr:uid="{54CAFA5E-04B4-472F-91D3-4502B87C2D0B}">
      <formula1>D_DESTINATION</formula1>
    </dataValidation>
    <dataValidation type="list" showInputMessage="1" showErrorMessage="1" sqref="A10" xr:uid="{2C49FEFD-0BCC-4E16-8E16-30B63328632E}">
      <formula1>D_CONNECTION_NAME</formula1>
    </dataValidation>
    <dataValidation type="list" showInputMessage="1" showErrorMessage="1" sqref="A6 A14" xr:uid="{73780B96-FCA7-4618-BCC2-A04D511DFBCA}">
      <formula1>D_ORIGIN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S104"/>
  <sheetViews>
    <sheetView workbookViewId="0">
      <selection activeCell="A2" sqref="A2"/>
    </sheetView>
  </sheetViews>
  <sheetFormatPr defaultRowHeight="15" outlineLevelRow="1" x14ac:dyDescent="0.25"/>
  <cols>
    <col min="1" max="1" width="28.5703125" customWidth="1"/>
    <col min="19" max="19" width="102.57031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idden="1" outlineLevel="1" x14ac:dyDescent="0.25">
      <c r="A3" s="2" t="str">
        <f>"Market Prices "&amp;$A$2&amp;" (EUR/MWh)"</f>
        <v>Market Prices  (EUR/MWh)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</row>
    <row r="4" spans="1:19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19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</row>
    <row r="11" spans="1:19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/>
    </row>
    <row r="12" spans="1:19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/>
    </row>
    <row r="16" spans="1:19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</row>
    <row r="17" spans="1: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  <row r="21" spans="1:19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/>
    </row>
    <row r="22" spans="1:19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1:19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</row>
    <row r="24" spans="1:19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"/>
    </row>
    <row r="25" spans="1:19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</row>
    <row r="26" spans="1:19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"/>
    </row>
    <row r="27" spans="1:19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</row>
    <row r="28" spans="1:19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</row>
    <row r="29" spans="1:19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</row>
    <row r="30" spans="1:19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</row>
    <row r="31" spans="1:19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</row>
    <row r="32" spans="1: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</row>
    <row r="33" spans="1:19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</row>
    <row r="34" spans="1:19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</row>
    <row r="35" spans="1:19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</row>
    <row r="36" spans="1:19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"/>
    </row>
    <row r="37" spans="1:19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"/>
    </row>
    <row r="38" spans="1:19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"/>
    </row>
    <row r="39" spans="1:19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"/>
    </row>
    <row r="40" spans="1:19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"/>
    </row>
    <row r="41" spans="1:19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"/>
    </row>
    <row r="42" spans="1:19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1:19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"/>
    </row>
    <row r="44" spans="1:19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"/>
    </row>
    <row r="45" spans="1:19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</row>
    <row r="46" spans="1:19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</row>
    <row r="47" spans="1: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</row>
    <row r="48" spans="1:19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"/>
    </row>
    <row r="49" spans="1:19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</row>
    <row r="50" spans="1:19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2"/>
    </row>
    <row r="51" spans="1:19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"/>
    </row>
    <row r="52" spans="1:19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2"/>
    </row>
    <row r="53" spans="1:19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2"/>
    </row>
    <row r="54" spans="1:19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2"/>
    </row>
    <row r="55" spans="1:19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2"/>
    </row>
    <row r="56" spans="1:19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2"/>
    </row>
    <row r="57" spans="1:19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</row>
    <row r="58" spans="1:19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2"/>
    </row>
    <row r="59" spans="1:19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</row>
    <row r="60" spans="1:19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2"/>
    </row>
    <row r="61" spans="1:19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</row>
    <row r="62" spans="1: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2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</row>
    <row r="74" spans="1:19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</row>
    <row r="75" spans="1:19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</row>
    <row r="76" spans="1:19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</row>
    <row r="77" spans="1: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</row>
    <row r="78" spans="1:19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</row>
    <row r="79" spans="1:19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</row>
    <row r="80" spans="1:19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</row>
    <row r="81" spans="1:19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</row>
    <row r="82" spans="1:19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</row>
    <row r="83" spans="1:19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</row>
    <row r="84" spans="1:19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</row>
    <row r="85" spans="1:19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</row>
    <row r="86" spans="1:19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</row>
    <row r="87" spans="1:19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</row>
    <row r="88" spans="1:19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</row>
    <row r="89" spans="1:19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</row>
    <row r="90" spans="1: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</row>
    <row r="91" spans="1:19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</row>
    <row r="92" spans="1: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</row>
    <row r="93" spans="1:19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</row>
    <row r="94" spans="1:19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</row>
    <row r="95" spans="1:19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</row>
    <row r="96" spans="1:19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</row>
    <row r="97" spans="1:19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</row>
    <row r="98" spans="1:19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</row>
    <row r="99" spans="1:19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</row>
    <row r="100" spans="1:19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</row>
    <row r="101" spans="1:19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</row>
    <row r="102" spans="1:19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"/>
    </row>
    <row r="103" spans="1:19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"/>
    </row>
    <row r="104" spans="1:19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"/>
    </row>
  </sheetData>
  <dataValidations count="1">
    <dataValidation type="list" showInputMessage="1" showErrorMessage="1" sqref="A2" xr:uid="{00000000-0002-0000-0300-000000000000}">
      <formula1>D_REGION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</vt:lpstr>
      <vt:lpstr>Demand</vt:lpstr>
      <vt:lpstr>Production</vt:lpstr>
      <vt:lpstr>Supply Mix</vt:lpstr>
      <vt:lpstr>Piped Imports</vt:lpstr>
      <vt:lpstr>LNG</vt:lpstr>
      <vt:lpstr>Connections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2021-10-25T11:56:22Z</dcterms:created>
  <dcterms:modified xsi:type="dcterms:W3CDTF">2021-10-26T12:19:22Z</dcterms:modified>
</cp:coreProperties>
</file>