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toolbox\notebooks\Marktmodell\outputs\"/>
    </mc:Choice>
  </mc:AlternateContent>
  <xr:revisionPtr revIDLastSave="0" documentId="13_ncr:1_{FB7E4504-D563-44E5-B391-C7565AAC7F6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LNG" sheetId="3" r:id="rId6"/>
    <sheet name="Connections" sheetId="8" r:id="rId7"/>
    <sheet name="Price" sheetId="4" r:id="rId8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Mix'!$A$15,0,0,COUNTA('Supply Mix'!$A$15:$A$113))</definedName>
    <definedName name="D_TERMINAL" localSheetId="5">OFFSET(LNG!$B$14,0,0,COUNTA(LNG!$B$14:$B$112))</definedName>
    <definedName name="D_TYPE" localSheetId="3">OFFSET('Supply Mix'!$B$15,0,0,COUNTA('Supply Mix'!$B$15:$B$115))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H4" i="9" s="1"/>
  <c r="B3" i="9"/>
  <c r="A11" i="9"/>
  <c r="A3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D15" i="8"/>
  <c r="A7" i="8"/>
  <c r="A3" i="8"/>
  <c r="A15" i="8"/>
  <c r="A11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A15" i="6"/>
  <c r="A11" i="6"/>
  <c r="A7" i="6"/>
  <c r="A3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A7" i="3"/>
  <c r="A3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5" i="9" l="1"/>
  <c r="B6" i="9" s="1"/>
  <c r="B7" i="9" s="1"/>
  <c r="N4" i="9"/>
  <c r="F4" i="9"/>
  <c r="O4" i="9"/>
  <c r="M4" i="9"/>
  <c r="E4" i="9"/>
  <c r="C4" i="9"/>
  <c r="L4" i="9"/>
  <c r="D4" i="9"/>
  <c r="G4" i="9"/>
  <c r="S4" i="9"/>
  <c r="K4" i="9"/>
  <c r="R4" i="9"/>
  <c r="J4" i="9"/>
  <c r="Q4" i="9"/>
  <c r="I4" i="9"/>
  <c r="P4" i="9"/>
  <c r="C5" i="9" l="1"/>
  <c r="K5" i="9"/>
  <c r="S5" i="9"/>
  <c r="D5" i="9"/>
  <c r="L5" i="9"/>
  <c r="E5" i="9"/>
  <c r="M5" i="9"/>
  <c r="F5" i="9"/>
  <c r="N5" i="9"/>
  <c r="G5" i="9"/>
  <c r="O5" i="9"/>
  <c r="H5" i="9"/>
  <c r="P5" i="9"/>
  <c r="R5" i="9"/>
  <c r="I5" i="9"/>
  <c r="Q5" i="9"/>
  <c r="J5" i="9"/>
  <c r="J6" i="9" l="1"/>
  <c r="R6" i="9"/>
  <c r="C6" i="9"/>
  <c r="K6" i="9"/>
  <c r="S6" i="9"/>
  <c r="D6" i="9"/>
  <c r="L6" i="9"/>
  <c r="E6" i="9"/>
  <c r="M6" i="9"/>
  <c r="Q6" i="9"/>
  <c r="F6" i="9"/>
  <c r="N6" i="9"/>
  <c r="I6" i="9"/>
  <c r="G6" i="9"/>
  <c r="O6" i="9"/>
  <c r="H6" i="9"/>
  <c r="P6" i="9"/>
  <c r="I7" i="9" l="1"/>
  <c r="Q7" i="9"/>
  <c r="J7" i="9"/>
  <c r="R7" i="9"/>
  <c r="C7" i="9"/>
  <c r="K7" i="9"/>
  <c r="S7" i="9"/>
  <c r="D7" i="9"/>
  <c r="L7" i="9"/>
  <c r="P7" i="9"/>
  <c r="E7" i="9"/>
  <c r="M7" i="9"/>
  <c r="F7" i="9"/>
  <c r="N7" i="9"/>
  <c r="H7" i="9"/>
  <c r="G7" i="9"/>
  <c r="O7" i="9"/>
</calcChain>
</file>

<file path=xl/sharedStrings.xml><?xml version="1.0" encoding="utf-8"?>
<sst xmlns="http://schemas.openxmlformats.org/spreadsheetml/2006/main" count="33" uniqueCount="13">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</sst>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8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(mcm/day)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Mix'!$A$3</c:f>
          <c:strCache>
            <c:ptCount val="1"/>
            <c:pt idx="0">
              <c:v>Supply Mix for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'Supply Mix'!$B$4</c:f>
              <c:strCache>
                <c:ptCount val="1"/>
                <c:pt idx="0">
                  <c:v>#N/A</c:v>
                </c:pt>
              </c:strCache>
            </c:strRef>
          </c:tx>
          <c:spPr>
            <a:solidFill>
              <a:schemeClr val="accent4"/>
            </a:solidFill>
            <a:ln w="28575" cap="rnd">
              <a:noFill/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Mix'!$C$13:$S$13</c:f>
              <c:numCache>
                <c:formatCode>General</c:formatCode>
                <c:ptCount val="17"/>
              </c:numCache>
            </c:numRef>
          </c:cat>
          <c:val>
            <c:numRef>
              <c:f>'Supply Mix'!$C$4:$S$4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1A7-97DF-205E3A1592FB}"/>
            </c:ext>
          </c:extLst>
        </c:ser>
        <c:ser>
          <c:idx val="1"/>
          <c:order val="1"/>
          <c:tx>
            <c:strRef>
              <c:f>'Supply Mix'!$B$5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Mix'!$C$13:$S$13</c:f>
              <c:numCache>
                <c:formatCode>General</c:formatCode>
                <c:ptCount val="17"/>
              </c:numCache>
            </c:numRef>
          </c:cat>
          <c:val>
            <c:numRef>
              <c:f>'Supply Mix'!$C$5:$S$5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4-465F-A86C-AF0D3A017B20}"/>
            </c:ext>
          </c:extLst>
        </c:ser>
        <c:ser>
          <c:idx val="2"/>
          <c:order val="2"/>
          <c:tx>
            <c:strRef>
              <c:f>'Supply Mix'!$B$6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Mix'!$C$13:$S$13</c:f>
              <c:numCache>
                <c:formatCode>General</c:formatCode>
                <c:ptCount val="17"/>
              </c:numCache>
            </c:numRef>
          </c:cat>
          <c:val>
            <c:numRef>
              <c:f>'Supply Mix'!$C$6:$S$6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4-465F-A86C-AF0D3A017B20}"/>
            </c:ext>
          </c:extLst>
        </c:ser>
        <c:ser>
          <c:idx val="3"/>
          <c:order val="3"/>
          <c:tx>
            <c:strRef>
              <c:f>'Supply Mix'!$B$7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Mix'!$C$13:$S$13</c:f>
              <c:numCache>
                <c:formatCode>General</c:formatCode>
                <c:ptCount val="17"/>
              </c:numCache>
            </c:numRef>
          </c:cat>
          <c:val>
            <c:numRef>
              <c:f>'Supply Mix'!$C$7:$S$7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04-465F-A86C-AF0D3A017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598799"/>
        <c:axId val="501597135"/>
      </c:bar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between"/>
        <c:majorUnit val="0.2"/>
      </c:valAx>
    </c:plotArea>
    <c:legend>
      <c:legendPos val="b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Mix'!$A$11</c:f>
          <c:strCache>
            <c:ptCount val="1"/>
            <c:pt idx="0">
              <c:v>Total Supplies from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 Mix'!$A$11</c:f>
              <c:strCache>
                <c:ptCount val="1"/>
                <c:pt idx="0">
                  <c:v>Total Supplies from  (mcm/day)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'Supply Mix'!$C$13:$S$13</c:f>
              <c:numCache>
                <c:formatCode>General</c:formatCode>
                <c:ptCount val="17"/>
              </c:numCache>
            </c:numRef>
          </c:cat>
          <c:val>
            <c:numRef>
              <c:f>'Supply Mix'!$C$11:$S$11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474-ABFC-01BEBFB5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through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(mcm/day)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(mcm/day)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(mcm/day)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19</xdr:col>
      <xdr:colOff>9524</xdr:colOff>
      <xdr:row>7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18048-B9D0-4610-A9B5-04D37F6C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</xdr:row>
      <xdr:rowOff>190499</xdr:rowOff>
    </xdr:from>
    <xdr:to>
      <xdr:col>19</xdr:col>
      <xdr:colOff>9524</xdr:colOff>
      <xdr:row>11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2FAD-7F87-42C8-BD74-E24FF3FC5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 s="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"Demand "&amp;$A$2&amp;" (mcm/day)"</f>
        <v>Demand  (mcm/day)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"Production "&amp;$A$2&amp;" (mcm/day)"</f>
        <v>Production  (mcm/day)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T112"/>
  <sheetViews>
    <sheetView workbookViewId="0">
      <selection activeCell="A2" sqref="A2"/>
    </sheetView>
  </sheetViews>
  <sheetFormatPr defaultRowHeight="15" outlineLevelRow="1" x14ac:dyDescent="0.25"/>
  <cols>
    <col min="1" max="2" width="28.5703125" customWidth="1"/>
    <col min="20" max="20" width="102.5703125" customWidth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idden="1" outlineLevel="1" x14ac:dyDescent="0.25">
      <c r="A3" s="2" t="str">
        <f>"Supply Mix for "&amp;$A$2&amp;" (mcm/day)"</f>
        <v>Supply Mix for  (mcm/day)</v>
      </c>
      <c r="B3" s="2" t="e">
        <f>MATCH($A$2,$A$14:$A$112,0)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0" hidden="1" outlineLevel="1" x14ac:dyDescent="0.25">
      <c r="A4" s="2">
        <v>0</v>
      </c>
      <c r="B4" s="2" t="e">
        <f>IF($B14="",NA(),$B14)</f>
        <v>#N/A</v>
      </c>
      <c r="C4" s="3" t="e">
        <f t="shared" ref="C4:L7" si="0">IF($B4&lt;&gt;"",INDEX(C$14:C$112,MATCH($A$2,$A$14:$A$112,0)+$A4),NA())</f>
        <v>#N/A</v>
      </c>
      <c r="D4" s="3" t="e">
        <f t="shared" si="0"/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ref="M4:S7" si="1">IF($B4&lt;&gt;"",INDEX(M$14:M$112,MATCH($A$2,$A$14:$A$112,0)+$A4),NA())</f>
        <v>#N/A</v>
      </c>
      <c r="N4" s="3" t="e">
        <f t="shared" si="1"/>
        <v>#N/A</v>
      </c>
      <c r="O4" s="3" t="e">
        <f t="shared" si="1"/>
        <v>#N/A</v>
      </c>
      <c r="P4" s="3" t="e">
        <f t="shared" si="1"/>
        <v>#N/A</v>
      </c>
      <c r="Q4" s="3" t="e">
        <f t="shared" si="1"/>
        <v>#N/A</v>
      </c>
      <c r="R4" s="3" t="e">
        <f t="shared" si="1"/>
        <v>#N/A</v>
      </c>
      <c r="S4" s="3" t="e">
        <f t="shared" si="1"/>
        <v>#N/A</v>
      </c>
      <c r="T4" s="2"/>
    </row>
    <row r="5" spans="1:20" hidden="1" outlineLevel="1" x14ac:dyDescent="0.25">
      <c r="A5" s="2">
        <v>1</v>
      </c>
      <c r="B5" s="2" t="b">
        <f>IF(ISERROR(MATCH($B15,$B$3:$B4,0)),IF($B15="",FALSE,$B15),"")</f>
        <v>0</v>
      </c>
      <c r="C5" s="3" t="e">
        <f t="shared" si="0"/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1"/>
        <v>#N/A</v>
      </c>
      <c r="N5" s="3" t="e">
        <f t="shared" si="1"/>
        <v>#N/A</v>
      </c>
      <c r="O5" s="3" t="e">
        <f t="shared" si="1"/>
        <v>#N/A</v>
      </c>
      <c r="P5" s="3" t="e">
        <f t="shared" si="1"/>
        <v>#N/A</v>
      </c>
      <c r="Q5" s="3" t="e">
        <f t="shared" si="1"/>
        <v>#N/A</v>
      </c>
      <c r="R5" s="3" t="e">
        <f t="shared" si="1"/>
        <v>#N/A</v>
      </c>
      <c r="S5" s="3" t="e">
        <f t="shared" si="1"/>
        <v>#N/A</v>
      </c>
      <c r="T5" s="2"/>
    </row>
    <row r="6" spans="1:20" hidden="1" outlineLevel="1" x14ac:dyDescent="0.25">
      <c r="A6" s="2">
        <v>2</v>
      </c>
      <c r="B6" s="2" t="b">
        <f>IF(ISERROR(MATCH($B16,$B$3:$B5,0)),IF($B16="",FALSE,$B16),"")</f>
        <v>0</v>
      </c>
      <c r="C6" s="3" t="e">
        <f t="shared" si="0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1"/>
        <v>#N/A</v>
      </c>
      <c r="N6" s="3" t="e">
        <f t="shared" si="1"/>
        <v>#N/A</v>
      </c>
      <c r="O6" s="3" t="e">
        <f t="shared" si="1"/>
        <v>#N/A</v>
      </c>
      <c r="P6" s="3" t="e">
        <f t="shared" si="1"/>
        <v>#N/A</v>
      </c>
      <c r="Q6" s="3" t="e">
        <f t="shared" si="1"/>
        <v>#N/A</v>
      </c>
      <c r="R6" s="3" t="e">
        <f t="shared" si="1"/>
        <v>#N/A</v>
      </c>
      <c r="S6" s="3" t="e">
        <f t="shared" si="1"/>
        <v>#N/A</v>
      </c>
      <c r="T6" s="2"/>
    </row>
    <row r="7" spans="1:20" hidden="1" outlineLevel="1" x14ac:dyDescent="0.25">
      <c r="A7" s="2">
        <v>3</v>
      </c>
      <c r="B7" s="2" t="b">
        <f>IF(ISERROR(MATCH($B17,$B$3:$B6,0)),IF($B17="",FALSE,$B17),"")</f>
        <v>0</v>
      </c>
      <c r="C7" s="3" t="e">
        <f t="shared" si="0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1"/>
        <v>#N/A</v>
      </c>
      <c r="N7" s="3" t="e">
        <f t="shared" si="1"/>
        <v>#N/A</v>
      </c>
      <c r="O7" s="3" t="e">
        <f t="shared" si="1"/>
        <v>#N/A</v>
      </c>
      <c r="P7" s="3" t="e">
        <f t="shared" si="1"/>
        <v>#N/A</v>
      </c>
      <c r="Q7" s="3" t="e">
        <f t="shared" si="1"/>
        <v>#N/A</v>
      </c>
      <c r="R7" s="3" t="e">
        <f t="shared" si="1"/>
        <v>#N/A</v>
      </c>
      <c r="S7" s="3" t="e">
        <f t="shared" si="1"/>
        <v>#N/A</v>
      </c>
      <c r="T7" s="2"/>
    </row>
    <row r="8" spans="1:20" ht="273" customHeight="1" collapsed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1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idden="1" outlineLevel="1" x14ac:dyDescent="0.25">
      <c r="A11" s="2" t="str">
        <f>"Total Supplies from "&amp;$A$10&amp;" (mcm/day)"</f>
        <v>Total Supplies from  (mcm/day)</v>
      </c>
      <c r="B11" s="2"/>
      <c r="C11" s="3">
        <f t="shared" ref="C11:S11" si="2">SUMIF($B$14:$B$112,$A$10,C$14:C$112)</f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2"/>
    </row>
    <row r="12" spans="1:20" ht="273" customHeight="1" collapsed="1" x14ac:dyDescent="0.25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2"/>
    </row>
    <row r="13" spans="1:20" x14ac:dyDescent="0.25">
      <c r="A13" s="1" t="s">
        <v>1</v>
      </c>
      <c r="B13" s="1" t="s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</row>
    <row r="14" spans="1:20" x14ac:dyDescent="0.25">
      <c r="A14" s="4"/>
      <c r="B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2"/>
    </row>
    <row r="15" spans="1:20" x14ac:dyDescent="0.25">
      <c r="A15" s="4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2"/>
    </row>
    <row r="16" spans="1:20" x14ac:dyDescent="0.25">
      <c r="A16" s="4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2"/>
    </row>
    <row r="17" spans="1:20" x14ac:dyDescent="0.25">
      <c r="A17" s="4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"/>
    </row>
    <row r="18" spans="1:20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"/>
    </row>
    <row r="19" spans="1:20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2"/>
    </row>
    <row r="20" spans="1:20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</row>
    <row r="21" spans="1:20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2"/>
    </row>
    <row r="22" spans="1:20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2"/>
    </row>
    <row r="23" spans="1:20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2"/>
    </row>
    <row r="24" spans="1:20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2"/>
    </row>
    <row r="25" spans="1:20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2"/>
    </row>
    <row r="26" spans="1:20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2"/>
    </row>
    <row r="27" spans="1:20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2"/>
    </row>
    <row r="28" spans="1:20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"/>
    </row>
    <row r="29" spans="1:20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2"/>
    </row>
    <row r="30" spans="1:20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2"/>
    </row>
    <row r="31" spans="1:20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2"/>
    </row>
    <row r="32" spans="1:20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2"/>
    </row>
    <row r="33" spans="1:20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"/>
    </row>
    <row r="34" spans="1:20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2"/>
    </row>
    <row r="35" spans="1:20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"/>
    </row>
    <row r="36" spans="1:20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2"/>
    </row>
    <row r="37" spans="1:20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"/>
    </row>
    <row r="38" spans="1:20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2"/>
    </row>
    <row r="39" spans="1:20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"/>
    </row>
    <row r="40" spans="1:20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2"/>
    </row>
    <row r="41" spans="1:20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"/>
    </row>
    <row r="42" spans="1:20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2"/>
    </row>
    <row r="43" spans="1:20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"/>
    </row>
    <row r="44" spans="1:20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2"/>
    </row>
    <row r="45" spans="1:20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"/>
    </row>
    <row r="46" spans="1:20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"/>
    </row>
    <row r="47" spans="1:20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</row>
    <row r="48" spans="1:20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"/>
    </row>
    <row r="49" spans="1:20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"/>
    </row>
    <row r="50" spans="1:20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"/>
    </row>
    <row r="51" spans="1:20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"/>
    </row>
    <row r="52" spans="1:20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"/>
    </row>
    <row r="53" spans="1:20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"/>
    </row>
    <row r="54" spans="1:20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"/>
    </row>
    <row r="55" spans="1:20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"/>
    </row>
    <row r="56" spans="1:20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"/>
    </row>
    <row r="57" spans="1:20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"/>
    </row>
    <row r="58" spans="1:20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"/>
    </row>
    <row r="59" spans="1:20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"/>
    </row>
    <row r="60" spans="1:20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"/>
    </row>
    <row r="61" spans="1:20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"/>
    </row>
    <row r="62" spans="1:20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"/>
    </row>
    <row r="63" spans="1:20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"/>
    </row>
    <row r="64" spans="1:20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"/>
    </row>
    <row r="65" spans="1:20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"/>
    </row>
    <row r="66" spans="1:20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"/>
    </row>
    <row r="67" spans="1:20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"/>
    </row>
    <row r="68" spans="1:20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"/>
    </row>
    <row r="69" spans="1:20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"/>
    </row>
    <row r="70" spans="1:20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"/>
    </row>
    <row r="71" spans="1:20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"/>
    </row>
    <row r="72" spans="1:20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"/>
    </row>
    <row r="73" spans="1:20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"/>
    </row>
    <row r="74" spans="1:20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"/>
    </row>
    <row r="75" spans="1:20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"/>
    </row>
    <row r="76" spans="1:20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"/>
    </row>
    <row r="77" spans="1:20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"/>
    </row>
    <row r="78" spans="1:20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"/>
    </row>
    <row r="79" spans="1:20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"/>
    </row>
    <row r="80" spans="1:20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"/>
    </row>
    <row r="81" spans="1:20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"/>
    </row>
    <row r="82" spans="1:20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"/>
    </row>
    <row r="83" spans="1:20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"/>
    </row>
    <row r="84" spans="1:20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"/>
    </row>
    <row r="85" spans="1:20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"/>
    </row>
    <row r="86" spans="1:20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"/>
    </row>
    <row r="87" spans="1:20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"/>
    </row>
    <row r="88" spans="1:20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"/>
    </row>
    <row r="89" spans="1:20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"/>
    </row>
    <row r="90" spans="1:20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"/>
    </row>
    <row r="91" spans="1:20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"/>
    </row>
    <row r="92" spans="1:20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"/>
    </row>
    <row r="93" spans="1:20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2"/>
    </row>
    <row r="94" spans="1:20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"/>
    </row>
    <row r="95" spans="1:20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2"/>
    </row>
    <row r="96" spans="1:20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2"/>
    </row>
    <row r="97" spans="1:20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2"/>
    </row>
    <row r="98" spans="1:20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"/>
    </row>
    <row r="99" spans="1:20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2"/>
    </row>
    <row r="100" spans="1:20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2"/>
    </row>
    <row r="101" spans="1:20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2"/>
    </row>
    <row r="102" spans="1:20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2"/>
    </row>
    <row r="103" spans="1:20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2"/>
    </row>
    <row r="104" spans="1:20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2"/>
    </row>
    <row r="105" spans="1:20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2"/>
    </row>
    <row r="106" spans="1:20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2"/>
    </row>
    <row r="107" spans="1:20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2"/>
    </row>
    <row r="108" spans="1:20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2"/>
    </row>
    <row r="109" spans="1:20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"/>
    </row>
    <row r="110" spans="1:20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2"/>
    </row>
    <row r="111" spans="1:20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2"/>
    </row>
    <row r="112" spans="1:20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0" xr:uid="{8B6E6D58-10E0-4AD8-A1D2-D0630496ADDC}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U116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"Piped Imports into "&amp;$A$2&amp;" (mcm/day)"</f>
        <v>Piped Imports into  (mcm/day)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"Piped Imports through "&amp;$A$6&amp;" (mcm/day)"</f>
        <v>Piped Imports through  (mcm/day)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"Piped Imports on "&amp;$A$10&amp;" (mcm/day)"</f>
        <v>Piped Imports on  (mcm/day)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"Total Piped Imports from "&amp;$A$14&amp;" to "&amp;$B$14&amp;" (mcm/day)"</f>
        <v>Total Piped Imports from  to  (mcm/day)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U112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"LNG Imports into "&amp;$A$2&amp;" (mcm/day)"</f>
        <v>LNG Imports into  (mcm/day)</v>
      </c>
      <c r="B3" s="2"/>
      <c r="C3" s="2"/>
      <c r="D3" s="3">
        <f>SUMIF($B$14:$B$112,$A$2,D$14:D$112)</f>
        <v>0</v>
      </c>
      <c r="E3" s="3">
        <f t="shared" ref="E3:T3" si="0">SUMIF($B$14:$B$112,$A$2,E$14:E$112)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"LNG Imports through "&amp;$A$6&amp;" (mcm/day)"</f>
        <v>LNG Imports through  (mcm/day)</v>
      </c>
      <c r="B7" s="2"/>
      <c r="C7" s="2"/>
      <c r="D7" s="3">
        <f>SUMIF($A$14:$A$112,$A$6,D$14:D$112)</f>
        <v>0</v>
      </c>
      <c r="E7" s="3">
        <f t="shared" ref="E7:T7" si="1">SUMIF($A$14:$A$112,$A$6,E$14:E$112)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"LNG Imports on "&amp;$A$10&amp;" (mcm/day)"</f>
        <v>LNG Imports on  (mcm/day)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</row>
    <row r="14" spans="1:21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"/>
    </row>
    <row r="15" spans="1:21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"/>
    </row>
    <row r="16" spans="1:21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2"/>
    </row>
    <row r="17" spans="1:21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U116"/>
  <sheetViews>
    <sheetView workbookViewId="0">
      <selection activeCell="A2" sqref="A2"/>
    </sheetView>
  </sheetViews>
  <sheetFormatPr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"Total Imports into "&amp;$A$2&amp;" (mcm/day)"</f>
        <v>Total Imports into  (mcm/day)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"Total Exports from "&amp;$A$6&amp;" (mcm/day)"</f>
        <v>Total Exports from  (mcm/day)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"Net Flows on "&amp;$A$10&amp;" (mcm/day)"</f>
        <v>Net Flows on  (mcm/day)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"Net Flows from "&amp;$A$14&amp;" to "&amp;$B$14&amp;" (mcm/day)"</f>
        <v>Net Flows from  to  (mcm/day)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104"/>
  <sheetViews>
    <sheetView workbookViewId="0">
      <selection activeCell="A2" sqref="A2"/>
    </sheetView>
  </sheetViews>
  <sheetFormatPr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</vt:lpstr>
      <vt:lpstr>Demand</vt:lpstr>
      <vt:lpstr>Production</vt:lpstr>
      <vt:lpstr>Supply Mix</vt:lpstr>
      <vt:lpstr>Piped Imports</vt:lpstr>
      <vt:lpstr>LNG</vt:lpstr>
      <vt:lpstr>Connections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2021-10-25T14:47:16Z</dcterms:modified>
</cp:coreProperties>
</file>