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lo\code\freichel\gasmarketmodel\gasmarketmodel\data\params\"/>
    </mc:Choice>
  </mc:AlternateContent>
  <xr:revisionPtr revIDLastSave="0" documentId="13_ncr:1_{2F10FE01-DFDC-442A-9F5D-56141256760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cenario" sheetId="15" r:id="rId1"/>
    <sheet name="Charting" sheetId="18" r:id="rId2"/>
    <sheet name="Demand" sheetId="1" r:id="rId3"/>
    <sheet name="Production" sheetId="2" r:id="rId4"/>
    <sheet name="Supply Mix" sheetId="9" r:id="rId5"/>
    <sheet name="Piped Imports" sheetId="6" r:id="rId6"/>
    <sheet name="Piped Exports" sheetId="11" r:id="rId7"/>
    <sheet name="Storage Volumes" sheetId="13" r:id="rId8"/>
    <sheet name="Storage Levels" sheetId="14" r:id="rId9"/>
    <sheet name="LNG" sheetId="3" r:id="rId10"/>
    <sheet name="Connections" sheetId="8" r:id="rId11"/>
    <sheet name="Price" sheetId="4" r:id="rId12"/>
  </sheets>
  <definedNames>
    <definedName name="D_CONNECTION_NAME" localSheetId="10">OFFSET(Connections!$A$18,0,0,COUNTA(Connections!$A$18:$A$116))</definedName>
    <definedName name="D_DESTINATION" localSheetId="10">OFFSET(Connections!$C$18,0,0,COUNTA(Connections!$C$18:$C$116))</definedName>
    <definedName name="D_DESTINATION" localSheetId="6">OFFSET('Piped Exports'!$B$18,0,0,COUNTA('Piped Exports'!$B$18:$B$116))</definedName>
    <definedName name="D_LNG_NAME" localSheetId="9">OFFSET(LNG!$A$14,0,0,COUNTA(LNG!$A$14:$A$112))</definedName>
    <definedName name="D_ORIGIN" localSheetId="10">OFFSET(Connections!$B$18,0,0,COUNTA(Connections!$B$18:$B$116))</definedName>
    <definedName name="D_ORIGIN" localSheetId="5">OFFSET('Piped Imports'!$B$18,0,0,COUNTA('Piped Imports'!$B$18:$B$116))</definedName>
    <definedName name="D_PIPED_NAME" localSheetId="6">OFFSET('Piped Exports'!$A$18,0,0,COUNTA('Piped Exports'!$A$18:$A$116))</definedName>
    <definedName name="D_PIPED_NAME" localSheetId="5">OFFSET('Piped Imports'!$A$18,0,0,COUNTA('Piped Imports'!$A$18:$A$116))</definedName>
    <definedName name="D_REGION" localSheetId="2">OFFSET(Demand!$A$6,0,0,COUNTA(Demand!$A$6:$A$104))</definedName>
    <definedName name="D_REGION" localSheetId="9">OFFSET(LNG!$C$14,0,0,COUNTA(LNG!$C$14:$C$112))</definedName>
    <definedName name="D_REGION" localSheetId="6">OFFSET('Piped Exports'!$C$18,0,0,COUNTA('Piped Exports'!$C$18:$C$116))</definedName>
    <definedName name="D_REGION" localSheetId="5">OFFSET('Piped Imports'!$C$18,0,0,COUNTA('Piped Imports'!$C$18:$C$116))</definedName>
    <definedName name="D_REGION" localSheetId="11">OFFSET(Price!$A$6,0,0,COUNTA(Price!$A$6:$A$104))</definedName>
    <definedName name="D_REGION" localSheetId="3">OFFSET(Production!$A$6,0,0,COUNTA(Production!$A$6:$A$104))</definedName>
    <definedName name="D_REGION" localSheetId="0">OFFSET(Scenario!#REF!,0,0,COUNTA(Scenario!#REF!))</definedName>
    <definedName name="D_REGION" localSheetId="8">OFFSET('Storage Levels'!$A$7,0,0,COUNTA('Storage Levels'!$A$7:$A$105))</definedName>
    <definedName name="D_REGION" localSheetId="7">OFFSET('Storage Volumes'!$A$6,0,0,COUNTA('Storage Volumes'!$A$6:$A$104))</definedName>
    <definedName name="D_REGION" localSheetId="4">OFFSET('Supply Mix'!$A$19,0,0,COUNTA('Supply Mix'!$A$19:$A$182))</definedName>
    <definedName name="D_TERMINAL" localSheetId="9">OFFSET(LNG!$B$14,0,0,COUNTA(LNG!$B$14:$B$112))</definedName>
    <definedName name="D_TYPE" localSheetId="0">OFFSET(Scenario!$A$15,0,0,COUNTA(Scenario!$A$15:$A$44))</definedName>
    <definedName name="D_TYPE" localSheetId="4">OFFSET('Supply Mix'!$B$19,0,0,COUNTA('Supply Mix'!$B$19:$B$184))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50" i="18" l="1"/>
  <c r="Q350" i="18"/>
  <c r="O350" i="18"/>
  <c r="N350" i="18"/>
  <c r="M350" i="18"/>
  <c r="L350" i="18"/>
  <c r="K350" i="18"/>
  <c r="J350" i="18"/>
  <c r="I350" i="18"/>
  <c r="H350" i="18"/>
  <c r="G350" i="18"/>
  <c r="F350" i="18"/>
  <c r="E350" i="18"/>
  <c r="D350" i="18"/>
  <c r="T333" i="18"/>
  <c r="R333" i="18"/>
  <c r="Q333" i="18"/>
  <c r="O333" i="18"/>
  <c r="N333" i="18"/>
  <c r="M333" i="18"/>
  <c r="L333" i="18"/>
  <c r="K333" i="18"/>
  <c r="J333" i="18"/>
  <c r="I333" i="18"/>
  <c r="H333" i="18"/>
  <c r="G333" i="18"/>
  <c r="F333" i="18"/>
  <c r="E333" i="18"/>
  <c r="D333" i="18"/>
  <c r="T332" i="18"/>
  <c r="R332" i="18"/>
  <c r="Q332" i="18"/>
  <c r="O332" i="18"/>
  <c r="N332" i="18"/>
  <c r="M332" i="18"/>
  <c r="L332" i="18"/>
  <c r="K332" i="18"/>
  <c r="J332" i="18"/>
  <c r="I332" i="18"/>
  <c r="H332" i="18"/>
  <c r="G332" i="18"/>
  <c r="F332" i="18"/>
  <c r="E332" i="18"/>
  <c r="D332" i="18"/>
  <c r="T330" i="18"/>
  <c r="R330" i="18"/>
  <c r="Q330" i="18"/>
  <c r="O330" i="18"/>
  <c r="N330" i="18"/>
  <c r="M330" i="18"/>
  <c r="L330" i="18"/>
  <c r="K330" i="18"/>
  <c r="J330" i="18"/>
  <c r="I330" i="18"/>
  <c r="H330" i="18"/>
  <c r="G330" i="18"/>
  <c r="F330" i="18"/>
  <c r="E330" i="18"/>
  <c r="D330" i="18"/>
  <c r="R329" i="18" a="1"/>
  <c r="R329" i="18" s="1"/>
  <c r="Q329" i="18" a="1"/>
  <c r="Q329" i="18" s="1"/>
  <c r="O329" i="18"/>
  <c r="O329" i="18" a="1"/>
  <c r="N329" i="18" a="1"/>
  <c r="N329" i="18" s="1"/>
  <c r="M329" i="18" a="1"/>
  <c r="M329" i="18" s="1"/>
  <c r="L329" i="18" a="1"/>
  <c r="L329" i="18" s="1"/>
  <c r="K329" i="18"/>
  <c r="K329" i="18" a="1"/>
  <c r="J329" i="18" a="1"/>
  <c r="J329" i="18" s="1"/>
  <c r="I329" i="18" a="1"/>
  <c r="I329" i="18" s="1"/>
  <c r="H329" i="18" a="1"/>
  <c r="H329" i="18" s="1"/>
  <c r="G329" i="18"/>
  <c r="G329" i="18" a="1"/>
  <c r="F329" i="18" a="1"/>
  <c r="F329" i="18" s="1"/>
  <c r="E329" i="18" a="1"/>
  <c r="E329" i="18" s="1"/>
  <c r="D329" i="18" a="1"/>
  <c r="D329" i="18" s="1"/>
  <c r="R327" i="18"/>
  <c r="Q327" i="18"/>
  <c r="O327" i="18"/>
  <c r="N327" i="18"/>
  <c r="M327" i="18"/>
  <c r="L327" i="18"/>
  <c r="K327" i="18"/>
  <c r="J327" i="18"/>
  <c r="I327" i="18"/>
  <c r="H327" i="18"/>
  <c r="G327" i="18"/>
  <c r="F327" i="18"/>
  <c r="E327" i="18"/>
  <c r="D327" i="18"/>
  <c r="R326" i="18" a="1"/>
  <c r="R326" i="18" s="1"/>
  <c r="Q326" i="18"/>
  <c r="Q326" i="18" a="1"/>
  <c r="O326" i="18" a="1"/>
  <c r="O326" i="18" s="1"/>
  <c r="N326" i="18" a="1"/>
  <c r="N326" i="18" s="1"/>
  <c r="M326" i="18" a="1"/>
  <c r="M326" i="18" s="1"/>
  <c r="L326" i="18"/>
  <c r="L326" i="18" a="1"/>
  <c r="K326" i="18" a="1"/>
  <c r="K326" i="18" s="1"/>
  <c r="J326" i="18" a="1"/>
  <c r="J326" i="18" s="1"/>
  <c r="I326" i="18" a="1"/>
  <c r="I326" i="18" s="1"/>
  <c r="H326" i="18"/>
  <c r="H326" i="18" a="1"/>
  <c r="G326" i="18" a="1"/>
  <c r="G326" i="18" s="1"/>
  <c r="F326" i="18" a="1"/>
  <c r="F326" i="18" s="1"/>
  <c r="E326" i="18" a="1"/>
  <c r="E326" i="18" s="1"/>
  <c r="D326" i="18"/>
  <c r="D326" i="18" a="1"/>
  <c r="R325" i="18"/>
  <c r="Q325" i="18"/>
  <c r="O325" i="18"/>
  <c r="N325" i="18"/>
  <c r="M325" i="18"/>
  <c r="L325" i="18"/>
  <c r="K325" i="18"/>
  <c r="J325" i="18"/>
  <c r="I325" i="18"/>
  <c r="H325" i="18"/>
  <c r="G325" i="18"/>
  <c r="F325" i="18"/>
  <c r="E325" i="18"/>
  <c r="D325" i="18"/>
  <c r="R324" i="18"/>
  <c r="Q324" i="18"/>
  <c r="O324" i="18"/>
  <c r="N324" i="18"/>
  <c r="M324" i="18"/>
  <c r="L324" i="18"/>
  <c r="K324" i="18"/>
  <c r="J324" i="18"/>
  <c r="I324" i="18"/>
  <c r="H324" i="18"/>
  <c r="G324" i="18"/>
  <c r="F324" i="18"/>
  <c r="E324" i="18"/>
  <c r="D324" i="18"/>
  <c r="R323" i="18"/>
  <c r="Q323" i="18"/>
  <c r="O323" i="18"/>
  <c r="O343" i="18" s="1"/>
  <c r="O351" i="18" s="1"/>
  <c r="N323" i="18"/>
  <c r="M323" i="18"/>
  <c r="L323" i="18"/>
  <c r="K323" i="18"/>
  <c r="J323" i="18"/>
  <c r="I323" i="18"/>
  <c r="H323" i="18"/>
  <c r="G323" i="18"/>
  <c r="G343" i="18" s="1"/>
  <c r="G351" i="18" s="1"/>
  <c r="F323" i="18"/>
  <c r="E323" i="18"/>
  <c r="D323" i="18"/>
  <c r="R310" i="18"/>
  <c r="Q310" i="18"/>
  <c r="O310" i="18"/>
  <c r="N310" i="18"/>
  <c r="M310" i="18"/>
  <c r="L310" i="18"/>
  <c r="K310" i="18"/>
  <c r="J310" i="18"/>
  <c r="I310" i="18"/>
  <c r="H310" i="18"/>
  <c r="G310" i="18"/>
  <c r="F310" i="18"/>
  <c r="E310" i="18"/>
  <c r="D310" i="18"/>
  <c r="T293" i="18"/>
  <c r="R293" i="18"/>
  <c r="Q293" i="18"/>
  <c r="O293" i="18"/>
  <c r="N293" i="18"/>
  <c r="M293" i="18"/>
  <c r="L293" i="18"/>
  <c r="K293" i="18"/>
  <c r="J293" i="18"/>
  <c r="I293" i="18"/>
  <c r="H293" i="18"/>
  <c r="G293" i="18"/>
  <c r="F293" i="18"/>
  <c r="E293" i="18"/>
  <c r="D293" i="18"/>
  <c r="T292" i="18"/>
  <c r="R292" i="18"/>
  <c r="Q292" i="18"/>
  <c r="O292" i="18"/>
  <c r="N292" i="18"/>
  <c r="M292" i="18"/>
  <c r="L292" i="18"/>
  <c r="K292" i="18"/>
  <c r="J292" i="18"/>
  <c r="I292" i="18"/>
  <c r="H292" i="18"/>
  <c r="G292" i="18"/>
  <c r="F292" i="18"/>
  <c r="E292" i="18"/>
  <c r="D292" i="18"/>
  <c r="T290" i="18"/>
  <c r="R290" i="18"/>
  <c r="Q290" i="18"/>
  <c r="O290" i="18"/>
  <c r="N290" i="18"/>
  <c r="M290" i="18"/>
  <c r="L290" i="18"/>
  <c r="K290" i="18"/>
  <c r="J290" i="18"/>
  <c r="I290" i="18"/>
  <c r="H290" i="18"/>
  <c r="G290" i="18"/>
  <c r="F290" i="18"/>
  <c r="E290" i="18"/>
  <c r="D290" i="18"/>
  <c r="R289" i="18" a="1"/>
  <c r="R289" i="18" s="1"/>
  <c r="Q289" i="18"/>
  <c r="Q289" i="18" a="1"/>
  <c r="O289" i="18"/>
  <c r="O289" i="18" a="1"/>
  <c r="N289" i="18"/>
  <c r="N289" i="18" a="1"/>
  <c r="M289" i="18" a="1"/>
  <c r="M289" i="18" s="1"/>
  <c r="L289" i="18"/>
  <c r="L289" i="18" a="1"/>
  <c r="K289" i="18" a="1"/>
  <c r="K289" i="18" s="1"/>
  <c r="J289" i="18" a="1"/>
  <c r="J289" i="18" s="1"/>
  <c r="I289" i="18" a="1"/>
  <c r="I289" i="18" s="1"/>
  <c r="H289" i="18" a="1"/>
  <c r="H289" i="18" s="1"/>
  <c r="G289" i="18" a="1"/>
  <c r="G289" i="18" s="1"/>
  <c r="F289" i="18" a="1"/>
  <c r="F289" i="18" s="1"/>
  <c r="E289" i="18" a="1"/>
  <c r="E289" i="18" s="1"/>
  <c r="D289" i="18" a="1"/>
  <c r="D289" i="18" s="1"/>
  <c r="R287" i="18"/>
  <c r="Q287" i="18"/>
  <c r="O287" i="18"/>
  <c r="N287" i="18"/>
  <c r="M287" i="18"/>
  <c r="L287" i="18"/>
  <c r="K287" i="18"/>
  <c r="J287" i="18"/>
  <c r="I287" i="18"/>
  <c r="H287" i="18"/>
  <c r="G287" i="18"/>
  <c r="F287" i="18"/>
  <c r="E287" i="18"/>
  <c r="D287" i="18"/>
  <c r="R286" i="18" a="1"/>
  <c r="R286" i="18" s="1"/>
  <c r="Q286" i="18" a="1"/>
  <c r="Q286" i="18" s="1"/>
  <c r="O286" i="18" a="1"/>
  <c r="O286" i="18" s="1"/>
  <c r="N286" i="18" a="1"/>
  <c r="N286" i="18" s="1"/>
  <c r="M286" i="18" a="1"/>
  <c r="M286" i="18" s="1"/>
  <c r="L286" i="18" a="1"/>
  <c r="L286" i="18" s="1"/>
  <c r="K286" i="18" a="1"/>
  <c r="K286" i="18" s="1"/>
  <c r="J286" i="18" a="1"/>
  <c r="J286" i="18" s="1"/>
  <c r="I286" i="18" a="1"/>
  <c r="I286" i="18" s="1"/>
  <c r="H286" i="18" a="1"/>
  <c r="H286" i="18" s="1"/>
  <c r="G286" i="18" a="1"/>
  <c r="G286" i="18" s="1"/>
  <c r="F286" i="18" a="1"/>
  <c r="F286" i="18" s="1"/>
  <c r="E286" i="18" a="1"/>
  <c r="E286" i="18" s="1"/>
  <c r="D286" i="18" a="1"/>
  <c r="D286" i="18" s="1"/>
  <c r="R285" i="18"/>
  <c r="Q285" i="18"/>
  <c r="O285" i="18"/>
  <c r="N285" i="18"/>
  <c r="M285" i="18"/>
  <c r="L285" i="18"/>
  <c r="K285" i="18"/>
  <c r="J285" i="18"/>
  <c r="I285" i="18"/>
  <c r="H285" i="18"/>
  <c r="G285" i="18"/>
  <c r="F285" i="18"/>
  <c r="E285" i="18"/>
  <c r="D285" i="18"/>
  <c r="R284" i="18"/>
  <c r="Q284" i="18"/>
  <c r="O284" i="18"/>
  <c r="N284" i="18"/>
  <c r="M284" i="18"/>
  <c r="L284" i="18"/>
  <c r="K284" i="18"/>
  <c r="J284" i="18"/>
  <c r="I284" i="18"/>
  <c r="H284" i="18"/>
  <c r="G284" i="18"/>
  <c r="F284" i="18"/>
  <c r="E284" i="18"/>
  <c r="D284" i="18"/>
  <c r="R283" i="18"/>
  <c r="Q283" i="18"/>
  <c r="O283" i="18"/>
  <c r="N283" i="18"/>
  <c r="M283" i="18"/>
  <c r="L283" i="18"/>
  <c r="K283" i="18"/>
  <c r="J283" i="18"/>
  <c r="I283" i="18"/>
  <c r="H283" i="18"/>
  <c r="G283" i="18"/>
  <c r="F283" i="18"/>
  <c r="E283" i="18"/>
  <c r="D283" i="18"/>
  <c r="R270" i="18"/>
  <c r="Q270" i="18"/>
  <c r="O270" i="18"/>
  <c r="N270" i="18"/>
  <c r="M270" i="18"/>
  <c r="L270" i="18"/>
  <c r="K270" i="18"/>
  <c r="J270" i="18"/>
  <c r="I270" i="18"/>
  <c r="H270" i="18"/>
  <c r="G270" i="18"/>
  <c r="F270" i="18"/>
  <c r="E270" i="18"/>
  <c r="D270" i="18"/>
  <c r="T253" i="18"/>
  <c r="R253" i="18"/>
  <c r="Q253" i="18"/>
  <c r="O253" i="18"/>
  <c r="N253" i="18"/>
  <c r="M253" i="18"/>
  <c r="L253" i="18"/>
  <c r="K253" i="18"/>
  <c r="J253" i="18"/>
  <c r="I253" i="18"/>
  <c r="H253" i="18"/>
  <c r="G253" i="18"/>
  <c r="F253" i="18"/>
  <c r="E253" i="18"/>
  <c r="D253" i="18"/>
  <c r="T252" i="18"/>
  <c r="R252" i="18"/>
  <c r="Q252" i="18"/>
  <c r="O252" i="18"/>
  <c r="N252" i="18"/>
  <c r="M252" i="18"/>
  <c r="L252" i="18"/>
  <c r="K252" i="18"/>
  <c r="J252" i="18"/>
  <c r="I252" i="18"/>
  <c r="H252" i="18"/>
  <c r="G252" i="18"/>
  <c r="F252" i="18"/>
  <c r="E252" i="18"/>
  <c r="D252" i="18"/>
  <c r="T250" i="18"/>
  <c r="R250" i="18"/>
  <c r="Q250" i="18"/>
  <c r="O250" i="18"/>
  <c r="N250" i="18"/>
  <c r="M250" i="18"/>
  <c r="L250" i="18"/>
  <c r="K250" i="18"/>
  <c r="J250" i="18"/>
  <c r="I250" i="18"/>
  <c r="H250" i="18"/>
  <c r="G250" i="18"/>
  <c r="F250" i="18"/>
  <c r="E250" i="18"/>
  <c r="D250" i="18"/>
  <c r="R249" i="18"/>
  <c r="R249" i="18" a="1"/>
  <c r="Q249" i="18"/>
  <c r="Q249" i="18" a="1"/>
  <c r="O249" i="18"/>
  <c r="O249" i="18" a="1"/>
  <c r="N249" i="18"/>
  <c r="N249" i="18" a="1"/>
  <c r="M249" i="18"/>
  <c r="M249" i="18" a="1"/>
  <c r="L249" i="18"/>
  <c r="L249" i="18" a="1"/>
  <c r="K249" i="18"/>
  <c r="K249" i="18" a="1"/>
  <c r="J249" i="18"/>
  <c r="J249" i="18" a="1"/>
  <c r="I249" i="18"/>
  <c r="I249" i="18" a="1"/>
  <c r="H249" i="18"/>
  <c r="H249" i="18" a="1"/>
  <c r="G249" i="18"/>
  <c r="G249" i="18" a="1"/>
  <c r="F249" i="18"/>
  <c r="F249" i="18" a="1"/>
  <c r="E249" i="18"/>
  <c r="E249" i="18" a="1"/>
  <c r="D249" i="18"/>
  <c r="D249" i="18" a="1"/>
  <c r="R247" i="18"/>
  <c r="Q247" i="18"/>
  <c r="O247" i="18"/>
  <c r="N247" i="18"/>
  <c r="M247" i="18"/>
  <c r="L247" i="18"/>
  <c r="K247" i="18"/>
  <c r="J247" i="18"/>
  <c r="I247" i="18"/>
  <c r="H247" i="18"/>
  <c r="G247" i="18"/>
  <c r="F247" i="18"/>
  <c r="E247" i="18"/>
  <c r="D247" i="18"/>
  <c r="R246" i="18"/>
  <c r="R246" i="18" a="1"/>
  <c r="Q246" i="18"/>
  <c r="Q246" i="18" a="1"/>
  <c r="O246" i="18"/>
  <c r="O246" i="18" a="1"/>
  <c r="N246" i="18"/>
  <c r="N246" i="18" a="1"/>
  <c r="M246" i="18"/>
  <c r="M246" i="18" a="1"/>
  <c r="L246" i="18"/>
  <c r="L246" i="18" a="1"/>
  <c r="K246" i="18"/>
  <c r="K246" i="18" a="1"/>
  <c r="J246" i="18" a="1"/>
  <c r="J246" i="18" s="1"/>
  <c r="I246" i="18" a="1"/>
  <c r="I246" i="18" s="1"/>
  <c r="H246" i="18"/>
  <c r="H246" i="18" a="1"/>
  <c r="G246" i="18"/>
  <c r="G246" i="18" a="1"/>
  <c r="F246" i="18" a="1"/>
  <c r="F246" i="18" s="1"/>
  <c r="E246" i="18" a="1"/>
  <c r="E246" i="18" s="1"/>
  <c r="D246" i="18" a="1"/>
  <c r="D246" i="18" s="1"/>
  <c r="R245" i="18"/>
  <c r="Q245" i="18"/>
  <c r="O245" i="18"/>
  <c r="N245" i="18"/>
  <c r="M245" i="18"/>
  <c r="L245" i="18"/>
  <c r="K245" i="18"/>
  <c r="J245" i="18"/>
  <c r="I245" i="18"/>
  <c r="H245" i="18"/>
  <c r="G245" i="18"/>
  <c r="F245" i="18"/>
  <c r="E245" i="18"/>
  <c r="D245" i="18"/>
  <c r="R244" i="18"/>
  <c r="Q244" i="18"/>
  <c r="O244" i="18"/>
  <c r="O264" i="18" s="1"/>
  <c r="N244" i="18"/>
  <c r="M244" i="18"/>
  <c r="L244" i="18"/>
  <c r="K244" i="18"/>
  <c r="J244" i="18"/>
  <c r="I244" i="18"/>
  <c r="H244" i="18"/>
  <c r="G244" i="18"/>
  <c r="G264" i="18" s="1"/>
  <c r="F244" i="18"/>
  <c r="E244" i="18"/>
  <c r="D244" i="18"/>
  <c r="R243" i="18"/>
  <c r="Q243" i="18"/>
  <c r="O243" i="18"/>
  <c r="N243" i="18"/>
  <c r="M243" i="18"/>
  <c r="M263" i="18" s="1"/>
  <c r="M271" i="18" s="1"/>
  <c r="L243" i="18"/>
  <c r="K243" i="18"/>
  <c r="J243" i="18"/>
  <c r="I243" i="18"/>
  <c r="H243" i="18"/>
  <c r="G243" i="18"/>
  <c r="F243" i="18"/>
  <c r="E243" i="18"/>
  <c r="E251" i="18" s="1"/>
  <c r="D243" i="18"/>
  <c r="R230" i="18"/>
  <c r="Q230" i="18"/>
  <c r="O230" i="18"/>
  <c r="N230" i="18"/>
  <c r="M230" i="18"/>
  <c r="L230" i="18"/>
  <c r="K230" i="18"/>
  <c r="J230" i="18"/>
  <c r="I230" i="18"/>
  <c r="H230" i="18"/>
  <c r="G230" i="18"/>
  <c r="F230" i="18"/>
  <c r="E230" i="18"/>
  <c r="D230" i="18"/>
  <c r="T213" i="18"/>
  <c r="R213" i="18"/>
  <c r="Q213" i="18"/>
  <c r="O213" i="18"/>
  <c r="N213" i="18"/>
  <c r="M213" i="18"/>
  <c r="L213" i="18"/>
  <c r="K213" i="18"/>
  <c r="J213" i="18"/>
  <c r="I213" i="18"/>
  <c r="H213" i="18"/>
  <c r="G213" i="18"/>
  <c r="F213" i="18"/>
  <c r="E213" i="18"/>
  <c r="D213" i="18"/>
  <c r="T212" i="18"/>
  <c r="R212" i="18"/>
  <c r="Q212" i="18"/>
  <c r="O212" i="18"/>
  <c r="N212" i="18"/>
  <c r="M212" i="18"/>
  <c r="L212" i="18"/>
  <c r="K212" i="18"/>
  <c r="J212" i="18"/>
  <c r="I212" i="18"/>
  <c r="H212" i="18"/>
  <c r="G212" i="18"/>
  <c r="F212" i="18"/>
  <c r="E212" i="18"/>
  <c r="D212" i="18"/>
  <c r="T210" i="18"/>
  <c r="R210" i="18"/>
  <c r="Q210" i="18"/>
  <c r="O210" i="18"/>
  <c r="N210" i="18"/>
  <c r="M210" i="18"/>
  <c r="L210" i="18"/>
  <c r="K210" i="18"/>
  <c r="J210" i="18"/>
  <c r="I210" i="18"/>
  <c r="H210" i="18"/>
  <c r="G210" i="18"/>
  <c r="F210" i="18"/>
  <c r="E210" i="18"/>
  <c r="D210" i="18"/>
  <c r="R209" i="18" a="1"/>
  <c r="R209" i="18" s="1"/>
  <c r="Q209" i="18" a="1"/>
  <c r="Q209" i="18" s="1"/>
  <c r="O209" i="18" a="1"/>
  <c r="O209" i="18" s="1"/>
  <c r="N209" i="18" a="1"/>
  <c r="N209" i="18" s="1"/>
  <c r="M209" i="18" a="1"/>
  <c r="M209" i="18" s="1"/>
  <c r="L209" i="18" a="1"/>
  <c r="L209" i="18" s="1"/>
  <c r="K209" i="18" a="1"/>
  <c r="K209" i="18" s="1"/>
  <c r="J209" i="18" a="1"/>
  <c r="J209" i="18" s="1"/>
  <c r="I209" i="18" a="1"/>
  <c r="I209" i="18" s="1"/>
  <c r="H209" i="18" a="1"/>
  <c r="H209" i="18" s="1"/>
  <c r="G209" i="18" a="1"/>
  <c r="G209" i="18" s="1"/>
  <c r="F209" i="18" a="1"/>
  <c r="F209" i="18" s="1"/>
  <c r="E209" i="18" a="1"/>
  <c r="E209" i="18" s="1"/>
  <c r="D209" i="18" a="1"/>
  <c r="D209" i="18" s="1"/>
  <c r="R207" i="18"/>
  <c r="Q207" i="18"/>
  <c r="O207" i="18"/>
  <c r="N207" i="18"/>
  <c r="M207" i="18"/>
  <c r="L207" i="18"/>
  <c r="K207" i="18"/>
  <c r="J207" i="18"/>
  <c r="I207" i="18"/>
  <c r="H207" i="18"/>
  <c r="G207" i="18"/>
  <c r="F207" i="18"/>
  <c r="E207" i="18"/>
  <c r="D207" i="18"/>
  <c r="R206" i="18" a="1"/>
  <c r="R206" i="18" s="1"/>
  <c r="Q206" i="18" a="1"/>
  <c r="Q206" i="18" s="1"/>
  <c r="O206" i="18" a="1"/>
  <c r="O206" i="18" s="1"/>
  <c r="N206" i="18" a="1"/>
  <c r="N206" i="18" s="1"/>
  <c r="M206" i="18" a="1"/>
  <c r="M206" i="18" s="1"/>
  <c r="L206" i="18" a="1"/>
  <c r="L206" i="18" s="1"/>
  <c r="K206" i="18" a="1"/>
  <c r="K206" i="18" s="1"/>
  <c r="J206" i="18" a="1"/>
  <c r="J206" i="18" s="1"/>
  <c r="I206" i="18" a="1"/>
  <c r="I206" i="18" s="1"/>
  <c r="H206" i="18" a="1"/>
  <c r="H206" i="18" s="1"/>
  <c r="G206" i="18" a="1"/>
  <c r="G206" i="18" s="1"/>
  <c r="F206" i="18" a="1"/>
  <c r="F206" i="18" s="1"/>
  <c r="E206" i="18" a="1"/>
  <c r="E206" i="18" s="1"/>
  <c r="D206" i="18" a="1"/>
  <c r="D206" i="18" s="1"/>
  <c r="R205" i="18"/>
  <c r="Q205" i="18"/>
  <c r="O205" i="18"/>
  <c r="N205" i="18"/>
  <c r="M205" i="18"/>
  <c r="L205" i="18"/>
  <c r="K205" i="18"/>
  <c r="J205" i="18"/>
  <c r="I205" i="18"/>
  <c r="H205" i="18"/>
  <c r="G205" i="18"/>
  <c r="F205" i="18"/>
  <c r="E205" i="18"/>
  <c r="D205" i="18"/>
  <c r="R204" i="18"/>
  <c r="Q204" i="18"/>
  <c r="O204" i="18"/>
  <c r="N204" i="18"/>
  <c r="M204" i="18"/>
  <c r="L204" i="18"/>
  <c r="K204" i="18"/>
  <c r="J204" i="18"/>
  <c r="I204" i="18"/>
  <c r="H204" i="18"/>
  <c r="G204" i="18"/>
  <c r="F204" i="18"/>
  <c r="E204" i="18"/>
  <c r="D204" i="18"/>
  <c r="R203" i="18"/>
  <c r="Q203" i="18"/>
  <c r="O203" i="18"/>
  <c r="N203" i="18"/>
  <c r="M203" i="18"/>
  <c r="L203" i="18"/>
  <c r="K203" i="18"/>
  <c r="J203" i="18"/>
  <c r="I203" i="18"/>
  <c r="H203" i="18"/>
  <c r="G203" i="18"/>
  <c r="F203" i="18"/>
  <c r="E203" i="18"/>
  <c r="D203" i="18"/>
  <c r="R190" i="18"/>
  <c r="Q190" i="18"/>
  <c r="O190" i="18"/>
  <c r="N190" i="18"/>
  <c r="M190" i="18"/>
  <c r="L190" i="18"/>
  <c r="K190" i="18"/>
  <c r="J190" i="18"/>
  <c r="I190" i="18"/>
  <c r="H190" i="18"/>
  <c r="G190" i="18"/>
  <c r="F190" i="18"/>
  <c r="E190" i="18"/>
  <c r="D190" i="18"/>
  <c r="T173" i="18"/>
  <c r="R173" i="18"/>
  <c r="Q173" i="18"/>
  <c r="O173" i="18"/>
  <c r="N173" i="18"/>
  <c r="M173" i="18"/>
  <c r="L173" i="18"/>
  <c r="K173" i="18"/>
  <c r="J173" i="18"/>
  <c r="I173" i="18"/>
  <c r="H173" i="18"/>
  <c r="G173" i="18"/>
  <c r="F173" i="18"/>
  <c r="E173" i="18"/>
  <c r="D173" i="18"/>
  <c r="T172" i="18"/>
  <c r="R172" i="18"/>
  <c r="Q172" i="18"/>
  <c r="O172" i="18"/>
  <c r="N172" i="18"/>
  <c r="M172" i="18"/>
  <c r="L172" i="18"/>
  <c r="K172" i="18"/>
  <c r="J172" i="18"/>
  <c r="I172" i="18"/>
  <c r="H172" i="18"/>
  <c r="G172" i="18"/>
  <c r="F172" i="18"/>
  <c r="E172" i="18"/>
  <c r="D172" i="18"/>
  <c r="T170" i="18"/>
  <c r="R170" i="18"/>
  <c r="Q170" i="18"/>
  <c r="O170" i="18"/>
  <c r="N170" i="18"/>
  <c r="M170" i="18"/>
  <c r="L170" i="18"/>
  <c r="K170" i="18"/>
  <c r="J170" i="18"/>
  <c r="I170" i="18"/>
  <c r="H170" i="18"/>
  <c r="G170" i="18"/>
  <c r="F170" i="18"/>
  <c r="E170" i="18"/>
  <c r="D170" i="18"/>
  <c r="R169" i="18"/>
  <c r="R169" i="18" a="1"/>
  <c r="Q169" i="18"/>
  <c r="Q169" i="18" a="1"/>
  <c r="O169" i="18"/>
  <c r="O169" i="18" a="1"/>
  <c r="N169" i="18"/>
  <c r="N169" i="18" a="1"/>
  <c r="M169" i="18"/>
  <c r="M169" i="18" a="1"/>
  <c r="L169" i="18"/>
  <c r="L169" i="18" a="1"/>
  <c r="K169" i="18"/>
  <c r="K169" i="18" a="1"/>
  <c r="J169" i="18"/>
  <c r="J169" i="18" a="1"/>
  <c r="I169" i="18"/>
  <c r="I169" i="18" a="1"/>
  <c r="H169" i="18"/>
  <c r="H169" i="18" a="1"/>
  <c r="G169" i="18"/>
  <c r="G169" i="18" a="1"/>
  <c r="F169" i="18"/>
  <c r="F169" i="18" a="1"/>
  <c r="E169" i="18"/>
  <c r="E169" i="18" a="1"/>
  <c r="D169" i="18"/>
  <c r="D169" i="18" a="1"/>
  <c r="R167" i="18"/>
  <c r="Q167" i="18"/>
  <c r="O167" i="18"/>
  <c r="N167" i="18"/>
  <c r="M167" i="18"/>
  <c r="L167" i="18"/>
  <c r="K167" i="18"/>
  <c r="J167" i="18"/>
  <c r="I167" i="18"/>
  <c r="H167" i="18"/>
  <c r="G167" i="18"/>
  <c r="F167" i="18"/>
  <c r="E167" i="18"/>
  <c r="D167" i="18"/>
  <c r="R166" i="18"/>
  <c r="R166" i="18" a="1"/>
  <c r="Q166" i="18"/>
  <c r="Q166" i="18" a="1"/>
  <c r="O166" i="18"/>
  <c r="O166" i="18" a="1"/>
  <c r="N166" i="18"/>
  <c r="N166" i="18" a="1"/>
  <c r="M166" i="18"/>
  <c r="M166" i="18" a="1"/>
  <c r="L166" i="18"/>
  <c r="L166" i="18" a="1"/>
  <c r="K166" i="18"/>
  <c r="K166" i="18" a="1"/>
  <c r="J166" i="18"/>
  <c r="J166" i="18" a="1"/>
  <c r="I166" i="18"/>
  <c r="I166" i="18" a="1"/>
  <c r="H166" i="18"/>
  <c r="H166" i="18" a="1"/>
  <c r="G166" i="18" a="1"/>
  <c r="G166" i="18" s="1"/>
  <c r="F166" i="18"/>
  <c r="F166" i="18" a="1"/>
  <c r="E166" i="18"/>
  <c r="E166" i="18" a="1"/>
  <c r="D166" i="18"/>
  <c r="D166" i="18" a="1"/>
  <c r="R165" i="18"/>
  <c r="Q165" i="18"/>
  <c r="O165" i="18"/>
  <c r="N165" i="18"/>
  <c r="M165" i="18"/>
  <c r="L165" i="18"/>
  <c r="K165" i="18"/>
  <c r="J165" i="18"/>
  <c r="I165" i="18"/>
  <c r="H165" i="18"/>
  <c r="G165" i="18"/>
  <c r="F165" i="18"/>
  <c r="E165" i="18"/>
  <c r="D165" i="18"/>
  <c r="R164" i="18"/>
  <c r="Q164" i="18"/>
  <c r="O164" i="18"/>
  <c r="N164" i="18"/>
  <c r="M164" i="18"/>
  <c r="M184" i="18" s="1"/>
  <c r="L164" i="18"/>
  <c r="K164" i="18"/>
  <c r="J164" i="18"/>
  <c r="I164" i="18"/>
  <c r="H164" i="18"/>
  <c r="G164" i="18"/>
  <c r="F164" i="18"/>
  <c r="E164" i="18"/>
  <c r="E184" i="18" s="1"/>
  <c r="D164" i="18"/>
  <c r="R163" i="18"/>
  <c r="Q163" i="18"/>
  <c r="O163" i="18"/>
  <c r="N163" i="18"/>
  <c r="M163" i="18"/>
  <c r="L163" i="18"/>
  <c r="K163" i="18"/>
  <c r="K183" i="18" s="1"/>
  <c r="K191" i="18" s="1"/>
  <c r="J163" i="18"/>
  <c r="I163" i="18"/>
  <c r="H163" i="18"/>
  <c r="G163" i="18"/>
  <c r="F163" i="18"/>
  <c r="E163" i="18"/>
  <c r="D163" i="18"/>
  <c r="R150" i="18"/>
  <c r="Q150" i="18"/>
  <c r="O150" i="18"/>
  <c r="N150" i="18"/>
  <c r="M150" i="18"/>
  <c r="L150" i="18"/>
  <c r="K150" i="18"/>
  <c r="J150" i="18"/>
  <c r="I150" i="18"/>
  <c r="H150" i="18"/>
  <c r="G150" i="18"/>
  <c r="F150" i="18"/>
  <c r="E150" i="18"/>
  <c r="D150" i="18"/>
  <c r="T133" i="18"/>
  <c r="R133" i="18"/>
  <c r="Q133" i="18"/>
  <c r="O133" i="18"/>
  <c r="N133" i="18"/>
  <c r="M133" i="18"/>
  <c r="L133" i="18"/>
  <c r="K133" i="18"/>
  <c r="J133" i="18"/>
  <c r="I133" i="18"/>
  <c r="H133" i="18"/>
  <c r="G133" i="18"/>
  <c r="F133" i="18"/>
  <c r="E133" i="18"/>
  <c r="D133" i="18"/>
  <c r="T132" i="18"/>
  <c r="R132" i="18"/>
  <c r="Q132" i="18"/>
  <c r="O132" i="18"/>
  <c r="N132" i="18"/>
  <c r="M132" i="18"/>
  <c r="L132" i="18"/>
  <c r="K132" i="18"/>
  <c r="J132" i="18"/>
  <c r="I132" i="18"/>
  <c r="H132" i="18"/>
  <c r="G132" i="18"/>
  <c r="F132" i="18"/>
  <c r="E132" i="18"/>
  <c r="D132" i="18"/>
  <c r="T130" i="18"/>
  <c r="R130" i="18"/>
  <c r="Q130" i="18"/>
  <c r="O130" i="18"/>
  <c r="N130" i="18"/>
  <c r="M130" i="18"/>
  <c r="L130" i="18"/>
  <c r="K130" i="18"/>
  <c r="J130" i="18"/>
  <c r="I130" i="18"/>
  <c r="H130" i="18"/>
  <c r="G130" i="18"/>
  <c r="F130" i="18"/>
  <c r="E130" i="18"/>
  <c r="D130" i="18"/>
  <c r="R129" i="18" a="1"/>
  <c r="R129" i="18" s="1"/>
  <c r="Q129" i="18" a="1"/>
  <c r="Q129" i="18" s="1"/>
  <c r="O129" i="18" a="1"/>
  <c r="O129" i="18" s="1"/>
  <c r="N129" i="18" a="1"/>
  <c r="N129" i="18" s="1"/>
  <c r="M129" i="18" a="1"/>
  <c r="M129" i="18" s="1"/>
  <c r="L129" i="18" a="1"/>
  <c r="L129" i="18" s="1"/>
  <c r="K129" i="18" a="1"/>
  <c r="K129" i="18" s="1"/>
  <c r="J129" i="18" a="1"/>
  <c r="J129" i="18" s="1"/>
  <c r="I129" i="18" a="1"/>
  <c r="I129" i="18" s="1"/>
  <c r="H129" i="18" a="1"/>
  <c r="H129" i="18" s="1"/>
  <c r="G129" i="18" a="1"/>
  <c r="G129" i="18" s="1"/>
  <c r="F129" i="18" a="1"/>
  <c r="F129" i="18" s="1"/>
  <c r="E129" i="18" a="1"/>
  <c r="E129" i="18" s="1"/>
  <c r="D129" i="18" a="1"/>
  <c r="D129" i="18" s="1"/>
  <c r="R127" i="18"/>
  <c r="Q127" i="18"/>
  <c r="O127" i="18"/>
  <c r="N127" i="18"/>
  <c r="M127" i="18"/>
  <c r="L127" i="18"/>
  <c r="K127" i="18"/>
  <c r="J127" i="18"/>
  <c r="I127" i="18"/>
  <c r="H127" i="18"/>
  <c r="G127" i="18"/>
  <c r="F127" i="18"/>
  <c r="E127" i="18"/>
  <c r="D127" i="18"/>
  <c r="R126" i="18" a="1"/>
  <c r="R126" i="18" s="1"/>
  <c r="Q126" i="18" a="1"/>
  <c r="Q126" i="18" s="1"/>
  <c r="O126" i="18" a="1"/>
  <c r="O126" i="18" s="1"/>
  <c r="N126" i="18" a="1"/>
  <c r="N126" i="18" s="1"/>
  <c r="M126" i="18" a="1"/>
  <c r="M126" i="18" s="1"/>
  <c r="L126" i="18" a="1"/>
  <c r="L126" i="18" s="1"/>
  <c r="K126" i="18" a="1"/>
  <c r="K126" i="18" s="1"/>
  <c r="J126" i="18" a="1"/>
  <c r="J126" i="18" s="1"/>
  <c r="I126" i="18" a="1"/>
  <c r="I126" i="18" s="1"/>
  <c r="H126" i="18" a="1"/>
  <c r="H126" i="18" s="1"/>
  <c r="G126" i="18" a="1"/>
  <c r="G126" i="18" s="1"/>
  <c r="F126" i="18" a="1"/>
  <c r="F126" i="18" s="1"/>
  <c r="E126" i="18" a="1"/>
  <c r="E126" i="18" s="1"/>
  <c r="D126" i="18" a="1"/>
  <c r="D126" i="18" s="1"/>
  <c r="R125" i="18"/>
  <c r="Q125" i="18"/>
  <c r="O125" i="18"/>
  <c r="N125" i="18"/>
  <c r="M125" i="18"/>
  <c r="L125" i="18"/>
  <c r="K125" i="18"/>
  <c r="J125" i="18"/>
  <c r="I125" i="18"/>
  <c r="H125" i="18"/>
  <c r="G125" i="18"/>
  <c r="F125" i="18"/>
  <c r="E125" i="18"/>
  <c r="D125" i="18"/>
  <c r="R124" i="18"/>
  <c r="Q124" i="18"/>
  <c r="Q144" i="18" s="1"/>
  <c r="O124" i="18"/>
  <c r="N124" i="18"/>
  <c r="M124" i="18"/>
  <c r="L124" i="18"/>
  <c r="K124" i="18"/>
  <c r="J124" i="18"/>
  <c r="I124" i="18"/>
  <c r="H124" i="18"/>
  <c r="H144" i="18" s="1"/>
  <c r="G124" i="18"/>
  <c r="F124" i="18"/>
  <c r="E124" i="18"/>
  <c r="D124" i="18"/>
  <c r="R123" i="18"/>
  <c r="Q123" i="18"/>
  <c r="O123" i="18"/>
  <c r="N123" i="18"/>
  <c r="N131" i="18" s="1"/>
  <c r="M123" i="18"/>
  <c r="L123" i="18"/>
  <c r="K123" i="18"/>
  <c r="J123" i="18"/>
  <c r="I123" i="18"/>
  <c r="H123" i="18"/>
  <c r="G123" i="18"/>
  <c r="F123" i="18"/>
  <c r="E123" i="18"/>
  <c r="D123" i="18"/>
  <c r="B85" i="18"/>
  <c r="B86" i="18" s="1"/>
  <c r="Q84" i="18"/>
  <c r="N84" i="18"/>
  <c r="L84" i="18"/>
  <c r="J84" i="18"/>
  <c r="H84" i="18"/>
  <c r="F84" i="18"/>
  <c r="D84" i="18"/>
  <c r="B84" i="18"/>
  <c r="R84" i="18" s="1"/>
  <c r="T47" i="18"/>
  <c r="T47" i="18" a="1"/>
  <c r="R47" i="18"/>
  <c r="R47" i="18" a="1"/>
  <c r="Q47" i="18"/>
  <c r="Q47" i="18" a="1"/>
  <c r="O47" i="18"/>
  <c r="O47" i="18" a="1"/>
  <c r="N47" i="18"/>
  <c r="N47" i="18" a="1"/>
  <c r="M47" i="18"/>
  <c r="M47" i="18" a="1"/>
  <c r="L47" i="18"/>
  <c r="L47" i="18" a="1"/>
  <c r="K47" i="18"/>
  <c r="K47" i="18" a="1"/>
  <c r="J47" i="18"/>
  <c r="J47" i="18" a="1"/>
  <c r="I47" i="18"/>
  <c r="I47" i="18" a="1"/>
  <c r="H47" i="18"/>
  <c r="H47" i="18" a="1"/>
  <c r="G47" i="18"/>
  <c r="G47" i="18" a="1"/>
  <c r="F47" i="18"/>
  <c r="F47" i="18" a="1"/>
  <c r="E47" i="18"/>
  <c r="E47" i="18" a="1"/>
  <c r="D47" i="18"/>
  <c r="D47" i="18" a="1"/>
  <c r="T46" i="18"/>
  <c r="T46" i="18" a="1"/>
  <c r="R46" i="18"/>
  <c r="R46" i="18" a="1"/>
  <c r="Q46" i="18"/>
  <c r="Q46" i="18" a="1"/>
  <c r="O46" i="18"/>
  <c r="O46" i="18" a="1"/>
  <c r="N46" i="18"/>
  <c r="N46" i="18" a="1"/>
  <c r="M46" i="18"/>
  <c r="M46" i="18" a="1"/>
  <c r="L46" i="18"/>
  <c r="L46" i="18" a="1"/>
  <c r="K46" i="18"/>
  <c r="K46" i="18" a="1"/>
  <c r="J46" i="18"/>
  <c r="J46" i="18" a="1"/>
  <c r="I46" i="18"/>
  <c r="I46" i="18" a="1"/>
  <c r="H46" i="18"/>
  <c r="H46" i="18" a="1"/>
  <c r="G46" i="18"/>
  <c r="G46" i="18" a="1"/>
  <c r="F46" i="18"/>
  <c r="F46" i="18" a="1"/>
  <c r="E46" i="18"/>
  <c r="E46" i="18" a="1"/>
  <c r="D46" i="18"/>
  <c r="D46" i="18" a="1"/>
  <c r="T45" i="18"/>
  <c r="T45" i="18" a="1"/>
  <c r="R45" i="18"/>
  <c r="R45" i="18" a="1"/>
  <c r="Q45" i="18"/>
  <c r="Q45" i="18" a="1"/>
  <c r="O45" i="18"/>
  <c r="O45" i="18" a="1"/>
  <c r="N45" i="18"/>
  <c r="N45" i="18" a="1"/>
  <c r="M45" i="18" a="1"/>
  <c r="M45" i="18" s="1"/>
  <c r="L45" i="18"/>
  <c r="L45" i="18" a="1"/>
  <c r="K45" i="18"/>
  <c r="K45" i="18" a="1"/>
  <c r="J45" i="18"/>
  <c r="J45" i="18" a="1"/>
  <c r="I45" i="18" a="1"/>
  <c r="I45" i="18" s="1"/>
  <c r="H45" i="18"/>
  <c r="H45" i="18" a="1"/>
  <c r="G45" i="18"/>
  <c r="G45" i="18" a="1"/>
  <c r="F45" i="18"/>
  <c r="F45" i="18" a="1"/>
  <c r="E45" i="18" a="1"/>
  <c r="E45" i="18" s="1"/>
  <c r="D45" i="18"/>
  <c r="D45" i="18" a="1"/>
  <c r="T44" i="18"/>
  <c r="T44" i="18" a="1"/>
  <c r="R44" i="18"/>
  <c r="R44" i="18" a="1"/>
  <c r="Q44" i="18" a="1"/>
  <c r="Q44" i="18" s="1"/>
  <c r="O44" i="18"/>
  <c r="O44" i="18" a="1"/>
  <c r="N44" i="18"/>
  <c r="N44" i="18" a="1"/>
  <c r="M44" i="18"/>
  <c r="M44" i="18" a="1"/>
  <c r="L44" i="18" a="1"/>
  <c r="L44" i="18" s="1"/>
  <c r="K44" i="18"/>
  <c r="K44" i="18" a="1"/>
  <c r="J44" i="18"/>
  <c r="J44" i="18" a="1"/>
  <c r="I44" i="18"/>
  <c r="I44" i="18" a="1"/>
  <c r="H44" i="18" a="1"/>
  <c r="H44" i="18" s="1"/>
  <c r="G44" i="18"/>
  <c r="G44" i="18" a="1"/>
  <c r="F44" i="18" a="1"/>
  <c r="F44" i="18" s="1"/>
  <c r="E44" i="18"/>
  <c r="E44" i="18" a="1"/>
  <c r="D44" i="18" a="1"/>
  <c r="D44" i="18" s="1"/>
  <c r="T43" i="18"/>
  <c r="T43" i="18" a="1"/>
  <c r="R43" i="18" a="1"/>
  <c r="R43" i="18" s="1"/>
  <c r="Q43" i="18" a="1"/>
  <c r="Q43" i="18" s="1"/>
  <c r="O43" i="18" a="1"/>
  <c r="O43" i="18" s="1"/>
  <c r="N43" i="18"/>
  <c r="N43" i="18" a="1"/>
  <c r="M43" i="18" a="1"/>
  <c r="M43" i="18" s="1"/>
  <c r="L43" i="18" a="1"/>
  <c r="L43" i="18" s="1"/>
  <c r="K43" i="18" a="1"/>
  <c r="K43" i="18" s="1"/>
  <c r="J43" i="18"/>
  <c r="J43" i="18" a="1"/>
  <c r="I43" i="18" a="1"/>
  <c r="I43" i="18" s="1"/>
  <c r="H43" i="18" a="1"/>
  <c r="H43" i="18" s="1"/>
  <c r="G43" i="18" a="1"/>
  <c r="G43" i="18" s="1"/>
  <c r="F43" i="18"/>
  <c r="F43" i="18" a="1"/>
  <c r="E43" i="18" a="1"/>
  <c r="E43" i="18" s="1"/>
  <c r="D43" i="18" a="1"/>
  <c r="D43" i="18" s="1"/>
  <c r="R30" i="18"/>
  <c r="Q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R9" i="18"/>
  <c r="Q9" i="18"/>
  <c r="O9" i="18"/>
  <c r="N9" i="18"/>
  <c r="M9" i="18"/>
  <c r="M29" i="18" s="1"/>
  <c r="L9" i="18"/>
  <c r="K9" i="18"/>
  <c r="J9" i="18"/>
  <c r="I9" i="18"/>
  <c r="H9" i="18"/>
  <c r="G9" i="18"/>
  <c r="F9" i="18"/>
  <c r="E9" i="18"/>
  <c r="E29" i="18" s="1"/>
  <c r="D9" i="18"/>
  <c r="R8" i="18" a="1"/>
  <c r="R8" i="18" s="1"/>
  <c r="R28" i="18" s="1"/>
  <c r="Q8" i="18" a="1"/>
  <c r="Q8" i="18" s="1"/>
  <c r="Q28" i="18" s="1"/>
  <c r="O8" i="18" a="1"/>
  <c r="O8" i="18" s="1"/>
  <c r="O28" i="18" s="1"/>
  <c r="N8" i="18"/>
  <c r="N8" i="18" a="1"/>
  <c r="M8" i="18" a="1"/>
  <c r="M8" i="18" s="1"/>
  <c r="M28" i="18" s="1"/>
  <c r="L8" i="18" a="1"/>
  <c r="L8" i="18" s="1"/>
  <c r="L28" i="18" s="1"/>
  <c r="K8" i="18" a="1"/>
  <c r="K8" i="18" s="1"/>
  <c r="K28" i="18" s="1"/>
  <c r="J8" i="18"/>
  <c r="J28" i="18" s="1"/>
  <c r="J8" i="18" a="1"/>
  <c r="I8" i="18" a="1"/>
  <c r="I8" i="18" s="1"/>
  <c r="I28" i="18" s="1"/>
  <c r="H8" i="18" a="1"/>
  <c r="H8" i="18" s="1"/>
  <c r="H28" i="18" s="1"/>
  <c r="G8" i="18" a="1"/>
  <c r="G8" i="18" s="1"/>
  <c r="G28" i="18" s="1"/>
  <c r="F8" i="18"/>
  <c r="F28" i="18" s="1"/>
  <c r="F8" i="18" a="1"/>
  <c r="E8" i="18" a="1"/>
  <c r="E8" i="18" s="1"/>
  <c r="D8" i="18" a="1"/>
  <c r="D8" i="18" s="1"/>
  <c r="D28" i="18" s="1"/>
  <c r="R7" i="18"/>
  <c r="Q7" i="18"/>
  <c r="O7" i="18"/>
  <c r="O27" i="18" s="1"/>
  <c r="N7" i="18"/>
  <c r="M7" i="18"/>
  <c r="L7" i="18"/>
  <c r="K7" i="18"/>
  <c r="J7" i="18"/>
  <c r="I7" i="18"/>
  <c r="H7" i="18"/>
  <c r="G7" i="18"/>
  <c r="G27" i="18" s="1"/>
  <c r="F7" i="18"/>
  <c r="E7" i="18"/>
  <c r="D7" i="18"/>
  <c r="R6" i="18"/>
  <c r="Q6" i="18"/>
  <c r="O6" i="18"/>
  <c r="N6" i="18"/>
  <c r="M6" i="18"/>
  <c r="M26" i="18" s="1"/>
  <c r="L6" i="18"/>
  <c r="K6" i="18"/>
  <c r="J6" i="18"/>
  <c r="I6" i="18"/>
  <c r="H6" i="18"/>
  <c r="G6" i="18"/>
  <c r="F6" i="18"/>
  <c r="E6" i="18"/>
  <c r="E26" i="18" s="1"/>
  <c r="D6" i="18"/>
  <c r="R5" i="18"/>
  <c r="Q5" i="18"/>
  <c r="O5" i="18"/>
  <c r="N5" i="18"/>
  <c r="M5" i="18"/>
  <c r="L5" i="18"/>
  <c r="K5" i="18"/>
  <c r="K25" i="18" s="1"/>
  <c r="J5" i="18"/>
  <c r="I5" i="18"/>
  <c r="H5" i="18"/>
  <c r="G5" i="18"/>
  <c r="F5" i="18"/>
  <c r="E5" i="18"/>
  <c r="D5" i="18"/>
  <c r="R4" i="18"/>
  <c r="R24" i="18" s="1"/>
  <c r="Q4" i="18"/>
  <c r="O4" i="18"/>
  <c r="N4" i="18"/>
  <c r="M4" i="18"/>
  <c r="L4" i="18"/>
  <c r="K4" i="18"/>
  <c r="J4" i="18"/>
  <c r="I4" i="18"/>
  <c r="I24" i="18" s="1"/>
  <c r="H4" i="18"/>
  <c r="G4" i="18"/>
  <c r="F4" i="18"/>
  <c r="E4" i="18"/>
  <c r="D4" i="18"/>
  <c r="R3" i="18"/>
  <c r="Q3" i="18"/>
  <c r="O3" i="18"/>
  <c r="O23" i="18" s="1"/>
  <c r="O31" i="18" s="1"/>
  <c r="N3" i="18"/>
  <c r="M3" i="18"/>
  <c r="L3" i="18"/>
  <c r="K3" i="18"/>
  <c r="J3" i="18"/>
  <c r="I3" i="18"/>
  <c r="H3" i="18"/>
  <c r="G3" i="18"/>
  <c r="G23" i="18" s="1"/>
  <c r="G31" i="18" s="1"/>
  <c r="F3" i="18"/>
  <c r="E3" i="18"/>
  <c r="D3" i="18"/>
  <c r="B351" i="18"/>
  <c r="B352" i="18" s="1"/>
  <c r="B353" i="18" s="1"/>
  <c r="B354" i="18" s="1"/>
  <c r="A349" i="18"/>
  <c r="B348" i="18"/>
  <c r="B349" i="18" s="1"/>
  <c r="B350" i="18" s="1"/>
  <c r="A348" i="18"/>
  <c r="A347" i="18"/>
  <c r="A346" i="18"/>
  <c r="A345" i="18"/>
  <c r="O344" i="18"/>
  <c r="G344" i="18"/>
  <c r="B344" i="18"/>
  <c r="B345" i="18" s="1"/>
  <c r="B346" i="18" s="1"/>
  <c r="B347" i="18" s="1"/>
  <c r="A344" i="18"/>
  <c r="J343" i="18"/>
  <c r="J351" i="18" s="1"/>
  <c r="H343" i="18"/>
  <c r="H351" i="18" s="1"/>
  <c r="A343" i="18"/>
  <c r="Q331" i="18"/>
  <c r="J331" i="18"/>
  <c r="H331" i="18"/>
  <c r="N345" i="18"/>
  <c r="L345" i="18"/>
  <c r="F345" i="18"/>
  <c r="N344" i="18"/>
  <c r="L344" i="18"/>
  <c r="J344" i="18"/>
  <c r="H344" i="18"/>
  <c r="F344" i="18"/>
  <c r="B324" i="18"/>
  <c r="B325" i="18" s="1"/>
  <c r="M343" i="18"/>
  <c r="M351" i="18" s="1"/>
  <c r="K343" i="18"/>
  <c r="K351" i="18" s="1"/>
  <c r="I343" i="18"/>
  <c r="I351" i="18" s="1"/>
  <c r="E343" i="18"/>
  <c r="E351" i="18" s="1"/>
  <c r="A309" i="18"/>
  <c r="B308" i="18"/>
  <c r="B309" i="18" s="1"/>
  <c r="B310" i="18" s="1"/>
  <c r="B311" i="18" s="1"/>
  <c r="B312" i="18" s="1"/>
  <c r="B313" i="18" s="1"/>
  <c r="B314" i="18" s="1"/>
  <c r="A308" i="18"/>
  <c r="A307" i="18"/>
  <c r="A306" i="18"/>
  <c r="A305" i="18"/>
  <c r="B304" i="18"/>
  <c r="B305" i="18" s="1"/>
  <c r="B306" i="18" s="1"/>
  <c r="B307" i="18" s="1"/>
  <c r="A304" i="18"/>
  <c r="L303" i="18"/>
  <c r="L311" i="18" s="1"/>
  <c r="A303" i="18"/>
  <c r="L291" i="18"/>
  <c r="B284" i="18"/>
  <c r="Q291" i="18"/>
  <c r="D303" i="18"/>
  <c r="D311" i="18" s="1"/>
  <c r="A269" i="18"/>
  <c r="A268" i="18"/>
  <c r="B267" i="18"/>
  <c r="B268" i="18" s="1"/>
  <c r="B269" i="18" s="1"/>
  <c r="B270" i="18" s="1"/>
  <c r="A267" i="18"/>
  <c r="A266" i="18"/>
  <c r="A265" i="18"/>
  <c r="B264" i="18"/>
  <c r="B265" i="18" s="1"/>
  <c r="B266" i="18" s="1"/>
  <c r="A264" i="18"/>
  <c r="L263" i="18"/>
  <c r="L271" i="18" s="1"/>
  <c r="K263" i="18"/>
  <c r="K271" i="18" s="1"/>
  <c r="F263" i="18"/>
  <c r="F271" i="18" s="1"/>
  <c r="A263" i="18"/>
  <c r="L251" i="18"/>
  <c r="K251" i="18"/>
  <c r="F251" i="18"/>
  <c r="J264" i="18"/>
  <c r="I264" i="18"/>
  <c r="H264" i="18"/>
  <c r="B244" i="18"/>
  <c r="N264" i="18" s="1"/>
  <c r="N263" i="18"/>
  <c r="N271" i="18" s="1"/>
  <c r="G251" i="18"/>
  <c r="D263" i="18"/>
  <c r="D271" i="18" s="1"/>
  <c r="A229" i="18"/>
  <c r="A228" i="18"/>
  <c r="A227" i="18"/>
  <c r="A226" i="18"/>
  <c r="A225" i="18"/>
  <c r="N224" i="18"/>
  <c r="D224" i="18"/>
  <c r="B224" i="18"/>
  <c r="B225" i="18" s="1"/>
  <c r="B226" i="18" s="1"/>
  <c r="B227" i="18" s="1"/>
  <c r="B228" i="18" s="1"/>
  <c r="B229" i="18" s="1"/>
  <c r="B230" i="18" s="1"/>
  <c r="A224" i="18"/>
  <c r="K223" i="18"/>
  <c r="K231" i="18" s="1"/>
  <c r="A223" i="18"/>
  <c r="M211" i="18"/>
  <c r="L211" i="18"/>
  <c r="K211" i="18"/>
  <c r="J211" i="18"/>
  <c r="E211" i="18"/>
  <c r="D211" i="18"/>
  <c r="O224" i="18"/>
  <c r="L224" i="18"/>
  <c r="J224" i="18"/>
  <c r="I224" i="18"/>
  <c r="H224" i="18"/>
  <c r="G224" i="18"/>
  <c r="F224" i="18"/>
  <c r="B204" i="18"/>
  <c r="M224" i="18" s="1"/>
  <c r="M223" i="18"/>
  <c r="M231" i="18" s="1"/>
  <c r="L223" i="18"/>
  <c r="L231" i="18" s="1"/>
  <c r="J223" i="18"/>
  <c r="J231" i="18" s="1"/>
  <c r="F211" i="18"/>
  <c r="E223" i="18"/>
  <c r="E231" i="18" s="1"/>
  <c r="D223" i="18"/>
  <c r="D231" i="18" s="1"/>
  <c r="A189" i="18"/>
  <c r="B188" i="18"/>
  <c r="B189" i="18" s="1"/>
  <c r="B190" i="18" s="1"/>
  <c r="A188" i="18"/>
  <c r="A187" i="18"/>
  <c r="B186" i="18"/>
  <c r="B187" i="18" s="1"/>
  <c r="A186" i="18"/>
  <c r="A185" i="18"/>
  <c r="B184" i="18"/>
  <c r="B185" i="18" s="1"/>
  <c r="A184" i="18"/>
  <c r="H183" i="18"/>
  <c r="H191" i="18" s="1"/>
  <c r="A183" i="18"/>
  <c r="H171" i="18"/>
  <c r="L184" i="18"/>
  <c r="J184" i="18"/>
  <c r="I184" i="18"/>
  <c r="D184" i="18"/>
  <c r="B164" i="18"/>
  <c r="N183" i="18"/>
  <c r="N191" i="18" s="1"/>
  <c r="L171" i="18"/>
  <c r="J171" i="18"/>
  <c r="F183" i="18"/>
  <c r="F191" i="18" s="1"/>
  <c r="A149" i="18"/>
  <c r="A148" i="18"/>
  <c r="A147" i="18"/>
  <c r="A146" i="18"/>
  <c r="B145" i="18"/>
  <c r="B146" i="18" s="1"/>
  <c r="B147" i="18" s="1"/>
  <c r="B148" i="18" s="1"/>
  <c r="B149" i="18" s="1"/>
  <c r="B150" i="18" s="1"/>
  <c r="A145" i="18"/>
  <c r="O144" i="18"/>
  <c r="D144" i="18"/>
  <c r="B144" i="18"/>
  <c r="A144" i="18"/>
  <c r="I143" i="18"/>
  <c r="I151" i="18" s="1"/>
  <c r="A143" i="18"/>
  <c r="O131" i="18"/>
  <c r="M131" i="18"/>
  <c r="N144" i="18"/>
  <c r="M144" i="18"/>
  <c r="I144" i="18"/>
  <c r="G144" i="18"/>
  <c r="F144" i="18"/>
  <c r="E144" i="18"/>
  <c r="B124" i="18"/>
  <c r="L144" i="18" s="1"/>
  <c r="O143" i="18"/>
  <c r="O151" i="18" s="1"/>
  <c r="M143" i="18"/>
  <c r="M151" i="18" s="1"/>
  <c r="I131" i="18"/>
  <c r="G143" i="18"/>
  <c r="G151" i="18" s="1"/>
  <c r="E143" i="18"/>
  <c r="E151" i="18" s="1"/>
  <c r="O29" i="18"/>
  <c r="L29" i="18"/>
  <c r="K29" i="18"/>
  <c r="J29" i="18"/>
  <c r="G29" i="18"/>
  <c r="D29" i="18"/>
  <c r="A29" i="18"/>
  <c r="A28" i="18"/>
  <c r="J27" i="18"/>
  <c r="A27" i="18"/>
  <c r="Q26" i="18"/>
  <c r="N26" i="18"/>
  <c r="L26" i="18"/>
  <c r="J26" i="18"/>
  <c r="H26" i="18"/>
  <c r="F26" i="18"/>
  <c r="D26" i="18"/>
  <c r="A26" i="18"/>
  <c r="A25" i="18"/>
  <c r="Q24" i="18"/>
  <c r="N24" i="18"/>
  <c r="L24" i="18"/>
  <c r="J24" i="18"/>
  <c r="H24" i="18"/>
  <c r="F24" i="18"/>
  <c r="D24" i="18"/>
  <c r="A24" i="18"/>
  <c r="L23" i="18"/>
  <c r="L31" i="18" s="1"/>
  <c r="J23" i="18"/>
  <c r="J31" i="18" s="1"/>
  <c r="D23" i="18"/>
  <c r="D31" i="18" s="1"/>
  <c r="A23" i="18"/>
  <c r="L11" i="18"/>
  <c r="J11" i="18"/>
  <c r="D11" i="18"/>
  <c r="R29" i="18"/>
  <c r="Q29" i="18"/>
  <c r="N29" i="18"/>
  <c r="I29" i="18"/>
  <c r="H29" i="18"/>
  <c r="F29" i="18"/>
  <c r="N28" i="18"/>
  <c r="E28" i="18"/>
  <c r="R27" i="18"/>
  <c r="Q27" i="18"/>
  <c r="N27" i="18"/>
  <c r="M27" i="18"/>
  <c r="L27" i="18"/>
  <c r="K27" i="18"/>
  <c r="I27" i="18"/>
  <c r="H27" i="18"/>
  <c r="F27" i="18"/>
  <c r="E27" i="18"/>
  <c r="D27" i="18"/>
  <c r="R26" i="18"/>
  <c r="O26" i="18"/>
  <c r="K26" i="18"/>
  <c r="I26" i="18"/>
  <c r="G26" i="18"/>
  <c r="R25" i="18"/>
  <c r="Q25" i="18"/>
  <c r="O25" i="18"/>
  <c r="N25" i="18"/>
  <c r="M25" i="18"/>
  <c r="L25" i="18"/>
  <c r="J25" i="18"/>
  <c r="I25" i="18"/>
  <c r="H25" i="18"/>
  <c r="G25" i="18"/>
  <c r="F25" i="18"/>
  <c r="E25" i="18"/>
  <c r="D25" i="18"/>
  <c r="O24" i="18"/>
  <c r="M24" i="18"/>
  <c r="K24" i="18"/>
  <c r="G24" i="18"/>
  <c r="E24" i="18"/>
  <c r="R23" i="18"/>
  <c r="R31" i="18" s="1"/>
  <c r="Q23" i="18"/>
  <c r="Q31" i="18" s="1"/>
  <c r="N23" i="18"/>
  <c r="N31" i="18" s="1"/>
  <c r="M23" i="18"/>
  <c r="M31" i="18" s="1"/>
  <c r="K23" i="18"/>
  <c r="K31" i="18" s="1"/>
  <c r="I23" i="18"/>
  <c r="I31" i="18" s="1"/>
  <c r="H23" i="18"/>
  <c r="H31" i="18" s="1"/>
  <c r="F23" i="18"/>
  <c r="F31" i="18" s="1"/>
  <c r="E23" i="18"/>
  <c r="E31" i="18" s="1"/>
  <c r="R2" i="18"/>
  <c r="R184" i="18" s="1"/>
  <c r="Q2" i="18"/>
  <c r="K86" i="18" l="1"/>
  <c r="B87" i="18"/>
  <c r="J86" i="18"/>
  <c r="R86" i="18"/>
  <c r="I86" i="18"/>
  <c r="D86" i="18"/>
  <c r="Q86" i="18"/>
  <c r="H86" i="18"/>
  <c r="L86" i="18"/>
  <c r="O86" i="18"/>
  <c r="G86" i="18"/>
  <c r="N86" i="18"/>
  <c r="F86" i="18"/>
  <c r="M86" i="18"/>
  <c r="E86" i="18"/>
  <c r="K84" i="18"/>
  <c r="D85" i="18"/>
  <c r="L85" i="18"/>
  <c r="E85" i="18"/>
  <c r="M85" i="18"/>
  <c r="E263" i="18"/>
  <c r="E271" i="18" s="1"/>
  <c r="E84" i="18"/>
  <c r="M84" i="18"/>
  <c r="F85" i="18"/>
  <c r="N85" i="18"/>
  <c r="G85" i="18"/>
  <c r="O85" i="18"/>
  <c r="G84" i="18"/>
  <c r="O84" i="18"/>
  <c r="H85" i="18"/>
  <c r="Q85" i="18"/>
  <c r="K85" i="18"/>
  <c r="I85" i="18"/>
  <c r="R85" i="18"/>
  <c r="I84" i="18"/>
  <c r="J85" i="18"/>
  <c r="Q343" i="18"/>
  <c r="Q351" i="18" s="1"/>
  <c r="Q303" i="18"/>
  <c r="Q311" i="18" s="1"/>
  <c r="K11" i="18"/>
  <c r="B151" i="18"/>
  <c r="B152" i="18" s="1"/>
  <c r="B153" i="18" s="1"/>
  <c r="B154" i="18" s="1"/>
  <c r="B191" i="18"/>
  <c r="B192" i="18" s="1"/>
  <c r="B193" i="18" s="1"/>
  <c r="B194" i="18" s="1"/>
  <c r="F143" i="18"/>
  <c r="F151" i="18" s="1"/>
  <c r="F131" i="18"/>
  <c r="N143" i="18"/>
  <c r="N151" i="18" s="1"/>
  <c r="T2" i="18"/>
  <c r="T6" i="18" s="1"/>
  <c r="T26" i="18" s="1"/>
  <c r="T8" i="18"/>
  <c r="T28" i="18" s="1"/>
  <c r="E11" i="18"/>
  <c r="M11" i="18"/>
  <c r="F11" i="18"/>
  <c r="N11" i="18"/>
  <c r="H143" i="18"/>
  <c r="H151" i="18" s="1"/>
  <c r="H131" i="18"/>
  <c r="Q143" i="18"/>
  <c r="Q151" i="18" s="1"/>
  <c r="Q131" i="18"/>
  <c r="G11" i="18"/>
  <c r="O11" i="18"/>
  <c r="R143" i="18"/>
  <c r="R151" i="18" s="1"/>
  <c r="H11" i="18"/>
  <c r="Q11" i="18"/>
  <c r="Q183" i="18"/>
  <c r="Q191" i="18" s="1"/>
  <c r="Q264" i="18"/>
  <c r="I11" i="18"/>
  <c r="R11" i="18"/>
  <c r="J303" i="18"/>
  <c r="J311" i="18" s="1"/>
  <c r="J291" i="18"/>
  <c r="R144" i="18"/>
  <c r="E131" i="18"/>
  <c r="I183" i="18"/>
  <c r="I191" i="18" s="1"/>
  <c r="I171" i="18"/>
  <c r="R183" i="18"/>
  <c r="R191" i="18" s="1"/>
  <c r="R171" i="18"/>
  <c r="G211" i="18"/>
  <c r="G223" i="18"/>
  <c r="G231" i="18" s="1"/>
  <c r="O223" i="18"/>
  <c r="O231" i="18" s="1"/>
  <c r="O211" i="18"/>
  <c r="J143" i="18"/>
  <c r="J151" i="18" s="1"/>
  <c r="J131" i="18"/>
  <c r="J144" i="18"/>
  <c r="R131" i="18"/>
  <c r="J183" i="18"/>
  <c r="J191" i="18" s="1"/>
  <c r="K143" i="18"/>
  <c r="K151" i="18" s="1"/>
  <c r="K131" i="18"/>
  <c r="K144" i="18"/>
  <c r="B125" i="18"/>
  <c r="G131" i="18"/>
  <c r="Q184" i="18"/>
  <c r="L183" i="18"/>
  <c r="L191" i="18" s="1"/>
  <c r="D143" i="18"/>
  <c r="D151" i="18" s="1"/>
  <c r="D131" i="18"/>
  <c r="L143" i="18"/>
  <c r="L151" i="18" s="1"/>
  <c r="L131" i="18"/>
  <c r="D183" i="18"/>
  <c r="D191" i="18" s="1"/>
  <c r="D171" i="18"/>
  <c r="E183" i="18"/>
  <c r="E191" i="18" s="1"/>
  <c r="E171" i="18"/>
  <c r="M183" i="18"/>
  <c r="M191" i="18" s="1"/>
  <c r="M171" i="18"/>
  <c r="K184" i="18"/>
  <c r="B165" i="18"/>
  <c r="K171" i="18"/>
  <c r="N223" i="18"/>
  <c r="N231" i="18" s="1"/>
  <c r="N211" i="18"/>
  <c r="F223" i="18"/>
  <c r="F231" i="18" s="1"/>
  <c r="I263" i="18"/>
  <c r="I271" i="18" s="1"/>
  <c r="I251" i="18"/>
  <c r="R263" i="18"/>
  <c r="R271" i="18" s="1"/>
  <c r="R251" i="18"/>
  <c r="B271" i="18"/>
  <c r="B272" i="18" s="1"/>
  <c r="B273" i="18" s="1"/>
  <c r="B274" i="18" s="1"/>
  <c r="H223" i="18"/>
  <c r="H231" i="18" s="1"/>
  <c r="H211" i="18"/>
  <c r="Q223" i="18"/>
  <c r="Q231" i="18" s="1"/>
  <c r="Q211" i="18"/>
  <c r="F184" i="18"/>
  <c r="N184" i="18"/>
  <c r="N171" i="18"/>
  <c r="I223" i="18"/>
  <c r="I231" i="18" s="1"/>
  <c r="I211" i="18"/>
  <c r="R223" i="18"/>
  <c r="R231" i="18" s="1"/>
  <c r="R211" i="18"/>
  <c r="B231" i="18"/>
  <c r="B232" i="18" s="1"/>
  <c r="B233" i="18" s="1"/>
  <c r="B234" i="18" s="1"/>
  <c r="G183" i="18"/>
  <c r="G191" i="18" s="1"/>
  <c r="G171" i="18"/>
  <c r="O183" i="18"/>
  <c r="O191" i="18" s="1"/>
  <c r="O171" i="18"/>
  <c r="G184" i="18"/>
  <c r="O184" i="18"/>
  <c r="Q171" i="18"/>
  <c r="H184" i="18"/>
  <c r="F171" i="18"/>
  <c r="G263" i="18"/>
  <c r="G271" i="18" s="1"/>
  <c r="Q224" i="18"/>
  <c r="O263" i="18"/>
  <c r="O271" i="18" s="1"/>
  <c r="O251" i="18"/>
  <c r="H263" i="18"/>
  <c r="H271" i="18" s="1"/>
  <c r="H251" i="18"/>
  <c r="Q263" i="18"/>
  <c r="Q271" i="18" s="1"/>
  <c r="Q251" i="18"/>
  <c r="F343" i="18"/>
  <c r="F351" i="18" s="1"/>
  <c r="F331" i="18"/>
  <c r="R224" i="18"/>
  <c r="J263" i="18"/>
  <c r="J271" i="18" s="1"/>
  <c r="J251" i="18"/>
  <c r="R264" i="18"/>
  <c r="K291" i="18"/>
  <c r="K303" i="18"/>
  <c r="K311" i="18" s="1"/>
  <c r="N304" i="18"/>
  <c r="F304" i="18"/>
  <c r="M304" i="18"/>
  <c r="E304" i="18"/>
  <c r="L304" i="18"/>
  <c r="J304" i="18"/>
  <c r="I304" i="18"/>
  <c r="B285" i="18"/>
  <c r="H304" i="18"/>
  <c r="G304" i="18"/>
  <c r="O304" i="18"/>
  <c r="K304" i="18"/>
  <c r="Q304" i="18"/>
  <c r="K224" i="18"/>
  <c r="B205" i="18"/>
  <c r="R304" i="18"/>
  <c r="E224" i="18"/>
  <c r="H303" i="18"/>
  <c r="H311" i="18" s="1"/>
  <c r="H291" i="18"/>
  <c r="D344" i="18"/>
  <c r="Q344" i="18"/>
  <c r="I303" i="18"/>
  <c r="I311" i="18" s="1"/>
  <c r="I291" i="18"/>
  <c r="R303" i="18"/>
  <c r="R311" i="18" s="1"/>
  <c r="R291" i="18"/>
  <c r="D343" i="18"/>
  <c r="D351" i="18" s="1"/>
  <c r="D331" i="18"/>
  <c r="L343" i="18"/>
  <c r="L351" i="18" s="1"/>
  <c r="L331" i="18"/>
  <c r="K264" i="18"/>
  <c r="B245" i="18"/>
  <c r="D264" i="18"/>
  <c r="L264" i="18"/>
  <c r="M251" i="18"/>
  <c r="E264" i="18"/>
  <c r="M264" i="18"/>
  <c r="N251" i="18"/>
  <c r="F264" i="18"/>
  <c r="D251" i="18"/>
  <c r="G303" i="18"/>
  <c r="G311" i="18" s="1"/>
  <c r="G291" i="18"/>
  <c r="O303" i="18"/>
  <c r="O311" i="18" s="1"/>
  <c r="O291" i="18"/>
  <c r="D345" i="18"/>
  <c r="N343" i="18"/>
  <c r="N351" i="18" s="1"/>
  <c r="N331" i="18"/>
  <c r="D291" i="18"/>
  <c r="E303" i="18"/>
  <c r="E311" i="18" s="1"/>
  <c r="E291" i="18"/>
  <c r="M303" i="18"/>
  <c r="M311" i="18" s="1"/>
  <c r="M291" i="18"/>
  <c r="R343" i="18"/>
  <c r="R351" i="18" s="1"/>
  <c r="F303" i="18"/>
  <c r="F311" i="18" s="1"/>
  <c r="F291" i="18"/>
  <c r="N303" i="18"/>
  <c r="N311" i="18" s="1"/>
  <c r="N291" i="18"/>
  <c r="B326" i="18"/>
  <c r="K345" i="18"/>
  <c r="J345" i="18"/>
  <c r="R345" i="18"/>
  <c r="I345" i="18"/>
  <c r="Q345" i="18"/>
  <c r="H345" i="18"/>
  <c r="O345" i="18"/>
  <c r="G345" i="18"/>
  <c r="M345" i="18"/>
  <c r="E345" i="18"/>
  <c r="E344" i="18"/>
  <c r="M344" i="18"/>
  <c r="I331" i="18"/>
  <c r="R331" i="18"/>
  <c r="K331" i="18"/>
  <c r="I344" i="18"/>
  <c r="R344" i="18"/>
  <c r="E331" i="18"/>
  <c r="M331" i="18"/>
  <c r="K344" i="18"/>
  <c r="G331" i="18"/>
  <c r="O331" i="18"/>
  <c r="U14" i="15"/>
  <c r="U15" i="15"/>
  <c r="U16" i="15"/>
  <c r="U17" i="15"/>
  <c r="U18" i="15"/>
  <c r="U19" i="15"/>
  <c r="U20" i="15"/>
  <c r="U21" i="15"/>
  <c r="U8" i="15" s="1"/>
  <c r="U13" i="15"/>
  <c r="U6" i="15"/>
  <c r="U7" i="15"/>
  <c r="U11" i="15"/>
  <c r="U10" i="15"/>
  <c r="U9" i="15"/>
  <c r="U5" i="15"/>
  <c r="U4" i="15"/>
  <c r="W21" i="15"/>
  <c r="W8" i="15" s="1"/>
  <c r="T21" i="15"/>
  <c r="T8" i="15" s="1"/>
  <c r="R21" i="15"/>
  <c r="Q21" i="15"/>
  <c r="Q8" i="15" s="1"/>
  <c r="P21" i="15"/>
  <c r="P8" i="15" s="1"/>
  <c r="O21" i="15"/>
  <c r="O8" i="15" s="1"/>
  <c r="N21" i="15"/>
  <c r="N8" i="15" s="1"/>
  <c r="M21" i="15"/>
  <c r="M8" i="15" s="1"/>
  <c r="L21" i="15"/>
  <c r="L8" i="15" s="1"/>
  <c r="K21" i="15"/>
  <c r="K8" i="15" s="1"/>
  <c r="J21" i="15"/>
  <c r="I21" i="15"/>
  <c r="H21" i="15"/>
  <c r="G21" i="15"/>
  <c r="F21" i="15"/>
  <c r="E21" i="15"/>
  <c r="E8" i="15" s="1"/>
  <c r="D21" i="15"/>
  <c r="D8" i="15" s="1"/>
  <c r="C21" i="15"/>
  <c r="C8" i="15" s="1"/>
  <c r="B21" i="15"/>
  <c r="B8" i="15" s="1"/>
  <c r="W20" i="15"/>
  <c r="W9" i="15" s="1"/>
  <c r="T20" i="15"/>
  <c r="T9" i="15" s="1"/>
  <c r="R20" i="15"/>
  <c r="Q20" i="15"/>
  <c r="Q9" i="15" s="1"/>
  <c r="P20" i="15"/>
  <c r="P9" i="15" s="1"/>
  <c r="O20" i="15"/>
  <c r="O9" i="15" s="1"/>
  <c r="N20" i="15"/>
  <c r="N9" i="15" s="1"/>
  <c r="M20" i="15"/>
  <c r="L20" i="15"/>
  <c r="K20" i="15"/>
  <c r="J20" i="15"/>
  <c r="J9" i="15" s="1"/>
  <c r="I20" i="15"/>
  <c r="I9" i="15" s="1"/>
  <c r="H20" i="15"/>
  <c r="H9" i="15" s="1"/>
  <c r="G20" i="15"/>
  <c r="F20" i="15"/>
  <c r="F9" i="15" s="1"/>
  <c r="E20" i="15"/>
  <c r="D20" i="15"/>
  <c r="C20" i="15"/>
  <c r="B20" i="15"/>
  <c r="B9" i="15" s="1"/>
  <c r="W19" i="15"/>
  <c r="W10" i="15" s="1"/>
  <c r="T19" i="15"/>
  <c r="T10" i="15" s="1"/>
  <c r="R19" i="15"/>
  <c r="Q19" i="15"/>
  <c r="Q10" i="15" s="1"/>
  <c r="P19" i="15"/>
  <c r="O19" i="15"/>
  <c r="N19" i="15"/>
  <c r="M19" i="15"/>
  <c r="L19" i="15"/>
  <c r="L10" i="15" s="1"/>
  <c r="K19" i="15"/>
  <c r="K10" i="15" s="1"/>
  <c r="J19" i="15"/>
  <c r="J10" i="15" s="1"/>
  <c r="I19" i="15"/>
  <c r="I10" i="15" s="1"/>
  <c r="H19" i="15"/>
  <c r="G19" i="15"/>
  <c r="F19" i="15"/>
  <c r="E19" i="15"/>
  <c r="D19" i="15"/>
  <c r="C19" i="15"/>
  <c r="C10" i="15" s="1"/>
  <c r="B19" i="15"/>
  <c r="B10" i="15" s="1"/>
  <c r="W18" i="15"/>
  <c r="W4" i="15" s="1"/>
  <c r="T18" i="15"/>
  <c r="R18" i="15"/>
  <c r="Q18" i="15"/>
  <c r="P18" i="15"/>
  <c r="P4" i="15" s="1"/>
  <c r="O18" i="15"/>
  <c r="O4" i="15" s="1"/>
  <c r="N18" i="15"/>
  <c r="N4" i="15" s="1"/>
  <c r="M18" i="15"/>
  <c r="L18" i="15"/>
  <c r="K18" i="15"/>
  <c r="J18" i="15"/>
  <c r="I18" i="15"/>
  <c r="I4" i="15" s="1"/>
  <c r="H18" i="15"/>
  <c r="G18" i="15"/>
  <c r="F18" i="15"/>
  <c r="F4" i="15" s="1"/>
  <c r="E18" i="15"/>
  <c r="E4" i="15" s="1"/>
  <c r="D18" i="15"/>
  <c r="D4" i="15" s="1"/>
  <c r="C18" i="15"/>
  <c r="B18" i="15"/>
  <c r="B4" i="15" s="1"/>
  <c r="W17" i="15"/>
  <c r="W5" i="15" s="1"/>
  <c r="T17" i="15"/>
  <c r="T5" i="15" s="1"/>
  <c r="R17" i="15"/>
  <c r="R5" i="15" s="1"/>
  <c r="Q17" i="15"/>
  <c r="Q5" i="15" s="1"/>
  <c r="P17" i="15"/>
  <c r="P5" i="15" s="1"/>
  <c r="O17" i="15"/>
  <c r="O5" i="15" s="1"/>
  <c r="N17" i="15"/>
  <c r="N5" i="15" s="1"/>
  <c r="M17" i="15"/>
  <c r="M5" i="15" s="1"/>
  <c r="L17" i="15"/>
  <c r="L5" i="15" s="1"/>
  <c r="K17" i="15"/>
  <c r="K5" i="15" s="1"/>
  <c r="J17" i="15"/>
  <c r="J5" i="15" s="1"/>
  <c r="I17" i="15"/>
  <c r="I5" i="15" s="1"/>
  <c r="H17" i="15"/>
  <c r="H5" i="15" s="1"/>
  <c r="G17" i="15"/>
  <c r="G5" i="15" s="1"/>
  <c r="F17" i="15"/>
  <c r="E17" i="15"/>
  <c r="E5" i="15" s="1"/>
  <c r="D17" i="15"/>
  <c r="D5" i="15" s="1"/>
  <c r="C17" i="15"/>
  <c r="C5" i="15" s="1"/>
  <c r="B17" i="15"/>
  <c r="B5" i="15" s="1"/>
  <c r="W16" i="15"/>
  <c r="W6" i="15" s="1"/>
  <c r="T16" i="15"/>
  <c r="T6" i="15" s="1"/>
  <c r="R16" i="15"/>
  <c r="R6" i="15" s="1"/>
  <c r="Q16" i="15"/>
  <c r="Q6" i="15" s="1"/>
  <c r="P16" i="15"/>
  <c r="P6" i="15" s="1"/>
  <c r="O16" i="15"/>
  <c r="O6" i="15" s="1"/>
  <c r="N16" i="15"/>
  <c r="N6" i="15" s="1"/>
  <c r="M16" i="15"/>
  <c r="M6" i="15" s="1"/>
  <c r="L16" i="15"/>
  <c r="L6" i="15" s="1"/>
  <c r="K16" i="15"/>
  <c r="K6" i="15" s="1"/>
  <c r="J16" i="15"/>
  <c r="J6" i="15" s="1"/>
  <c r="I16" i="15"/>
  <c r="H16" i="15"/>
  <c r="G16" i="15"/>
  <c r="G6" i="15" s="1"/>
  <c r="F16" i="15"/>
  <c r="F6" i="15" s="1"/>
  <c r="E16" i="15"/>
  <c r="E6" i="15" s="1"/>
  <c r="D16" i="15"/>
  <c r="D6" i="15" s="1"/>
  <c r="C16" i="15"/>
  <c r="B16" i="15"/>
  <c r="B6" i="15" s="1"/>
  <c r="W15" i="15"/>
  <c r="T15" i="15"/>
  <c r="R15" i="15"/>
  <c r="Q15" i="15"/>
  <c r="Q7" i="15" s="1"/>
  <c r="P15" i="15"/>
  <c r="O15" i="15"/>
  <c r="O7" i="15" s="1"/>
  <c r="N15" i="15"/>
  <c r="N7" i="15" s="1"/>
  <c r="M15" i="15"/>
  <c r="M7" i="15" s="1"/>
  <c r="L15" i="15"/>
  <c r="K15" i="15"/>
  <c r="K7" i="15" s="1"/>
  <c r="J15" i="15"/>
  <c r="J7" i="15" s="1"/>
  <c r="I15" i="15"/>
  <c r="H15" i="15"/>
  <c r="H7" i="15" s="1"/>
  <c r="G15" i="15"/>
  <c r="G7" i="15" s="1"/>
  <c r="F15" i="15"/>
  <c r="E15" i="15"/>
  <c r="E7" i="15" s="1"/>
  <c r="D15" i="15"/>
  <c r="C15" i="15"/>
  <c r="B15" i="15"/>
  <c r="W14" i="15"/>
  <c r="W11" i="15" s="1"/>
  <c r="T14" i="15"/>
  <c r="T11" i="15" s="1"/>
  <c r="R14" i="15"/>
  <c r="R11" i="15" s="1"/>
  <c r="Q14" i="15"/>
  <c r="Q11" i="15" s="1"/>
  <c r="P14" i="15"/>
  <c r="P11" i="15" s="1"/>
  <c r="O14" i="15"/>
  <c r="N14" i="15"/>
  <c r="N11" i="15" s="1"/>
  <c r="M14" i="15"/>
  <c r="L14" i="15"/>
  <c r="L11" i="15" s="1"/>
  <c r="K14" i="15"/>
  <c r="K11" i="15" s="1"/>
  <c r="J14" i="15"/>
  <c r="J11" i="15" s="1"/>
  <c r="I14" i="15"/>
  <c r="I11" i="15" s="1"/>
  <c r="H14" i="15"/>
  <c r="H11" i="15" s="1"/>
  <c r="G14" i="15"/>
  <c r="G11" i="15" s="1"/>
  <c r="F14" i="15"/>
  <c r="F11" i="15" s="1"/>
  <c r="E14" i="15"/>
  <c r="E11" i="15" s="1"/>
  <c r="D14" i="15"/>
  <c r="D11" i="15" s="1"/>
  <c r="C14" i="15"/>
  <c r="C11" i="15" s="1"/>
  <c r="B14" i="15"/>
  <c r="B11" i="15" s="1"/>
  <c r="W13" i="15"/>
  <c r="T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G8" i="15"/>
  <c r="F8" i="15"/>
  <c r="R9" i="15"/>
  <c r="H4" i="15"/>
  <c r="G4" i="15"/>
  <c r="P7" i="15"/>
  <c r="I7" i="15"/>
  <c r="O11" i="15"/>
  <c r="M11" i="15"/>
  <c r="R10" i="15"/>
  <c r="P10" i="15"/>
  <c r="O10" i="15"/>
  <c r="N10" i="15"/>
  <c r="M10" i="15"/>
  <c r="H10" i="15"/>
  <c r="G10" i="15"/>
  <c r="F10" i="15"/>
  <c r="E10" i="15"/>
  <c r="D10" i="15"/>
  <c r="M9" i="15"/>
  <c r="L9" i="15"/>
  <c r="K9" i="15"/>
  <c r="G9" i="15"/>
  <c r="E9" i="15"/>
  <c r="D9" i="15"/>
  <c r="C9" i="15"/>
  <c r="R8" i="15"/>
  <c r="J8" i="15"/>
  <c r="I8" i="15"/>
  <c r="H8" i="15"/>
  <c r="W7" i="15"/>
  <c r="T7" i="15"/>
  <c r="R7" i="15"/>
  <c r="L7" i="15"/>
  <c r="F7" i="15"/>
  <c r="D7" i="15"/>
  <c r="C7" i="15"/>
  <c r="B7" i="15"/>
  <c r="I6" i="15"/>
  <c r="H6" i="15"/>
  <c r="C6" i="15"/>
  <c r="F5" i="15"/>
  <c r="T4" i="15"/>
  <c r="R4" i="15"/>
  <c r="Q4" i="15"/>
  <c r="M4" i="15"/>
  <c r="L4" i="15"/>
  <c r="K4" i="15"/>
  <c r="J4" i="15"/>
  <c r="C4" i="15"/>
  <c r="A3" i="15"/>
  <c r="A7" i="6"/>
  <c r="A15" i="9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D7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D3" i="3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C4" i="14"/>
  <c r="A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A3" i="13"/>
  <c r="A10" i="9"/>
  <c r="S10" i="9" s="1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15" i="8"/>
  <c r="A11" i="8"/>
  <c r="A7" i="8"/>
  <c r="A3" i="8"/>
  <c r="A11" i="3"/>
  <c r="A7" i="3"/>
  <c r="A3" i="3"/>
  <c r="A15" i="11"/>
  <c r="A11" i="11"/>
  <c r="A7" i="11"/>
  <c r="A3" i="11"/>
  <c r="A15" i="6"/>
  <c r="A11" i="6"/>
  <c r="A3" i="6"/>
  <c r="A3" i="9"/>
  <c r="A3" i="2"/>
  <c r="A3" i="1"/>
  <c r="A7" i="9"/>
  <c r="I7" i="9" s="1"/>
  <c r="A8" i="9"/>
  <c r="C8" i="9" s="1"/>
  <c r="A9" i="9"/>
  <c r="G9" i="9" s="1"/>
  <c r="A11" i="9"/>
  <c r="S11" i="9" s="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A5" i="9"/>
  <c r="C5" i="9" s="1"/>
  <c r="A6" i="9"/>
  <c r="J6" i="9" s="1"/>
  <c r="A4" i="9"/>
  <c r="G4" i="9" s="1"/>
  <c r="B3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D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D7" i="6"/>
  <c r="D3" i="6"/>
  <c r="D15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D11" i="3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L87" i="18" l="1"/>
  <c r="D87" i="18"/>
  <c r="E87" i="18"/>
  <c r="K87" i="18"/>
  <c r="B88" i="18"/>
  <c r="J87" i="18"/>
  <c r="R87" i="18"/>
  <c r="I87" i="18"/>
  <c r="Q87" i="18"/>
  <c r="H87" i="18"/>
  <c r="O87" i="18"/>
  <c r="G87" i="18"/>
  <c r="M87" i="18"/>
  <c r="N87" i="18"/>
  <c r="F87" i="18"/>
  <c r="T204" i="18"/>
  <c r="T224" i="18" s="1"/>
  <c r="M145" i="18"/>
  <c r="E145" i="18"/>
  <c r="L145" i="18"/>
  <c r="B126" i="18"/>
  <c r="K145" i="18"/>
  <c r="J145" i="18"/>
  <c r="R145" i="18"/>
  <c r="I145" i="18"/>
  <c r="O145" i="18"/>
  <c r="G145" i="18"/>
  <c r="Q145" i="18"/>
  <c r="N145" i="18"/>
  <c r="H145" i="18"/>
  <c r="F145" i="18"/>
  <c r="T124" i="18"/>
  <c r="T144" i="18" s="1"/>
  <c r="T325" i="18"/>
  <c r="T345" i="18" s="1"/>
  <c r="D304" i="18"/>
  <c r="T284" i="18"/>
  <c r="T304" i="18" s="1"/>
  <c r="T123" i="18"/>
  <c r="N265" i="18"/>
  <c r="F265" i="18"/>
  <c r="M265" i="18"/>
  <c r="E265" i="18"/>
  <c r="L265" i="18"/>
  <c r="B246" i="18"/>
  <c r="K265" i="18"/>
  <c r="O265" i="18"/>
  <c r="G265" i="18"/>
  <c r="J265" i="18"/>
  <c r="I265" i="18"/>
  <c r="H265" i="18"/>
  <c r="R265" i="18"/>
  <c r="Q265" i="18"/>
  <c r="T324" i="18"/>
  <c r="T344" i="18" s="1"/>
  <c r="M225" i="18"/>
  <c r="E225" i="18"/>
  <c r="L225" i="18"/>
  <c r="B206" i="18"/>
  <c r="K225" i="18"/>
  <c r="J225" i="18"/>
  <c r="R225" i="18"/>
  <c r="I225" i="18"/>
  <c r="O225" i="18"/>
  <c r="G225" i="18"/>
  <c r="Q225" i="18"/>
  <c r="N225" i="18"/>
  <c r="F225" i="18"/>
  <c r="H225" i="18"/>
  <c r="R185" i="18"/>
  <c r="I185" i="18"/>
  <c r="Q185" i="18"/>
  <c r="H185" i="18"/>
  <c r="O185" i="18"/>
  <c r="G185" i="18"/>
  <c r="N185" i="18"/>
  <c r="F185" i="18"/>
  <c r="M185" i="18"/>
  <c r="E185" i="18"/>
  <c r="B166" i="18"/>
  <c r="K185" i="18"/>
  <c r="J185" i="18"/>
  <c r="L185" i="18"/>
  <c r="O346" i="18"/>
  <c r="K346" i="18"/>
  <c r="G346" i="18"/>
  <c r="B327" i="18"/>
  <c r="N346" i="18"/>
  <c r="J346" i="18"/>
  <c r="F346" i="18"/>
  <c r="H346" i="18"/>
  <c r="E346" i="18"/>
  <c r="R346" i="18"/>
  <c r="Q346" i="18"/>
  <c r="L346" i="18"/>
  <c r="M346" i="18"/>
  <c r="I346" i="18"/>
  <c r="T84" i="18"/>
  <c r="N305" i="18"/>
  <c r="F305" i="18"/>
  <c r="M305" i="18"/>
  <c r="E305" i="18"/>
  <c r="L305" i="18"/>
  <c r="B286" i="18"/>
  <c r="H305" i="18"/>
  <c r="G305" i="18"/>
  <c r="R305" i="18"/>
  <c r="Q305" i="18"/>
  <c r="J305" i="18"/>
  <c r="I305" i="18"/>
  <c r="O305" i="18"/>
  <c r="K305" i="18"/>
  <c r="T323" i="18"/>
  <c r="T244" i="18"/>
  <c r="T264" i="18" s="1"/>
  <c r="T203" i="18"/>
  <c r="T243" i="18"/>
  <c r="T164" i="18"/>
  <c r="T184" i="18" s="1"/>
  <c r="T163" i="18"/>
  <c r="T283" i="18"/>
  <c r="T7" i="18"/>
  <c r="T27" i="18" s="1"/>
  <c r="T3" i="18"/>
  <c r="T5" i="18"/>
  <c r="T25" i="18" s="1"/>
  <c r="T9" i="18"/>
  <c r="T29" i="18" s="1"/>
  <c r="T4" i="18"/>
  <c r="T24" i="18" s="1"/>
  <c r="H8" i="9"/>
  <c r="D10" i="9"/>
  <c r="L10" i="9"/>
  <c r="E10" i="9"/>
  <c r="M10" i="9"/>
  <c r="F10" i="9"/>
  <c r="N10" i="9"/>
  <c r="G10" i="9"/>
  <c r="O10" i="9"/>
  <c r="H10" i="9"/>
  <c r="P10" i="9"/>
  <c r="I10" i="9"/>
  <c r="Q10" i="9"/>
  <c r="J10" i="9"/>
  <c r="R10" i="9"/>
  <c r="C10" i="9"/>
  <c r="K10" i="9"/>
  <c r="L11" i="9"/>
  <c r="P11" i="9"/>
  <c r="D11" i="9"/>
  <c r="H11" i="9"/>
  <c r="E11" i="9"/>
  <c r="I11" i="9"/>
  <c r="M11" i="9"/>
  <c r="Q11" i="9"/>
  <c r="C11" i="9"/>
  <c r="F11" i="9"/>
  <c r="J11" i="9"/>
  <c r="N11" i="9"/>
  <c r="R11" i="9"/>
  <c r="C9" i="9"/>
  <c r="C4" i="9"/>
  <c r="G11" i="9"/>
  <c r="K11" i="9"/>
  <c r="O11" i="9"/>
  <c r="D9" i="9"/>
  <c r="N4" i="9"/>
  <c r="G8" i="9"/>
  <c r="O8" i="9"/>
  <c r="R5" i="9"/>
  <c r="E4" i="9"/>
  <c r="F8" i="9"/>
  <c r="N9" i="9"/>
  <c r="P7" i="9"/>
  <c r="M9" i="9"/>
  <c r="O7" i="9"/>
  <c r="F4" i="9"/>
  <c r="F9" i="9"/>
  <c r="H7" i="9"/>
  <c r="E9" i="9"/>
  <c r="G7" i="9"/>
  <c r="M4" i="9"/>
  <c r="N8" i="9"/>
  <c r="J5" i="9"/>
  <c r="I5" i="9"/>
  <c r="L4" i="9"/>
  <c r="D4" i="9"/>
  <c r="L9" i="9"/>
  <c r="M8" i="9"/>
  <c r="E8" i="9"/>
  <c r="N7" i="9"/>
  <c r="F7" i="9"/>
  <c r="O6" i="9"/>
  <c r="G6" i="9"/>
  <c r="P5" i="9"/>
  <c r="H5" i="9"/>
  <c r="Q5" i="9"/>
  <c r="S4" i="9"/>
  <c r="K4" i="9"/>
  <c r="S9" i="9"/>
  <c r="K9" i="9"/>
  <c r="L8" i="9"/>
  <c r="D8" i="9"/>
  <c r="M7" i="9"/>
  <c r="E7" i="9"/>
  <c r="N6" i="9"/>
  <c r="F6" i="9"/>
  <c r="O5" i="9"/>
  <c r="G5" i="9"/>
  <c r="H6" i="9"/>
  <c r="R4" i="9"/>
  <c r="J4" i="9"/>
  <c r="R9" i="9"/>
  <c r="J9" i="9"/>
  <c r="S8" i="9"/>
  <c r="K8" i="9"/>
  <c r="L7" i="9"/>
  <c r="D7" i="9"/>
  <c r="M6" i="9"/>
  <c r="E6" i="9"/>
  <c r="N5" i="9"/>
  <c r="F5" i="9"/>
  <c r="I6" i="9"/>
  <c r="P6" i="9"/>
  <c r="Q4" i="9"/>
  <c r="I4" i="9"/>
  <c r="Q9" i="9"/>
  <c r="I9" i="9"/>
  <c r="R8" i="9"/>
  <c r="J8" i="9"/>
  <c r="S7" i="9"/>
  <c r="K7" i="9"/>
  <c r="C7" i="9"/>
  <c r="L6" i="9"/>
  <c r="D6" i="9"/>
  <c r="M5" i="9"/>
  <c r="E5" i="9"/>
  <c r="Q6" i="9"/>
  <c r="P4" i="9"/>
  <c r="H4" i="9"/>
  <c r="P9" i="9"/>
  <c r="H9" i="9"/>
  <c r="Q8" i="9"/>
  <c r="I8" i="9"/>
  <c r="R7" i="9"/>
  <c r="J7" i="9"/>
  <c r="S6" i="9"/>
  <c r="K6" i="9"/>
  <c r="C6" i="9"/>
  <c r="L5" i="9"/>
  <c r="D5" i="9"/>
  <c r="O4" i="9"/>
  <c r="O9" i="9"/>
  <c r="P8" i="9"/>
  <c r="Q7" i="9"/>
  <c r="R6" i="9"/>
  <c r="S5" i="9"/>
  <c r="K5" i="9"/>
  <c r="M88" i="18" l="1"/>
  <c r="E88" i="18"/>
  <c r="L88" i="18"/>
  <c r="D88" i="18"/>
  <c r="F88" i="18"/>
  <c r="K88" i="18"/>
  <c r="B89" i="18"/>
  <c r="J88" i="18"/>
  <c r="R88" i="18"/>
  <c r="I88" i="18"/>
  <c r="N88" i="18"/>
  <c r="Q88" i="18"/>
  <c r="H88" i="18"/>
  <c r="O88" i="18"/>
  <c r="G88" i="18"/>
  <c r="M347" i="18"/>
  <c r="E347" i="18"/>
  <c r="L347" i="18"/>
  <c r="B328" i="18"/>
  <c r="B329" i="18" s="1"/>
  <c r="K347" i="18"/>
  <c r="J347" i="18"/>
  <c r="R347" i="18"/>
  <c r="I347" i="18"/>
  <c r="O347" i="18"/>
  <c r="G347" i="18"/>
  <c r="N347" i="18"/>
  <c r="H347" i="18"/>
  <c r="F347" i="18"/>
  <c r="Q347" i="18"/>
  <c r="B167" i="18"/>
  <c r="N186" i="18"/>
  <c r="J186" i="18"/>
  <c r="F186" i="18"/>
  <c r="R186" i="18"/>
  <c r="M186" i="18"/>
  <c r="I186" i="18"/>
  <c r="E186" i="18"/>
  <c r="O186" i="18"/>
  <c r="L186" i="18"/>
  <c r="K186" i="18"/>
  <c r="H186" i="18"/>
  <c r="G186" i="18"/>
  <c r="Q186" i="18"/>
  <c r="T291" i="18"/>
  <c r="T303" i="18"/>
  <c r="T311" i="18" s="1"/>
  <c r="R306" i="18"/>
  <c r="M306" i="18"/>
  <c r="I306" i="18"/>
  <c r="E306" i="18"/>
  <c r="Q306" i="18"/>
  <c r="L306" i="18"/>
  <c r="H306" i="18"/>
  <c r="J306" i="18"/>
  <c r="O306" i="18"/>
  <c r="B287" i="18"/>
  <c r="F306" i="18"/>
  <c r="K306" i="18"/>
  <c r="N306" i="18"/>
  <c r="G306" i="18"/>
  <c r="D346" i="18"/>
  <c r="T326" i="18"/>
  <c r="T346" i="18" s="1"/>
  <c r="Q146" i="18"/>
  <c r="L146" i="18"/>
  <c r="H146" i="18"/>
  <c r="O146" i="18"/>
  <c r="K146" i="18"/>
  <c r="G146" i="18"/>
  <c r="B127" i="18"/>
  <c r="F146" i="18"/>
  <c r="E146" i="18"/>
  <c r="R146" i="18"/>
  <c r="N146" i="18"/>
  <c r="M146" i="18"/>
  <c r="J146" i="18"/>
  <c r="I146" i="18"/>
  <c r="T85" i="18"/>
  <c r="T183" i="18"/>
  <c r="T191" i="18" s="1"/>
  <c r="T171" i="18"/>
  <c r="D305" i="18"/>
  <c r="T285" i="18"/>
  <c r="T305" i="18" s="1"/>
  <c r="T143" i="18"/>
  <c r="T151" i="18" s="1"/>
  <c r="T131" i="18"/>
  <c r="D145" i="18"/>
  <c r="T125" i="18"/>
  <c r="T145" i="18" s="1"/>
  <c r="R266" i="18"/>
  <c r="M266" i="18"/>
  <c r="I266" i="18"/>
  <c r="E266" i="18"/>
  <c r="Q266" i="18"/>
  <c r="L266" i="18"/>
  <c r="H266" i="18"/>
  <c r="J266" i="18"/>
  <c r="B247" i="18"/>
  <c r="G266" i="18"/>
  <c r="O266" i="18"/>
  <c r="F266" i="18"/>
  <c r="N266" i="18"/>
  <c r="K266" i="18"/>
  <c r="T343" i="18"/>
  <c r="T351" i="18" s="1"/>
  <c r="T331" i="18"/>
  <c r="T263" i="18"/>
  <c r="T271" i="18" s="1"/>
  <c r="T251" i="18"/>
  <c r="D185" i="18"/>
  <c r="T165" i="18"/>
  <c r="T185" i="18" s="1"/>
  <c r="Q226" i="18"/>
  <c r="L226" i="18"/>
  <c r="H226" i="18"/>
  <c r="O226" i="18"/>
  <c r="K226" i="18"/>
  <c r="G226" i="18"/>
  <c r="B207" i="18"/>
  <c r="I226" i="18"/>
  <c r="F226" i="18"/>
  <c r="E226" i="18"/>
  <c r="R226" i="18"/>
  <c r="M226" i="18"/>
  <c r="N226" i="18"/>
  <c r="J226" i="18"/>
  <c r="D265" i="18"/>
  <c r="T245" i="18"/>
  <c r="T265" i="18" s="1"/>
  <c r="T23" i="18"/>
  <c r="T31" i="18" s="1"/>
  <c r="T11" i="18"/>
  <c r="T223" i="18"/>
  <c r="T231" i="18" s="1"/>
  <c r="T211" i="18"/>
  <c r="D225" i="18"/>
  <c r="T205" i="18"/>
  <c r="T225" i="18" s="1"/>
  <c r="N89" i="18" l="1"/>
  <c r="F89" i="18"/>
  <c r="M89" i="18"/>
  <c r="E89" i="18"/>
  <c r="L89" i="18"/>
  <c r="D89" i="18"/>
  <c r="O89" i="18"/>
  <c r="K89" i="18"/>
  <c r="B90" i="18"/>
  <c r="J89" i="18"/>
  <c r="R89" i="18"/>
  <c r="I89" i="18"/>
  <c r="Q89" i="18"/>
  <c r="H89" i="18"/>
  <c r="G89" i="18"/>
  <c r="D226" i="18"/>
  <c r="T206" i="18"/>
  <c r="T226" i="18" s="1"/>
  <c r="Q267" i="18"/>
  <c r="H267" i="18"/>
  <c r="O267" i="18"/>
  <c r="G267" i="18"/>
  <c r="N267" i="18"/>
  <c r="F267" i="18"/>
  <c r="M267" i="18"/>
  <c r="E267" i="18"/>
  <c r="R267" i="18"/>
  <c r="I267" i="18"/>
  <c r="J267" i="18"/>
  <c r="B248" i="18"/>
  <c r="B249" i="18" s="1"/>
  <c r="L267" i="18"/>
  <c r="K267" i="18"/>
  <c r="D266" i="18"/>
  <c r="T246" i="18"/>
  <c r="T266" i="18" s="1"/>
  <c r="D146" i="18"/>
  <c r="T126" i="18"/>
  <c r="T146" i="18" s="1"/>
  <c r="Q349" i="18"/>
  <c r="L349" i="18"/>
  <c r="H349" i="18"/>
  <c r="O349" i="18"/>
  <c r="K349" i="18"/>
  <c r="G349" i="18"/>
  <c r="B330" i="18"/>
  <c r="I349" i="18"/>
  <c r="F349" i="18"/>
  <c r="E349" i="18"/>
  <c r="R349" i="18"/>
  <c r="M349" i="18"/>
  <c r="J349" i="18"/>
  <c r="N349" i="18"/>
  <c r="T327" i="18"/>
  <c r="T347" i="18" s="1"/>
  <c r="D347" i="18"/>
  <c r="D186" i="18"/>
  <c r="T166" i="18"/>
  <c r="T186" i="18" s="1"/>
  <c r="O227" i="18"/>
  <c r="G227" i="18"/>
  <c r="N227" i="18"/>
  <c r="F227" i="18"/>
  <c r="M227" i="18"/>
  <c r="E227" i="18"/>
  <c r="L227" i="18"/>
  <c r="B208" i="18"/>
  <c r="B209" i="18" s="1"/>
  <c r="K227" i="18"/>
  <c r="R227" i="18"/>
  <c r="I227" i="18"/>
  <c r="Q227" i="18"/>
  <c r="J227" i="18"/>
  <c r="H227" i="18"/>
  <c r="Q307" i="18"/>
  <c r="H307" i="18"/>
  <c r="O307" i="18"/>
  <c r="G307" i="18"/>
  <c r="N307" i="18"/>
  <c r="F307" i="18"/>
  <c r="L307" i="18"/>
  <c r="K307" i="18"/>
  <c r="J307" i="18"/>
  <c r="I307" i="18"/>
  <c r="R307" i="18"/>
  <c r="M307" i="18"/>
  <c r="B288" i="18"/>
  <c r="B289" i="18" s="1"/>
  <c r="E307" i="18"/>
  <c r="D306" i="18"/>
  <c r="T286" i="18"/>
  <c r="T306" i="18" s="1"/>
  <c r="O147" i="18"/>
  <c r="G147" i="18"/>
  <c r="N147" i="18"/>
  <c r="F147" i="18"/>
  <c r="M147" i="18"/>
  <c r="E147" i="18"/>
  <c r="L147" i="18"/>
  <c r="B128" i="18"/>
  <c r="B129" i="18" s="1"/>
  <c r="K147" i="18"/>
  <c r="R147" i="18"/>
  <c r="I147" i="18"/>
  <c r="J147" i="18"/>
  <c r="H147" i="18"/>
  <c r="Q147" i="18"/>
  <c r="T86" i="18"/>
  <c r="B168" i="18"/>
  <c r="B169" i="18" s="1"/>
  <c r="K187" i="18"/>
  <c r="J187" i="18"/>
  <c r="R187" i="18"/>
  <c r="I187" i="18"/>
  <c r="Q187" i="18"/>
  <c r="H187" i="18"/>
  <c r="O187" i="18"/>
  <c r="G187" i="18"/>
  <c r="M187" i="18"/>
  <c r="E187" i="18"/>
  <c r="N187" i="18"/>
  <c r="L187" i="18"/>
  <c r="F187" i="18"/>
  <c r="O90" i="18" l="1"/>
  <c r="G90" i="18"/>
  <c r="Q90" i="18"/>
  <c r="N90" i="18"/>
  <c r="F90" i="18"/>
  <c r="M90" i="18"/>
  <c r="E90" i="18"/>
  <c r="L90" i="18"/>
  <c r="D90" i="18"/>
  <c r="H90" i="18"/>
  <c r="K90" i="18"/>
  <c r="B91" i="18"/>
  <c r="J90" i="18"/>
  <c r="R90" i="18"/>
  <c r="I90" i="18"/>
  <c r="D147" i="18"/>
  <c r="T127" i="18"/>
  <c r="T147" i="18" s="1"/>
  <c r="B331" i="18"/>
  <c r="B332" i="18" s="1"/>
  <c r="R229" i="18"/>
  <c r="M229" i="18"/>
  <c r="I229" i="18"/>
  <c r="E229" i="18"/>
  <c r="Q229" i="18"/>
  <c r="L229" i="18"/>
  <c r="H229" i="18"/>
  <c r="B210" i="18"/>
  <c r="J229" i="18"/>
  <c r="G229" i="18"/>
  <c r="F229" i="18"/>
  <c r="N229" i="18"/>
  <c r="K229" i="18"/>
  <c r="O229" i="18"/>
  <c r="D267" i="18"/>
  <c r="T247" i="18"/>
  <c r="T267" i="18" s="1"/>
  <c r="T87" i="18"/>
  <c r="O189" i="18"/>
  <c r="K189" i="18"/>
  <c r="G189" i="18"/>
  <c r="B170" i="18"/>
  <c r="N189" i="18"/>
  <c r="J189" i="18"/>
  <c r="F189" i="18"/>
  <c r="Q189" i="18"/>
  <c r="M189" i="18"/>
  <c r="L189" i="18"/>
  <c r="I189" i="18"/>
  <c r="H189" i="18"/>
  <c r="R189" i="18"/>
  <c r="E189" i="18"/>
  <c r="D227" i="18"/>
  <c r="T207" i="18"/>
  <c r="T227" i="18" s="1"/>
  <c r="T329" i="18"/>
  <c r="T349" i="18" s="1"/>
  <c r="D349" i="18"/>
  <c r="D307" i="18"/>
  <c r="T287" i="18"/>
  <c r="T307" i="18" s="1"/>
  <c r="O149" i="18"/>
  <c r="K149" i="18"/>
  <c r="G149" i="18"/>
  <c r="B130" i="18"/>
  <c r="R149" i="18"/>
  <c r="L149" i="18"/>
  <c r="F149" i="18"/>
  <c r="Q149" i="18"/>
  <c r="J149" i="18"/>
  <c r="E149" i="18"/>
  <c r="N149" i="18"/>
  <c r="I149" i="18"/>
  <c r="M149" i="18"/>
  <c r="H149" i="18"/>
  <c r="D187" i="18"/>
  <c r="T167" i="18"/>
  <c r="T187" i="18" s="1"/>
  <c r="Q309" i="18"/>
  <c r="N309" i="18"/>
  <c r="J309" i="18"/>
  <c r="F309" i="18"/>
  <c r="M309" i="18"/>
  <c r="I309" i="18"/>
  <c r="E309" i="18"/>
  <c r="B290" i="18"/>
  <c r="K309" i="18"/>
  <c r="R309" i="18"/>
  <c r="G309" i="18"/>
  <c r="L309" i="18"/>
  <c r="O309" i="18"/>
  <c r="H309" i="18"/>
  <c r="N269" i="18"/>
  <c r="R269" i="18"/>
  <c r="M269" i="18"/>
  <c r="I269" i="18"/>
  <c r="E269" i="18"/>
  <c r="H269" i="18"/>
  <c r="L269" i="18"/>
  <c r="G269" i="18"/>
  <c r="B250" i="18"/>
  <c r="O269" i="18"/>
  <c r="Q269" i="18"/>
  <c r="K269" i="18"/>
  <c r="J269" i="18"/>
  <c r="F269" i="18"/>
  <c r="Q91" i="18" l="1"/>
  <c r="H91" i="18"/>
  <c r="O91" i="18"/>
  <c r="G91" i="18"/>
  <c r="R91" i="18"/>
  <c r="N91" i="18"/>
  <c r="F91" i="18"/>
  <c r="M91" i="18"/>
  <c r="E91" i="18"/>
  <c r="L91" i="18"/>
  <c r="D91" i="18"/>
  <c r="K91" i="18"/>
  <c r="I91" i="18"/>
  <c r="B92" i="18"/>
  <c r="J91" i="18"/>
  <c r="T289" i="18"/>
  <c r="T309" i="18" s="1"/>
  <c r="D309" i="18"/>
  <c r="D149" i="18"/>
  <c r="T129" i="18"/>
  <c r="T149" i="18" s="1"/>
  <c r="D189" i="18"/>
  <c r="T169" i="18"/>
  <c r="T189" i="18" s="1"/>
  <c r="B211" i="18"/>
  <c r="B212" i="18" s="1"/>
  <c r="B131" i="18"/>
  <c r="B132" i="18" s="1"/>
  <c r="B171" i="18"/>
  <c r="B172" i="18" s="1"/>
  <c r="D229" i="18"/>
  <c r="T209" i="18"/>
  <c r="T229" i="18" s="1"/>
  <c r="B333" i="18"/>
  <c r="T88" i="18"/>
  <c r="B251" i="18"/>
  <c r="B252" i="18" s="1"/>
  <c r="B291" i="18"/>
  <c r="B292" i="18" s="1"/>
  <c r="D269" i="18"/>
  <c r="T249" i="18"/>
  <c r="T269" i="18" s="1"/>
  <c r="R92" i="18" l="1"/>
  <c r="I92" i="18"/>
  <c r="Q92" i="18"/>
  <c r="H92" i="18"/>
  <c r="O92" i="18"/>
  <c r="G92" i="18"/>
  <c r="N92" i="18"/>
  <c r="F92" i="18"/>
  <c r="M92" i="18"/>
  <c r="E92" i="18"/>
  <c r="J92" i="18"/>
  <c r="L92" i="18"/>
  <c r="D92" i="18"/>
  <c r="K92" i="18"/>
  <c r="B93" i="18"/>
  <c r="J352" i="18"/>
  <c r="J334" i="18"/>
  <c r="J354" i="18" s="1"/>
  <c r="Q352" i="18"/>
  <c r="Q334" i="18"/>
  <c r="Q354" i="18" s="1"/>
  <c r="M328" i="18"/>
  <c r="M348" i="18" s="1"/>
  <c r="M334" i="18"/>
  <c r="M354" i="18" s="1"/>
  <c r="M352" i="18"/>
  <c r="B173" i="18"/>
  <c r="E334" i="18"/>
  <c r="E354" i="18" s="1"/>
  <c r="E352" i="18"/>
  <c r="T89" i="18"/>
  <c r="I352" i="18"/>
  <c r="I334" i="18"/>
  <c r="I354" i="18" s="1"/>
  <c r="F334" i="18"/>
  <c r="F354" i="18" s="1"/>
  <c r="F352" i="18"/>
  <c r="L334" i="18"/>
  <c r="L354" i="18" s="1"/>
  <c r="L352" i="18"/>
  <c r="K328" i="18"/>
  <c r="K348" i="18" s="1"/>
  <c r="K334" i="18"/>
  <c r="K354" i="18" s="1"/>
  <c r="K352" i="18"/>
  <c r="G334" i="18"/>
  <c r="G354" i="18" s="1"/>
  <c r="G352" i="18"/>
  <c r="G328" i="18"/>
  <c r="G348" i="18" s="1"/>
  <c r="R352" i="18"/>
  <c r="R328" i="18"/>
  <c r="R348" i="18" s="1"/>
  <c r="R334" i="18"/>
  <c r="R354" i="18" s="1"/>
  <c r="B253" i="18"/>
  <c r="O353" i="18"/>
  <c r="G353" i="18"/>
  <c r="N353" i="18"/>
  <c r="F353" i="18"/>
  <c r="M353" i="18"/>
  <c r="E353" i="18"/>
  <c r="L353" i="18"/>
  <c r="D353" i="18"/>
  <c r="B334" i="18"/>
  <c r="K353" i="18"/>
  <c r="R353" i="18"/>
  <c r="I353" i="18"/>
  <c r="T353" i="18"/>
  <c r="Q353" i="18"/>
  <c r="H353" i="18"/>
  <c r="J353" i="18"/>
  <c r="O334" i="18"/>
  <c r="O354" i="18" s="1"/>
  <c r="O352" i="18"/>
  <c r="O328" i="18"/>
  <c r="O348" i="18" s="1"/>
  <c r="B133" i="18"/>
  <c r="B213" i="18"/>
  <c r="H352" i="18"/>
  <c r="H334" i="18"/>
  <c r="H354" i="18" s="1"/>
  <c r="N334" i="18"/>
  <c r="N354" i="18" s="1"/>
  <c r="N352" i="18"/>
  <c r="N328" i="18"/>
  <c r="N348" i="18" s="1"/>
  <c r="B293" i="18"/>
  <c r="T352" i="18"/>
  <c r="T334" i="18"/>
  <c r="T354" i="18" s="1"/>
  <c r="D334" i="18"/>
  <c r="D354" i="18" s="1"/>
  <c r="D352" i="18"/>
  <c r="B94" i="18" l="1"/>
  <c r="J93" i="18"/>
  <c r="R93" i="18"/>
  <c r="I93" i="18"/>
  <c r="Q93" i="18"/>
  <c r="H93" i="18"/>
  <c r="K93" i="18"/>
  <c r="O93" i="18"/>
  <c r="G93" i="18"/>
  <c r="N93" i="18"/>
  <c r="F93" i="18"/>
  <c r="M93" i="18"/>
  <c r="E93" i="18"/>
  <c r="L93" i="18"/>
  <c r="D93" i="18"/>
  <c r="T134" i="18"/>
  <c r="T154" i="18" s="1"/>
  <c r="T152" i="18"/>
  <c r="N192" i="18"/>
  <c r="N174" i="18"/>
  <c r="N194" i="18" s="1"/>
  <c r="E232" i="18"/>
  <c r="E214" i="18"/>
  <c r="E234" i="18" s="1"/>
  <c r="E208" i="18"/>
  <c r="E228" i="18" s="1"/>
  <c r="K134" i="18"/>
  <c r="K154" i="18" s="1"/>
  <c r="K152" i="18"/>
  <c r="M272" i="18"/>
  <c r="M254" i="18"/>
  <c r="M274" i="18" s="1"/>
  <c r="I328" i="18"/>
  <c r="I348" i="18" s="1"/>
  <c r="F174" i="18"/>
  <c r="F194" i="18" s="1"/>
  <c r="F192" i="18"/>
  <c r="L192" i="18"/>
  <c r="L174" i="18"/>
  <c r="L194" i="18" s="1"/>
  <c r="O313" i="18"/>
  <c r="G313" i="18"/>
  <c r="N313" i="18"/>
  <c r="F313" i="18"/>
  <c r="M313" i="18"/>
  <c r="E313" i="18"/>
  <c r="R313" i="18"/>
  <c r="I313" i="18"/>
  <c r="J313" i="18"/>
  <c r="H313" i="18"/>
  <c r="D313" i="18"/>
  <c r="L313" i="18"/>
  <c r="K313" i="18"/>
  <c r="T313" i="18"/>
  <c r="Q313" i="18"/>
  <c r="B294" i="18"/>
  <c r="F294" i="18"/>
  <c r="F314" i="18" s="1"/>
  <c r="F312" i="18"/>
  <c r="H328" i="18"/>
  <c r="H348" i="18" s="1"/>
  <c r="M232" i="18"/>
  <c r="M214" i="18"/>
  <c r="M234" i="18" s="1"/>
  <c r="R233" i="18"/>
  <c r="I233" i="18"/>
  <c r="Q233" i="18"/>
  <c r="H233" i="18"/>
  <c r="M233" i="18"/>
  <c r="L233" i="18"/>
  <c r="K233" i="18"/>
  <c r="J233" i="18"/>
  <c r="B214" i="18"/>
  <c r="G233" i="18"/>
  <c r="O233" i="18"/>
  <c r="E233" i="18"/>
  <c r="T233" i="18"/>
  <c r="N233" i="18"/>
  <c r="F233" i="18"/>
  <c r="D233" i="18"/>
  <c r="E152" i="18"/>
  <c r="E134" i="18"/>
  <c r="E154" i="18" s="1"/>
  <c r="L153" i="18"/>
  <c r="D153" i="18"/>
  <c r="B134" i="18"/>
  <c r="K153" i="18"/>
  <c r="T153" i="18"/>
  <c r="J153" i="18"/>
  <c r="Q153" i="18"/>
  <c r="E153" i="18"/>
  <c r="O153" i="18"/>
  <c r="N153" i="18"/>
  <c r="M153" i="18"/>
  <c r="I153" i="18"/>
  <c r="G153" i="18"/>
  <c r="R153" i="18"/>
  <c r="H153" i="18"/>
  <c r="F153" i="18"/>
  <c r="F254" i="18"/>
  <c r="F274" i="18" s="1"/>
  <c r="F272" i="18"/>
  <c r="H254" i="18"/>
  <c r="H274" i="18" s="1"/>
  <c r="H272" i="18"/>
  <c r="T192" i="18"/>
  <c r="T174" i="18"/>
  <c r="T194" i="18" s="1"/>
  <c r="M174" i="18"/>
  <c r="M194" i="18" s="1"/>
  <c r="M192" i="18"/>
  <c r="Q328" i="18"/>
  <c r="Q348" i="18" s="1"/>
  <c r="T90" i="18"/>
  <c r="K232" i="18"/>
  <c r="K208" i="18"/>
  <c r="K228" i="18" s="1"/>
  <c r="K214" i="18"/>
  <c r="K234" i="18" s="1"/>
  <c r="M294" i="18"/>
  <c r="M314" i="18" s="1"/>
  <c r="M312" i="18"/>
  <c r="M288" i="18"/>
  <c r="M308" i="18" s="1"/>
  <c r="O152" i="18"/>
  <c r="O134" i="18"/>
  <c r="O154" i="18" s="1"/>
  <c r="D272" i="18"/>
  <c r="D254" i="18"/>
  <c r="D274" i="18" s="1"/>
  <c r="D328" i="18"/>
  <c r="D312" i="18"/>
  <c r="D294" i="18"/>
  <c r="D314" i="18" s="1"/>
  <c r="N294" i="18"/>
  <c r="N314" i="18" s="1"/>
  <c r="N312" i="18"/>
  <c r="N288" i="18"/>
  <c r="N308" i="18" s="1"/>
  <c r="F214" i="18"/>
  <c r="F234" i="18" s="1"/>
  <c r="F208" i="18"/>
  <c r="F228" i="18" s="1"/>
  <c r="F232" i="18"/>
  <c r="Q214" i="18"/>
  <c r="Q234" i="18" s="1"/>
  <c r="Q232" i="18"/>
  <c r="Q208" i="18"/>
  <c r="Q228" i="18" s="1"/>
  <c r="Q152" i="18"/>
  <c r="Q134" i="18"/>
  <c r="Q154" i="18" s="1"/>
  <c r="Q128" i="18"/>
  <c r="Q148" i="18" s="1"/>
  <c r="D134" i="18"/>
  <c r="D154" i="18" s="1"/>
  <c r="D152" i="18"/>
  <c r="O248" i="18"/>
  <c r="O268" i="18" s="1"/>
  <c r="O254" i="18"/>
  <c r="O274" i="18" s="1"/>
  <c r="O272" i="18"/>
  <c r="Q254" i="18"/>
  <c r="Q274" i="18" s="1"/>
  <c r="Q272" i="18"/>
  <c r="E192" i="18"/>
  <c r="E174" i="18"/>
  <c r="E194" i="18" s="1"/>
  <c r="E168" i="18"/>
  <c r="E188" i="18" s="1"/>
  <c r="G174" i="18"/>
  <c r="G194" i="18" s="1"/>
  <c r="G192" i="18"/>
  <c r="K312" i="18"/>
  <c r="K288" i="18"/>
  <c r="K308" i="18" s="1"/>
  <c r="K294" i="18"/>
  <c r="K314" i="18" s="1"/>
  <c r="N152" i="18"/>
  <c r="N134" i="18"/>
  <c r="N154" i="18" s="1"/>
  <c r="L272" i="18"/>
  <c r="L248" i="18"/>
  <c r="L268" i="18" s="1"/>
  <c r="L254" i="18"/>
  <c r="L274" i="18" s="1"/>
  <c r="I214" i="18"/>
  <c r="I234" i="18" s="1"/>
  <c r="I208" i="18"/>
  <c r="I228" i="18" s="1"/>
  <c r="I232" i="18"/>
  <c r="N208" i="18"/>
  <c r="N228" i="18" s="1"/>
  <c r="N214" i="18"/>
  <c r="N234" i="18" s="1"/>
  <c r="N232" i="18"/>
  <c r="L134" i="18"/>
  <c r="L154" i="18" s="1"/>
  <c r="L128" i="18"/>
  <c r="L148" i="18" s="1"/>
  <c r="L152" i="18"/>
  <c r="I254" i="18"/>
  <c r="I274" i="18" s="1"/>
  <c r="I272" i="18"/>
  <c r="L328" i="18"/>
  <c r="L348" i="18" s="1"/>
  <c r="J312" i="18"/>
  <c r="J294" i="18"/>
  <c r="J314" i="18" s="1"/>
  <c r="J288" i="18"/>
  <c r="J308" i="18" s="1"/>
  <c r="O294" i="18"/>
  <c r="O314" i="18" s="1"/>
  <c r="O288" i="18"/>
  <c r="O308" i="18" s="1"/>
  <c r="O312" i="18"/>
  <c r="J214" i="18"/>
  <c r="J234" i="18" s="1"/>
  <c r="J232" i="18"/>
  <c r="J208" i="18"/>
  <c r="J228" i="18" s="1"/>
  <c r="G214" i="18"/>
  <c r="G234" i="18" s="1"/>
  <c r="G208" i="18"/>
  <c r="G228" i="18" s="1"/>
  <c r="G232" i="18"/>
  <c r="H134" i="18"/>
  <c r="H154" i="18" s="1"/>
  <c r="H152" i="18"/>
  <c r="H128" i="18"/>
  <c r="H148" i="18" s="1"/>
  <c r="R152" i="18"/>
  <c r="R134" i="18"/>
  <c r="R154" i="18" s="1"/>
  <c r="N254" i="18"/>
  <c r="N274" i="18" s="1"/>
  <c r="N272" i="18"/>
  <c r="R254" i="18"/>
  <c r="R274" i="18" s="1"/>
  <c r="R272" i="18"/>
  <c r="F328" i="18"/>
  <c r="F348" i="18" s="1"/>
  <c r="H168" i="18"/>
  <c r="H188" i="18" s="1"/>
  <c r="H174" i="18"/>
  <c r="H194" i="18" s="1"/>
  <c r="H192" i="18"/>
  <c r="I174" i="18"/>
  <c r="I194" i="18" s="1"/>
  <c r="I192" i="18"/>
  <c r="I168" i="18"/>
  <c r="I188" i="18" s="1"/>
  <c r="J328" i="18"/>
  <c r="J348" i="18" s="1"/>
  <c r="T214" i="18"/>
  <c r="T234" i="18" s="1"/>
  <c r="T232" i="18"/>
  <c r="E272" i="18"/>
  <c r="E254" i="18"/>
  <c r="E274" i="18" s="1"/>
  <c r="T312" i="18"/>
  <c r="T294" i="18"/>
  <c r="T314" i="18" s="1"/>
  <c r="G294" i="18"/>
  <c r="G314" i="18" s="1"/>
  <c r="G288" i="18"/>
  <c r="G308" i="18" s="1"/>
  <c r="G312" i="18"/>
  <c r="F152" i="18"/>
  <c r="F134" i="18"/>
  <c r="F154" i="18" s="1"/>
  <c r="T273" i="18"/>
  <c r="J273" i="18"/>
  <c r="R273" i="18"/>
  <c r="I273" i="18"/>
  <c r="Q273" i="18"/>
  <c r="H273" i="18"/>
  <c r="K273" i="18"/>
  <c r="G273" i="18"/>
  <c r="F273" i="18"/>
  <c r="B254" i="18"/>
  <c r="E273" i="18"/>
  <c r="L273" i="18"/>
  <c r="M273" i="18"/>
  <c r="D273" i="18"/>
  <c r="O273" i="18"/>
  <c r="N273" i="18"/>
  <c r="O174" i="18"/>
  <c r="O194" i="18" s="1"/>
  <c r="O192" i="18"/>
  <c r="I312" i="18"/>
  <c r="I294" i="18"/>
  <c r="I314" i="18" s="1"/>
  <c r="I288" i="18"/>
  <c r="I308" i="18" s="1"/>
  <c r="L232" i="18"/>
  <c r="L208" i="18"/>
  <c r="L228" i="18" s="1"/>
  <c r="L214" i="18"/>
  <c r="L234" i="18" s="1"/>
  <c r="O208" i="18"/>
  <c r="O228" i="18" s="1"/>
  <c r="O214" i="18"/>
  <c r="O234" i="18" s="1"/>
  <c r="O232" i="18"/>
  <c r="M152" i="18"/>
  <c r="M134" i="18"/>
  <c r="M154" i="18" s="1"/>
  <c r="M128" i="18"/>
  <c r="M148" i="18" s="1"/>
  <c r="G152" i="18"/>
  <c r="G128" i="18"/>
  <c r="G148" i="18" s="1"/>
  <c r="G134" i="18"/>
  <c r="G154" i="18" s="1"/>
  <c r="G248" i="18"/>
  <c r="G268" i="18" s="1"/>
  <c r="G272" i="18"/>
  <c r="G254" i="18"/>
  <c r="G274" i="18" s="1"/>
  <c r="J254" i="18"/>
  <c r="J274" i="18" s="1"/>
  <c r="J272" i="18"/>
  <c r="E328" i="18"/>
  <c r="E348" i="18" s="1"/>
  <c r="R193" i="18"/>
  <c r="I193" i="18"/>
  <c r="O193" i="18"/>
  <c r="G193" i="18"/>
  <c r="B174" i="18"/>
  <c r="H193" i="18"/>
  <c r="T193" i="18"/>
  <c r="F193" i="18"/>
  <c r="Q193" i="18"/>
  <c r="E193" i="18"/>
  <c r="N193" i="18"/>
  <c r="D193" i="18"/>
  <c r="M193" i="18"/>
  <c r="K193" i="18"/>
  <c r="L193" i="18"/>
  <c r="J193" i="18"/>
  <c r="R174" i="18"/>
  <c r="R194" i="18" s="1"/>
  <c r="R192" i="18"/>
  <c r="E294" i="18"/>
  <c r="E314" i="18" s="1"/>
  <c r="E288" i="18"/>
  <c r="E308" i="18" s="1"/>
  <c r="E312" i="18"/>
  <c r="K192" i="18"/>
  <c r="K168" i="18"/>
  <c r="K188" i="18" s="1"/>
  <c r="K174" i="18"/>
  <c r="K194" i="18" s="1"/>
  <c r="H312" i="18"/>
  <c r="H288" i="18"/>
  <c r="H308" i="18" s="1"/>
  <c r="H294" i="18"/>
  <c r="H314" i="18" s="1"/>
  <c r="R214" i="18"/>
  <c r="R234" i="18" s="1"/>
  <c r="R232" i="18"/>
  <c r="Q192" i="18"/>
  <c r="Q168" i="18"/>
  <c r="Q188" i="18" s="1"/>
  <c r="Q174" i="18"/>
  <c r="Q194" i="18" s="1"/>
  <c r="Q312" i="18"/>
  <c r="Q288" i="18"/>
  <c r="Q308" i="18" s="1"/>
  <c r="Q294" i="18"/>
  <c r="Q314" i="18" s="1"/>
  <c r="L312" i="18"/>
  <c r="L294" i="18"/>
  <c r="L314" i="18" s="1"/>
  <c r="R312" i="18"/>
  <c r="R294" i="18"/>
  <c r="R314" i="18" s="1"/>
  <c r="R288" i="18"/>
  <c r="R308" i="18" s="1"/>
  <c r="D232" i="18"/>
  <c r="D214" i="18"/>
  <c r="D234" i="18" s="1"/>
  <c r="D208" i="18"/>
  <c r="H214" i="18"/>
  <c r="H234" i="18" s="1"/>
  <c r="H232" i="18"/>
  <c r="I134" i="18"/>
  <c r="I154" i="18" s="1"/>
  <c r="I152" i="18"/>
  <c r="I128" i="18"/>
  <c r="I148" i="18" s="1"/>
  <c r="J134" i="18"/>
  <c r="J154" i="18" s="1"/>
  <c r="J152" i="18"/>
  <c r="K272" i="18"/>
  <c r="K248" i="18"/>
  <c r="K268" i="18" s="1"/>
  <c r="K254" i="18"/>
  <c r="K274" i="18" s="1"/>
  <c r="T254" i="18"/>
  <c r="T274" i="18" s="1"/>
  <c r="T272" i="18"/>
  <c r="D192" i="18"/>
  <c r="D174" i="18"/>
  <c r="D194" i="18" s="1"/>
  <c r="J192" i="18"/>
  <c r="J168" i="18"/>
  <c r="J188" i="18" s="1"/>
  <c r="J174" i="18"/>
  <c r="J194" i="18" s="1"/>
  <c r="K94" i="18" l="1"/>
  <c r="L94" i="18"/>
  <c r="B95" i="18"/>
  <c r="J94" i="18"/>
  <c r="R94" i="18"/>
  <c r="I94" i="18"/>
  <c r="Q94" i="18"/>
  <c r="H94" i="18"/>
  <c r="D94" i="18"/>
  <c r="O94" i="18"/>
  <c r="G94" i="18"/>
  <c r="N94" i="18"/>
  <c r="F94" i="18"/>
  <c r="M94" i="18"/>
  <c r="E94" i="18"/>
  <c r="G168" i="18"/>
  <c r="G188" i="18" s="1"/>
  <c r="F288" i="18"/>
  <c r="F308" i="18" s="1"/>
  <c r="T91" i="18"/>
  <c r="R168" i="18"/>
  <c r="R188" i="18" s="1"/>
  <c r="O168" i="18"/>
  <c r="O188" i="18" s="1"/>
  <c r="R248" i="18"/>
  <c r="R268" i="18" s="1"/>
  <c r="R128" i="18"/>
  <c r="R148" i="18" s="1"/>
  <c r="N128" i="18"/>
  <c r="N148" i="18" s="1"/>
  <c r="E128" i="18"/>
  <c r="E148" i="18" s="1"/>
  <c r="L168" i="18"/>
  <c r="L188" i="18" s="1"/>
  <c r="M248" i="18"/>
  <c r="M268" i="18" s="1"/>
  <c r="H208" i="18"/>
  <c r="H228" i="18" s="1"/>
  <c r="D288" i="18"/>
  <c r="O128" i="18"/>
  <c r="O148" i="18" s="1"/>
  <c r="L288" i="18"/>
  <c r="L308" i="18" s="1"/>
  <c r="I248" i="18"/>
  <c r="I268" i="18" s="1"/>
  <c r="D128" i="18"/>
  <c r="H248" i="18"/>
  <c r="H268" i="18" s="1"/>
  <c r="D248" i="18"/>
  <c r="N168" i="18"/>
  <c r="N188" i="18" s="1"/>
  <c r="D168" i="18"/>
  <c r="J128" i="18"/>
  <c r="J148" i="18" s="1"/>
  <c r="R208" i="18"/>
  <c r="R228" i="18" s="1"/>
  <c r="E248" i="18"/>
  <c r="E268" i="18" s="1"/>
  <c r="M208" i="18"/>
  <c r="M228" i="18" s="1"/>
  <c r="K128" i="18"/>
  <c r="K148" i="18" s="1"/>
  <c r="D228" i="18"/>
  <c r="J248" i="18"/>
  <c r="J268" i="18" s="1"/>
  <c r="F128" i="18"/>
  <c r="F148" i="18" s="1"/>
  <c r="N248" i="18"/>
  <c r="N268" i="18" s="1"/>
  <c r="Q248" i="18"/>
  <c r="Q268" i="18" s="1"/>
  <c r="T328" i="18"/>
  <c r="T348" i="18" s="1"/>
  <c r="D348" i="18"/>
  <c r="M168" i="18"/>
  <c r="M188" i="18" s="1"/>
  <c r="F248" i="18"/>
  <c r="F268" i="18" s="1"/>
  <c r="F168" i="18"/>
  <c r="F188" i="18" s="1"/>
  <c r="L95" i="18" l="1"/>
  <c r="D95" i="18"/>
  <c r="K95" i="18"/>
  <c r="B96" i="18"/>
  <c r="J95" i="18"/>
  <c r="M95" i="18"/>
  <c r="R95" i="18"/>
  <c r="I95" i="18"/>
  <c r="Q95" i="18"/>
  <c r="H95" i="18"/>
  <c r="O95" i="18"/>
  <c r="G95" i="18"/>
  <c r="E95" i="18"/>
  <c r="N95" i="18"/>
  <c r="F95" i="18"/>
  <c r="T92" i="18"/>
  <c r="D188" i="18"/>
  <c r="T168" i="18"/>
  <c r="T188" i="18" s="1"/>
  <c r="D308" i="18"/>
  <c r="T288" i="18"/>
  <c r="T308" i="18" s="1"/>
  <c r="T208" i="18"/>
  <c r="T228" i="18" s="1"/>
  <c r="D268" i="18"/>
  <c r="T248" i="18"/>
  <c r="T268" i="18" s="1"/>
  <c r="D148" i="18"/>
  <c r="T128" i="18"/>
  <c r="T148" i="18" s="1"/>
  <c r="M96" i="18" l="1"/>
  <c r="E96" i="18"/>
  <c r="N96" i="18"/>
  <c r="L96" i="18"/>
  <c r="D96" i="18"/>
  <c r="F96" i="18"/>
  <c r="K96" i="18"/>
  <c r="B97" i="18"/>
  <c r="J96" i="18"/>
  <c r="R96" i="18"/>
  <c r="I96" i="18"/>
  <c r="Q96" i="18"/>
  <c r="H96" i="18"/>
  <c r="O96" i="18"/>
  <c r="G96" i="18"/>
  <c r="T93" i="18"/>
  <c r="N97" i="18" l="1"/>
  <c r="F97" i="18"/>
  <c r="M97" i="18"/>
  <c r="E97" i="18"/>
  <c r="L97" i="18"/>
  <c r="D97" i="18"/>
  <c r="O97" i="18"/>
  <c r="K97" i="18"/>
  <c r="B98" i="18"/>
  <c r="J97" i="18"/>
  <c r="R97" i="18"/>
  <c r="I97" i="18"/>
  <c r="G97" i="18"/>
  <c r="Q97" i="18"/>
  <c r="H97" i="18"/>
  <c r="T94" i="18"/>
  <c r="O98" i="18" l="1"/>
  <c r="G98" i="18"/>
  <c r="N98" i="18"/>
  <c r="F98" i="18"/>
  <c r="M98" i="18"/>
  <c r="E98" i="18"/>
  <c r="L98" i="18"/>
  <c r="D98" i="18"/>
  <c r="H98" i="18"/>
  <c r="K98" i="18"/>
  <c r="Q98" i="18"/>
  <c r="B99" i="18"/>
  <c r="J98" i="18"/>
  <c r="R98" i="18"/>
  <c r="I98" i="18"/>
  <c r="T95" i="18"/>
  <c r="Q99" i="18" l="1"/>
  <c r="H99" i="18"/>
  <c r="I99" i="18"/>
  <c r="O99" i="18"/>
  <c r="G99" i="18"/>
  <c r="N99" i="18"/>
  <c r="F99" i="18"/>
  <c r="M99" i="18"/>
  <c r="E99" i="18"/>
  <c r="L99" i="18"/>
  <c r="D99" i="18"/>
  <c r="K99" i="18"/>
  <c r="B100" i="18"/>
  <c r="J99" i="18"/>
  <c r="R99" i="18"/>
  <c r="T96" i="18"/>
  <c r="R100" i="18" l="1"/>
  <c r="I100" i="18"/>
  <c r="Q100" i="18"/>
  <c r="H100" i="18"/>
  <c r="B101" i="18"/>
  <c r="O100" i="18"/>
  <c r="G100" i="18"/>
  <c r="N100" i="18"/>
  <c r="F100" i="18"/>
  <c r="M100" i="18"/>
  <c r="E100" i="18"/>
  <c r="L100" i="18"/>
  <c r="D100" i="18"/>
  <c r="J100" i="18"/>
  <c r="K100" i="18"/>
  <c r="T97" i="18"/>
  <c r="B102" i="18" l="1"/>
  <c r="J101" i="18"/>
  <c r="R101" i="18"/>
  <c r="I101" i="18"/>
  <c r="Q101" i="18"/>
  <c r="H101" i="18"/>
  <c r="K101" i="18"/>
  <c r="O101" i="18"/>
  <c r="G101" i="18"/>
  <c r="N101" i="18"/>
  <c r="F101" i="18"/>
  <c r="M101" i="18"/>
  <c r="E101" i="18"/>
  <c r="L101" i="18"/>
  <c r="D101" i="18"/>
  <c r="T98" i="18"/>
  <c r="K102" i="18" l="1"/>
  <c r="D102" i="18"/>
  <c r="B103" i="18"/>
  <c r="J102" i="18"/>
  <c r="R102" i="18"/>
  <c r="I102" i="18"/>
  <c r="Q102" i="18"/>
  <c r="H102" i="18"/>
  <c r="O102" i="18"/>
  <c r="G102" i="18"/>
  <c r="N102" i="18"/>
  <c r="F102" i="18"/>
  <c r="L102" i="18"/>
  <c r="M102" i="18"/>
  <c r="E102" i="18"/>
  <c r="T99" i="18"/>
  <c r="L103" i="18" l="1"/>
  <c r="D103" i="18"/>
  <c r="E103" i="18"/>
  <c r="K103" i="18"/>
  <c r="M103" i="18"/>
  <c r="B104" i="18"/>
  <c r="J103" i="18"/>
  <c r="R103" i="18"/>
  <c r="I103" i="18"/>
  <c r="Q103" i="18"/>
  <c r="H103" i="18"/>
  <c r="O103" i="18"/>
  <c r="G103" i="18"/>
  <c r="N103" i="18"/>
  <c r="F103" i="18"/>
  <c r="T100" i="18"/>
  <c r="M104" i="18" l="1"/>
  <c r="E104" i="18"/>
  <c r="L104" i="18"/>
  <c r="D104" i="18"/>
  <c r="K104" i="18"/>
  <c r="N104" i="18"/>
  <c r="B105" i="18"/>
  <c r="J104" i="18"/>
  <c r="R104" i="18"/>
  <c r="I104" i="18"/>
  <c r="Q104" i="18"/>
  <c r="H104" i="18"/>
  <c r="F104" i="18"/>
  <c r="O104" i="18"/>
  <c r="G104" i="18"/>
  <c r="T101" i="18"/>
  <c r="N105" i="18" l="1"/>
  <c r="F105" i="18"/>
  <c r="G105" i="18"/>
  <c r="M105" i="18"/>
  <c r="E105" i="18"/>
  <c r="O105" i="18"/>
  <c r="L105" i="18"/>
  <c r="D105" i="18"/>
  <c r="K105" i="18"/>
  <c r="B106" i="18"/>
  <c r="J105" i="18"/>
  <c r="R105" i="18"/>
  <c r="I105" i="18"/>
  <c r="Q105" i="18"/>
  <c r="H105" i="18"/>
  <c r="T102" i="18"/>
  <c r="O106" i="18" l="1"/>
  <c r="G106" i="18"/>
  <c r="N106" i="18"/>
  <c r="F106" i="18"/>
  <c r="Q106" i="18"/>
  <c r="M106" i="18"/>
  <c r="E106" i="18"/>
  <c r="L106" i="18"/>
  <c r="D106" i="18"/>
  <c r="K106" i="18"/>
  <c r="B107" i="18"/>
  <c r="J106" i="18"/>
  <c r="H106" i="18"/>
  <c r="R106" i="18"/>
  <c r="I106" i="18"/>
  <c r="T103" i="18"/>
  <c r="Q107" i="18" l="1"/>
  <c r="H107" i="18"/>
  <c r="I107" i="18"/>
  <c r="O107" i="18"/>
  <c r="G107" i="18"/>
  <c r="N107" i="18"/>
  <c r="F107" i="18"/>
  <c r="M107" i="18"/>
  <c r="E107" i="18"/>
  <c r="L107" i="18"/>
  <c r="D107" i="18"/>
  <c r="K107" i="18"/>
  <c r="R107" i="18"/>
  <c r="B108" i="18"/>
  <c r="J107" i="18"/>
  <c r="T104" i="18"/>
  <c r="R108" i="18" l="1"/>
  <c r="I108" i="18"/>
  <c r="J108" i="18"/>
  <c r="Q108" i="18"/>
  <c r="H108" i="18"/>
  <c r="B109" i="18"/>
  <c r="O108" i="18"/>
  <c r="G108" i="18"/>
  <c r="N108" i="18"/>
  <c r="F108" i="18"/>
  <c r="M108" i="18"/>
  <c r="E108" i="18"/>
  <c r="L108" i="18"/>
  <c r="D108" i="18"/>
  <c r="K108" i="18"/>
  <c r="T105" i="18"/>
  <c r="B110" i="18" l="1"/>
  <c r="J109" i="18"/>
  <c r="R109" i="18"/>
  <c r="I109" i="18"/>
  <c r="Q109" i="18"/>
  <c r="H109" i="18"/>
  <c r="O109" i="18"/>
  <c r="G109" i="18"/>
  <c r="N109" i="18"/>
  <c r="F109" i="18"/>
  <c r="M109" i="18"/>
  <c r="E109" i="18"/>
  <c r="K109" i="18"/>
  <c r="L109" i="18"/>
  <c r="D109" i="18"/>
  <c r="T106" i="18"/>
  <c r="K110" i="18" l="1"/>
  <c r="D110" i="18"/>
  <c r="J110" i="18"/>
  <c r="L110" i="18"/>
  <c r="R110" i="18"/>
  <c r="I110" i="18"/>
  <c r="Q110" i="18"/>
  <c r="H110" i="18"/>
  <c r="O110" i="18"/>
  <c r="G110" i="18"/>
  <c r="N110" i="18"/>
  <c r="F110" i="18"/>
  <c r="M110" i="18"/>
  <c r="E110" i="18"/>
  <c r="T107" i="18"/>
  <c r="T108" i="18" l="1"/>
  <c r="L83" i="18" l="1"/>
  <c r="L10" i="18" s="1"/>
  <c r="K83" i="18"/>
  <c r="K10" i="18" s="1"/>
  <c r="J83" i="18"/>
  <c r="J10" i="18" s="1"/>
  <c r="R83" i="18"/>
  <c r="R10" i="18" s="1"/>
  <c r="I83" i="18"/>
  <c r="I10" i="18" s="1"/>
  <c r="Q83" i="18"/>
  <c r="Q10" i="18" s="1"/>
  <c r="H83" i="18"/>
  <c r="H10" i="18" s="1"/>
  <c r="N83" i="18"/>
  <c r="N10" i="18" s="1"/>
  <c r="F83" i="18"/>
  <c r="F10" i="18" s="1"/>
  <c r="O83" i="18"/>
  <c r="O10" i="18" s="1"/>
  <c r="M83" i="18"/>
  <c r="M10" i="18" s="1"/>
  <c r="G83" i="18"/>
  <c r="G10" i="18" s="1"/>
  <c r="E83" i="18"/>
  <c r="E10" i="18" s="1"/>
  <c r="T109" i="18"/>
  <c r="T110" i="18" l="1"/>
  <c r="D83" i="18"/>
  <c r="T83" i="18" l="1"/>
  <c r="T10" i="18" s="1"/>
  <c r="D10" i="18"/>
</calcChain>
</file>

<file path=xl/sharedStrings.xml><?xml version="1.0" encoding="utf-8"?>
<sst xmlns="http://schemas.openxmlformats.org/spreadsheetml/2006/main" count="466" uniqueCount="65">
  <si>
    <t>Select Region:</t>
  </si>
  <si>
    <t>Region</t>
  </si>
  <si>
    <t>Terminal</t>
  </si>
  <si>
    <t>Select Terminal:</t>
  </si>
  <si>
    <t>Importer</t>
  </si>
  <si>
    <t>Select Importer:</t>
  </si>
  <si>
    <t>Name</t>
  </si>
  <si>
    <t>Select Name:</t>
  </si>
  <si>
    <t>Select Origin:</t>
  </si>
  <si>
    <t>Scenario:</t>
  </si>
  <si>
    <t>Select Destination:</t>
  </si>
  <si>
    <t>Type</t>
  </si>
  <si>
    <t>Select Type:</t>
  </si>
  <si>
    <t>Production</t>
  </si>
  <si>
    <t>Piped Imports</t>
  </si>
  <si>
    <t>LNG Imports</t>
  </si>
  <si>
    <t>Demand</t>
  </si>
  <si>
    <t>Select Exporter:</t>
  </si>
  <si>
    <t>Exporter</t>
  </si>
  <si>
    <t>Piped Exports</t>
  </si>
  <si>
    <t>Storage</t>
  </si>
  <si>
    <t>WGV</t>
  </si>
  <si>
    <t>Transit Imports</t>
  </si>
  <si>
    <t>Transit Exports</t>
  </si>
  <si>
    <t>Metric</t>
  </si>
  <si>
    <t>Location</t>
  </si>
  <si>
    <t>Unit</t>
  </si>
  <si>
    <t>Okt-21</t>
  </si>
  <si>
    <t>Nov-21</t>
  </si>
  <si>
    <t>Dez-21</t>
  </si>
  <si>
    <t>Jan-22</t>
  </si>
  <si>
    <t>Feb-22</t>
  </si>
  <si>
    <t>Mrz-22</t>
  </si>
  <si>
    <t>Apr-22</t>
  </si>
  <si>
    <t>Mai-22</t>
  </si>
  <si>
    <t>Jun-22</t>
  </si>
  <si>
    <t>Jul-22</t>
  </si>
  <si>
    <t>Aug-22</t>
  </si>
  <si>
    <t>Sep-22</t>
  </si>
  <si>
    <t>Winter</t>
  </si>
  <si>
    <t>Sommer</t>
  </si>
  <si>
    <t>GY</t>
  </si>
  <si>
    <t>Total</t>
  </si>
  <si>
    <t>GWh/d</t>
  </si>
  <si>
    <t>Storage Flows</t>
  </si>
  <si>
    <t>Transit Flows</t>
  </si>
  <si>
    <t>TWh</t>
  </si>
  <si>
    <t>Price</t>
  </si>
  <si>
    <t>EUR/MWh</t>
  </si>
  <si>
    <t>Cost</t>
  </si>
  <si>
    <t>MEUR</t>
  </si>
  <si>
    <t>Demand (neg.)</t>
  </si>
  <si>
    <t>Storage Volume</t>
  </si>
  <si>
    <t>Algerien</t>
  </si>
  <si>
    <t>Aserbaidschan</t>
  </si>
  <si>
    <t>Libyen</t>
  </si>
  <si>
    <t>Norwegen</t>
  </si>
  <si>
    <t>Russland</t>
  </si>
  <si>
    <t>Deutschland</t>
  </si>
  <si>
    <t>Pipeline</t>
  </si>
  <si>
    <t>Frankreich</t>
  </si>
  <si>
    <t>Belux</t>
  </si>
  <si>
    <t>Niederlande</t>
  </si>
  <si>
    <t>Ukraine</t>
  </si>
  <si>
    <t>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</si>
</sst>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22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2" fillId="3" borderId="2" xfId="0" applyFont="1" applyFill="1" applyBorder="1"/>
    <xf numFmtId="0" fontId="1" fillId="2" borderId="1" xfId="1" applyAlignment="1">
      <alignment horizontal="center"/>
    </xf>
    <xf numFmtId="4" fontId="0" fillId="3" borderId="2" xfId="0" applyNumberFormat="1" applyFill="1" applyBorder="1" applyAlignment="1">
      <alignment horizontal="center"/>
    </xf>
    <xf numFmtId="4" fontId="0" fillId="3" borderId="2" xfId="0" applyNumberFormat="1" applyFill="1" applyBorder="1"/>
    <xf numFmtId="0" fontId="2" fillId="3" borderId="2" xfId="0" applyFon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3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2" fillId="4" borderId="5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97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Scenario!$A$3</c:f>
          <c:strCache>
            <c:ptCount val="1"/>
            <c:pt idx="0">
              <c:v>Total Supply Mix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Scenario!$A$4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Scenario!$B$4:$W$4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0-4826-A649-B6B74A8E49A6}"/>
            </c:ext>
          </c:extLst>
        </c:ser>
        <c:ser>
          <c:idx val="1"/>
          <c:order val="1"/>
          <c:tx>
            <c:strRef>
              <c:f>Scenario!$A$5</c:f>
              <c:strCache>
                <c:ptCount val="1"/>
                <c:pt idx="0">
                  <c:v>Piped Imports</c:v>
                </c:pt>
              </c:strCache>
            </c:strRef>
          </c:tx>
          <c:spPr>
            <a:solidFill>
              <a:schemeClr val="accent1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Scenario!$B$5:$W$5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10-4826-A649-B6B74A8E49A6}"/>
            </c:ext>
          </c:extLst>
        </c:ser>
        <c:ser>
          <c:idx val="2"/>
          <c:order val="2"/>
          <c:tx>
            <c:strRef>
              <c:f>Scenario!$A$6</c:f>
              <c:strCache>
                <c:ptCount val="1"/>
                <c:pt idx="0">
                  <c:v>Piped Exports</c:v>
                </c:pt>
              </c:strCache>
            </c:strRef>
          </c:tx>
          <c:spPr>
            <a:solidFill>
              <a:srgbClr val="972A2A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Scenario!$B$6:$W$6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10-4826-A649-B6B74A8E49A6}"/>
            </c:ext>
          </c:extLst>
        </c:ser>
        <c:ser>
          <c:idx val="3"/>
          <c:order val="3"/>
          <c:tx>
            <c:strRef>
              <c:f>Scenario!$A$7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rgbClr val="7030A0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Scenario!$B$7:$W$7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10-4826-A649-B6B74A8E49A6}"/>
            </c:ext>
          </c:extLst>
        </c:ser>
        <c:ser>
          <c:idx val="4"/>
          <c:order val="4"/>
          <c:tx>
            <c:strRef>
              <c:f>Scenario!$A$8</c:f>
              <c:strCache>
                <c:ptCount val="1"/>
                <c:pt idx="0">
                  <c:v>Transit Imports</c:v>
                </c:pt>
              </c:strCache>
            </c:strRef>
          </c:tx>
          <c:spPr>
            <a:solidFill>
              <a:schemeClr val="accent4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Scenario!$B$8:$W$8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10-4826-A649-B6B74A8E49A6}"/>
            </c:ext>
          </c:extLst>
        </c:ser>
        <c:ser>
          <c:idx val="5"/>
          <c:order val="5"/>
          <c:tx>
            <c:strRef>
              <c:f>Scenario!$A$9</c:f>
              <c:strCache>
                <c:ptCount val="1"/>
                <c:pt idx="0">
                  <c:v>Transit Exports</c:v>
                </c:pt>
              </c:strCache>
            </c:strRef>
          </c:tx>
          <c:spPr>
            <a:solidFill>
              <a:schemeClr val="accent4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Scenario!$B$9:$W$9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10-4826-A649-B6B74A8E49A6}"/>
            </c:ext>
          </c:extLst>
        </c:ser>
        <c:ser>
          <c:idx val="6"/>
          <c:order val="6"/>
          <c:tx>
            <c:strRef>
              <c:f>Scenario!$A$10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chemeClr val="accent6"/>
            </a:solidFill>
            <a:ln>
              <a:prstDash val="solid"/>
            </a:ln>
          </c:spPr>
          <c:invertIfNegative val="0"/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Scenario!$B$10:$W$10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10-4826-A649-B6B74A8E4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lineChart>
        <c:grouping val="standard"/>
        <c:varyColors val="0"/>
        <c:ser>
          <c:idx val="7"/>
          <c:order val="7"/>
          <c:tx>
            <c:strRef>
              <c:f>Scenario!$A$11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  <a:prstDash val="solid"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olid"/>
              </a:ln>
            </c:spPr>
          </c:marker>
          <c:cat>
            <c:numRef>
              <c:f>Scenario!$B$13:$W$13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cat>
          <c:val>
            <c:numRef>
              <c:f>Scenario!$B$11:$W$11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10-4826-A649-B6B74A8E4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1"/>
        <c:noMultiLvlLbl val="0"/>
      </c:catAx>
      <c:valAx>
        <c:axId val="501597135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legend>
      <c:legendPos val="b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Demand!$A$3</c:f>
          <c:strCache>
            <c:ptCount val="1"/>
            <c:pt idx="0">
              <c:v>Demand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Demand!$A$3</c:f>
              <c:strCache>
                <c:ptCount val="1"/>
                <c:pt idx="0">
                  <c:v>Demand  (GWh/day)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Demand!$B$5:$R$5</c:f>
              <c:numCache>
                <c:formatCode>General</c:formatCode>
                <c:ptCount val="17"/>
              </c:numCache>
            </c:numRef>
          </c:cat>
          <c:val>
            <c:numRef>
              <c:f>Demand!$B$3:$R$3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9-449F-876B-D04BBFAA7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Production!$A$3</c:f>
          <c:strCache>
            <c:ptCount val="1"/>
            <c:pt idx="0">
              <c:v>Production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Production!$A$3</c:f>
              <c:strCache>
                <c:ptCount val="1"/>
                <c:pt idx="0">
                  <c:v>Production  (GWh/day)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Production!$B$5:$R$5</c:f>
              <c:numCache>
                <c:formatCode>General</c:formatCode>
                <c:ptCount val="17"/>
              </c:numCache>
            </c:numRef>
          </c:cat>
          <c:val>
            <c:numRef>
              <c:f>Production!$B$3:$R$3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F-41F9-A4DA-C2FCE4B9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'Supply Mix'!$A$3</c:f>
          <c:strCache>
            <c:ptCount val="1"/>
            <c:pt idx="0">
              <c:v>Supply Mix for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'Supply Mix'!$B$4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2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Mix'!$C$4:$S$4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2-46B1-87F9-8BB915797D3D}"/>
            </c:ext>
          </c:extLst>
        </c:ser>
        <c:ser>
          <c:idx val="1"/>
          <c:order val="1"/>
          <c:tx>
            <c:strRef>
              <c:f>'Supply Mix'!$B$5</c:f>
              <c:strCache>
                <c:ptCount val="1"/>
                <c:pt idx="0">
                  <c:v>Piped Imports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Mix'!$C$5:$S$5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2-46B1-87F9-8BB915797D3D}"/>
            </c:ext>
          </c:extLst>
        </c:ser>
        <c:ser>
          <c:idx val="2"/>
          <c:order val="2"/>
          <c:tx>
            <c:strRef>
              <c:f>'Supply Mix'!$B$6</c:f>
              <c:strCache>
                <c:ptCount val="1"/>
                <c:pt idx="0">
                  <c:v>Piped Exports</c:v>
                </c:pt>
              </c:strCache>
            </c:strRef>
          </c:tx>
          <c:spPr>
            <a:solidFill>
              <a:srgbClr val="972A2A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Mix'!$C$6:$S$6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52-46B1-87F9-8BB915797D3D}"/>
            </c:ext>
          </c:extLst>
        </c:ser>
        <c:ser>
          <c:idx val="3"/>
          <c:order val="3"/>
          <c:tx>
            <c:strRef>
              <c:f>'Supply Mix'!$B$7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Mix'!$C$7:$S$7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52-46B1-87F9-8BB915797D3D}"/>
            </c:ext>
          </c:extLst>
        </c:ser>
        <c:ser>
          <c:idx val="4"/>
          <c:order val="4"/>
          <c:tx>
            <c:strRef>
              <c:f>'Supply Mix'!$B$8</c:f>
              <c:strCache>
                <c:ptCount val="1"/>
                <c:pt idx="0">
                  <c:v>Transit Imports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Mix'!$C$8:$S$8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52-46B1-87F9-8BB915797D3D}"/>
            </c:ext>
          </c:extLst>
        </c:ser>
        <c:ser>
          <c:idx val="5"/>
          <c:order val="5"/>
          <c:tx>
            <c:strRef>
              <c:f>'Supply Mix'!$B$9</c:f>
              <c:strCache>
                <c:ptCount val="1"/>
                <c:pt idx="0">
                  <c:v>Transit Exports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Mix'!$C$9:$S$9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52-46B1-87F9-8BB915797D3D}"/>
            </c:ext>
          </c:extLst>
        </c:ser>
        <c:ser>
          <c:idx val="6"/>
          <c:order val="6"/>
          <c:tx>
            <c:strRef>
              <c:f>'Supply Mix'!$B$10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Mix'!$C$10:$S$10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52-46B1-87F9-8BB915797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lineChart>
        <c:grouping val="standard"/>
        <c:varyColors val="0"/>
        <c:ser>
          <c:idx val="7"/>
          <c:order val="7"/>
          <c:tx>
            <c:strRef>
              <c:f>'Supply Mix'!$B$11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Mix'!$C$11:$S$11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52-46B1-87F9-8BB915797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legend>
      <c:legendPos val="b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'Supply Mix'!$A$15</c:f>
          <c:strCache>
            <c:ptCount val="1"/>
            <c:pt idx="0">
              <c:v>Total Balance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Total</c:v>
          </c:tx>
          <c:spPr>
            <a:solidFill>
              <a:schemeClr val="accent2"/>
            </a:solidFill>
            <a:ln w="28575"/>
          </c:spPr>
          <c:invertIfNegative val="0"/>
          <c:cat>
            <c:numRef>
              <c:f>'Supply Mix'!$C$17:$S$17</c:f>
              <c:numCache>
                <c:formatCode>General</c:formatCode>
                <c:ptCount val="17"/>
              </c:numCache>
            </c:numRef>
          </c:cat>
          <c:val>
            <c:numRef>
              <c:f>'Supply Mix'!$C$15:$S$15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02-4618-851E-F979C2103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Imports'!$A$3</c:f>
          <c:strCache>
            <c:ptCount val="1"/>
            <c:pt idx="0">
              <c:v>Piped Imports into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Imports'!$A$3</c:f>
              <c:strCache>
                <c:ptCount val="1"/>
                <c:pt idx="0">
                  <c:v>Piped Imports into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F-4616-B4EC-4943300D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Imports'!$A$7</c:f>
          <c:strCache>
            <c:ptCount val="1"/>
            <c:pt idx="0">
              <c:v>Piped Imports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from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7-401A-B2D2-D08145C74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Imports'!$A$11</c:f>
          <c:strCache>
            <c:ptCount val="1"/>
            <c:pt idx="0">
              <c:v>Piped Imports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from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8-4E7B-B3D2-2E571706C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Imports'!$A$15</c:f>
          <c:strCache>
            <c:ptCount val="1"/>
            <c:pt idx="0">
              <c:v>Total Piped Imports from  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Imports'!$A$7</c:f>
              <c:strCache>
                <c:ptCount val="1"/>
                <c:pt idx="0">
                  <c:v>Piped Imports from  (GWh/day)</c:v>
                </c:pt>
              </c:strCache>
            </c:strRef>
          </c:tx>
          <c:spPr>
            <a:solidFill>
              <a:schemeClr val="accent1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Imports'!$D$17:$T$17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Imports'!$D$15:$T$15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6-490A-89A8-4653DF2EE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Exports'!$A$3</c:f>
          <c:strCache>
            <c:ptCount val="1"/>
            <c:pt idx="0">
              <c:v>Piped Exports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Exports'!$A$3</c:f>
              <c:strCache>
                <c:ptCount val="1"/>
                <c:pt idx="0">
                  <c:v>Piped Exports from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1-4839-B40E-4D62AF570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Exports'!$A$7</c:f>
          <c:strCache>
            <c:ptCount val="1"/>
            <c:pt idx="0">
              <c:v>Piped Exports 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Exports'!$A$7</c:f>
              <c:strCache>
                <c:ptCount val="1"/>
                <c:pt idx="0">
                  <c:v>Piped Exports to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4-4403-B252-86405C4BA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Exports'!$A$11</c:f>
          <c:strCache>
            <c:ptCount val="1"/>
            <c:pt idx="0">
              <c:v>Piped Exports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Exports'!$A$7</c:f>
              <c:strCache>
                <c:ptCount val="1"/>
                <c:pt idx="0">
                  <c:v>Piped Exports to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D-4E1C-BAFE-6AA40BAD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'Piped Exports'!$A$15</c:f>
          <c:strCache>
            <c:ptCount val="1"/>
            <c:pt idx="0">
              <c:v>Total Piped Exports to 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'Piped Exports'!$A$7</c:f>
              <c:strCache>
                <c:ptCount val="1"/>
                <c:pt idx="0">
                  <c:v>Piped Exports to  (GWh/day)</c:v>
                </c:pt>
              </c:strCache>
            </c:strRef>
          </c:tx>
          <c:spPr>
            <a:solidFill>
              <a:srgbClr val="972A2A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'Piped Exports'!$D$17:$T$17</c:f>
              <c:numCache>
                <c:formatCode>General</c:formatCode>
                <c:ptCount val="17"/>
              </c:numCache>
            </c:numRef>
          </c:cat>
          <c:val>
            <c:numRef>
              <c:f>'Piped Exports'!$D$15:$T$15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B-47E2-9440-27219A0F5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'Storage Volumes'!$A$3</c:f>
          <c:strCache>
            <c:ptCount val="1"/>
            <c:pt idx="0">
              <c:v>Storage Withdrawals (pos.) or Injections (neg.)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'Storage Volumes'!$A$3</c:f>
              <c:strCache>
                <c:ptCount val="1"/>
                <c:pt idx="0">
                  <c:v>Storage Withdrawals (pos.) or Injections (neg.)  (GWh/day)</c:v>
                </c:pt>
              </c:strCache>
            </c:strRef>
          </c:tx>
          <c:spPr>
            <a:solidFill>
              <a:schemeClr val="accent6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'Storage Volumes'!$B$5:$R$5</c:f>
              <c:numCache>
                <c:formatCode>General</c:formatCode>
                <c:ptCount val="17"/>
              </c:numCache>
            </c:numRef>
          </c:cat>
          <c:val>
            <c:numRef>
              <c:f>'Storage Volumes'!$B$3:$R$3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6-4058-81BD-90A2E79D7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'Storage Levels'!$A$3</c:f>
          <c:strCache>
            <c:ptCount val="1"/>
            <c:pt idx="0">
              <c:v>Storage Levels for  (GWh)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'Storage Levels'!$A$3</c:f>
              <c:strCache>
                <c:ptCount val="1"/>
                <c:pt idx="0">
                  <c:v>Storage Levels for  (GWh)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'Storage Levels'!$C$6:$S$6</c:f>
              <c:numCache>
                <c:formatCode>General</c:formatCode>
                <c:ptCount val="17"/>
              </c:numCache>
            </c:numRef>
          </c:cat>
          <c:val>
            <c:numRef>
              <c:f>'Storage Levels'!$C$3:$S$3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4-491A-8ADF-2C873A107E3F}"/>
            </c:ext>
          </c:extLst>
        </c:ser>
        <c:ser>
          <c:idx val="1"/>
          <c:order val="1"/>
          <c:tx>
            <c:v>WGV</c:v>
          </c:tx>
          <c:spPr>
            <a:ln w="28575">
              <a:solidFill>
                <a:schemeClr val="accent6"/>
              </a:solidFill>
              <a:prstDash val="dash"/>
            </a:ln>
          </c:spPr>
          <c:marker>
            <c:symbol val="none"/>
          </c:marker>
          <c:cat>
            <c:numRef>
              <c:f>'Storage Levels'!$C$6:$S$6</c:f>
              <c:numCache>
                <c:formatCode>General</c:formatCode>
                <c:ptCount val="17"/>
              </c:numCache>
            </c:numRef>
          </c:cat>
          <c:val>
            <c:numRef>
              <c:f>'Storage Levels'!$C$4:$S$4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64-491A-8ADF-2C873A107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LNG!$A$3</c:f>
          <c:strCache>
            <c:ptCount val="1"/>
            <c:pt idx="0">
              <c:v>LNG Imports into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LNG!$A$3</c:f>
              <c:strCache>
                <c:ptCount val="1"/>
                <c:pt idx="0">
                  <c:v>LNG Imports into  (GWh/day)</c:v>
                </c:pt>
              </c:strCache>
            </c:strRef>
          </c:tx>
          <c:spPr>
            <a:solidFill>
              <a:srgbClr val="7030A0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9-4B75-94FD-97072E136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LNG!$A$7</c:f>
          <c:strCache>
            <c:ptCount val="1"/>
            <c:pt idx="0">
              <c:v>LNG Imports through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LNG!$A$7</c:f>
              <c:strCache>
                <c:ptCount val="1"/>
                <c:pt idx="0">
                  <c:v>LNG Imports through  (GWh/day)</c:v>
                </c:pt>
              </c:strCache>
            </c:strRef>
          </c:tx>
          <c:spPr>
            <a:solidFill>
              <a:srgbClr val="7030A0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6-464B-9C0A-4C9192093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LNG!$A$11</c:f>
          <c:strCache>
            <c:ptCount val="1"/>
            <c:pt idx="0">
              <c:v>LNG Imports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LNG!$A$7</c:f>
              <c:strCache>
                <c:ptCount val="1"/>
                <c:pt idx="0">
                  <c:v>LNG Imports through  (GWh/day)</c:v>
                </c:pt>
              </c:strCache>
            </c:strRef>
          </c:tx>
          <c:spPr>
            <a:solidFill>
              <a:srgbClr val="7030A0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LNG!$D$13:$T$13</c:f>
              <c:numCache>
                <c:formatCode>General</c:formatCode>
                <c:ptCount val="17"/>
              </c:numCache>
            </c:numRef>
          </c:cat>
          <c:val>
            <c:numRef>
              <c:f>LNG!$D$11:$T$11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B-45C1-A67E-7FE134935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Connections!$A$3</c:f>
          <c:strCache>
            <c:ptCount val="1"/>
            <c:pt idx="0">
              <c:v>Total Imports into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Connections!$A$3</c:f>
              <c:strCache>
                <c:ptCount val="1"/>
                <c:pt idx="0">
                  <c:v>Total Imports into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Connections!$D$3:$T$3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7-4E05-95C2-9C54CF9AD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Connections!$A$7</c:f>
          <c:strCache>
            <c:ptCount val="1"/>
            <c:pt idx="0">
              <c:v>Total Exports from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Connections!$D$7:$T$7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E-449D-A5C6-E1EA7131A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Connections!$A$11</c:f>
          <c:strCache>
            <c:ptCount val="1"/>
            <c:pt idx="0">
              <c:v>Net Flows on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Connections!$D$11:$T$11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1-48CD-9A6D-F9D4AFA5F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Connections!$A$15</c:f>
          <c:strCache>
            <c:ptCount val="1"/>
            <c:pt idx="0">
              <c:v>Net Flows from  to  (GWh/day)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Connections!$A$7</c:f>
              <c:strCache>
                <c:ptCount val="1"/>
                <c:pt idx="0">
                  <c:v>Total Exports from  (GWh/day)</c:v>
                </c:pt>
              </c:strCache>
            </c:strRef>
          </c:tx>
          <c:spPr>
            <a:solidFill>
              <a:schemeClr val="accent4"/>
            </a:solidFill>
            <a:ln w="28575" cap="rnd">
              <a:noFill/>
              <a:prstDash val="solid"/>
              <a:round/>
            </a:ln>
          </c:spPr>
          <c:invertIfNegative val="0"/>
          <c:cat>
            <c:numRef>
              <c:f>Connections!$D$17:$T$17</c:f>
              <c:numCache>
                <c:formatCode>General</c:formatCode>
                <c:ptCount val="17"/>
              </c:numCache>
            </c:numRef>
          </c:cat>
          <c:val>
            <c:numRef>
              <c:f>Connections!$D$15:$T$15</c:f>
              <c:numCache>
                <c:formatCode>General</c:formatCode>
                <c:ptCount val="17"/>
                <c:pt idx="0" formatCode="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5-4549-8031-24B2E0A3C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1598799"/>
        <c:axId val="501597135"/>
      </c:bar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noMultiLvlLbl val="0"/>
      </c:catAx>
      <c:valAx>
        <c:axId val="501597135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Price!$A$3</c:f>
          <c:strCache>
            <c:ptCount val="1"/>
            <c:pt idx="0">
              <c:v>Market Prices  (EUR/MWh)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Price!$A$3</c:f>
              <c:strCache>
                <c:ptCount val="1"/>
                <c:pt idx="0">
                  <c:v>Market Prices  (EUR/MWh)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cat>
            <c:numRef>
              <c:f>Price!$B$5:$R$5</c:f>
              <c:numCache>
                <c:formatCode>General</c:formatCode>
                <c:ptCount val="17"/>
              </c:numCache>
            </c:numRef>
          </c:cat>
          <c:val>
            <c:numRef>
              <c:f>Price!$B$3:$R$3</c:f>
              <c:numCache>
                <c:formatCode>General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4-48C0-BDA5-0D537D207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23</xdr:col>
      <xdr:colOff>0</xdr:colOff>
      <xdr:row>11</xdr:row>
      <xdr:rowOff>3457575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C229C-210B-4488-9599-616BCEEF2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19</xdr:col>
      <xdr:colOff>0</xdr:colOff>
      <xdr:row>11</xdr:row>
      <xdr:rowOff>3457575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256E8-470E-4462-9B0A-CD8EF2C48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14</xdr:row>
      <xdr:rowOff>0</xdr:rowOff>
    </xdr:from>
    <xdr:to>
      <xdr:col>19</xdr:col>
      <xdr:colOff>0</xdr:colOff>
      <xdr:row>15</xdr:row>
      <xdr:rowOff>3457575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C12F50-774D-4BCB-8ED6-AB6A3849E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FCB9A-3C65-44BD-9AA4-CC3798E5E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AED44-2C67-4217-835B-4F136DAD0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A063E3-7C6A-4D7E-9BDB-AC1935A64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0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A4AA56-089A-430C-8CFF-4D8A2526F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4769D-616A-4C13-8D82-3465514D9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8CA910-7794-459F-BDA5-4CB3586BC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B21A31-1F34-4E83-88B1-E2BCDF9FC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0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C7D6F-C6E0-4FA8-AF0D-E1D3E5082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0BA56-93CF-4F56-9D35-03A1D0CFD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</xdr:row>
      <xdr:rowOff>190499</xdr:rowOff>
    </xdr:from>
    <xdr:to>
      <xdr:col>19</xdr:col>
      <xdr:colOff>0</xdr:colOff>
      <xdr:row>4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EF62A-D0EE-4D6E-98D2-B08EEA95E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692F5-8AA8-4331-8CA7-240C59085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BD9E78-B103-462A-A9C4-B17F6B369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190499</xdr:rowOff>
    </xdr:from>
    <xdr:to>
      <xdr:col>20</xdr:col>
      <xdr:colOff>0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11092-D274-44FE-B1A0-11E6841A9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</xdr:row>
      <xdr:rowOff>190499</xdr:rowOff>
    </xdr:from>
    <xdr:to>
      <xdr:col>20</xdr:col>
      <xdr:colOff>0</xdr:colOff>
      <xdr:row>7</xdr:row>
      <xdr:rowOff>3457574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A06BF1-0BAD-4DD4-95FA-3F97B50B5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9</xdr:row>
      <xdr:rowOff>190499</xdr:rowOff>
    </xdr:from>
    <xdr:to>
      <xdr:col>20</xdr:col>
      <xdr:colOff>0</xdr:colOff>
      <xdr:row>11</xdr:row>
      <xdr:rowOff>3457574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C4AAB3-CE90-4BCE-A4F7-A41506BDE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190499</xdr:rowOff>
    </xdr:from>
    <xdr:to>
      <xdr:col>20</xdr:col>
      <xdr:colOff>0</xdr:colOff>
      <xdr:row>15</xdr:row>
      <xdr:rowOff>3457574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E0C7C7-65C7-4FEF-9099-87E2E25AE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D3C8-75B1-4003-B2A5-7B88D3E5C679}">
  <sheetPr>
    <tabColor theme="2"/>
  </sheetPr>
  <dimension ref="A1:Y41"/>
  <sheetViews>
    <sheetView tabSelected="1" workbookViewId="0">
      <selection activeCell="C1" sqref="C1:D1"/>
    </sheetView>
  </sheetViews>
  <sheetFormatPr defaultColWidth="9.140625" defaultRowHeight="15" outlineLevelRow="1" x14ac:dyDescent="0.25"/>
  <cols>
    <col min="1" max="1" width="28.5703125" customWidth="1"/>
    <col min="24" max="24" width="92.85546875" customWidth="1"/>
    <col min="25" max="25" width="102.5703125" customWidth="1"/>
  </cols>
  <sheetData>
    <row r="1" spans="1:25" ht="27" customHeight="1" x14ac:dyDescent="0.25">
      <c r="B1" s="14" t="s">
        <v>9</v>
      </c>
      <c r="C1" s="20"/>
      <c r="D1" s="21"/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x14ac:dyDescent="0.25">
      <c r="A2" s="2"/>
      <c r="B2" s="13"/>
      <c r="C2" s="13"/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idden="1" outlineLevel="1" x14ac:dyDescent="0.25">
      <c r="A3" s="2" t="str">
        <f>"Total Supply Mix (GWh/day)"</f>
        <v>Total Supply Mix (GWh/day)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"/>
    </row>
    <row r="4" spans="1:25" hidden="1" outlineLevel="1" x14ac:dyDescent="0.25">
      <c r="A4" s="2" t="s">
        <v>13</v>
      </c>
      <c r="B4" s="3">
        <f>INDEX(B$14:B$21,MATCH($A4,$A$14:$A$21,0))</f>
        <v>0</v>
      </c>
      <c r="C4" s="3">
        <f t="shared" ref="C4:W11" si="0">INDEX(C$14:C$21,MATCH($A4,$A$14:$A$21,0))</f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/>
      <c r="T4" s="3">
        <f t="shared" si="0"/>
        <v>0</v>
      </c>
      <c r="U4" s="3">
        <f t="shared" si="0"/>
        <v>0</v>
      </c>
      <c r="V4" s="3"/>
      <c r="W4" s="3">
        <f t="shared" si="0"/>
        <v>0</v>
      </c>
      <c r="X4" s="2"/>
      <c r="Y4" s="2"/>
    </row>
    <row r="5" spans="1:25" hidden="1" outlineLevel="1" x14ac:dyDescent="0.25">
      <c r="A5" s="2" t="s">
        <v>14</v>
      </c>
      <c r="B5" s="3">
        <f t="shared" ref="B5:B11" si="1">INDEX(B$14:B$21,MATCH($A5,$A$14:$A$21,0))</f>
        <v>0</v>
      </c>
      <c r="C5" s="3">
        <f t="shared" si="0"/>
        <v>0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/>
      <c r="T5" s="3">
        <f t="shared" si="0"/>
        <v>0</v>
      </c>
      <c r="U5" s="3">
        <f t="shared" si="0"/>
        <v>0</v>
      </c>
      <c r="V5" s="3"/>
      <c r="W5" s="3">
        <f t="shared" si="0"/>
        <v>0</v>
      </c>
      <c r="X5" s="2"/>
      <c r="Y5" s="2"/>
    </row>
    <row r="6" spans="1:25" hidden="1" outlineLevel="1" x14ac:dyDescent="0.25">
      <c r="A6" s="2" t="s">
        <v>19</v>
      </c>
      <c r="B6" s="3">
        <f t="shared" si="1"/>
        <v>0</v>
      </c>
      <c r="C6" s="3">
        <f t="shared" si="0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/>
      <c r="T6" s="3">
        <f t="shared" si="0"/>
        <v>0</v>
      </c>
      <c r="U6" s="3">
        <f t="shared" si="0"/>
        <v>0</v>
      </c>
      <c r="V6" s="3"/>
      <c r="W6" s="3">
        <f t="shared" si="0"/>
        <v>0</v>
      </c>
      <c r="X6" s="2"/>
      <c r="Y6" s="2"/>
    </row>
    <row r="7" spans="1:25" hidden="1" outlineLevel="1" x14ac:dyDescent="0.25">
      <c r="A7" s="2" t="s">
        <v>15</v>
      </c>
      <c r="B7" s="3">
        <f t="shared" si="1"/>
        <v>0</v>
      </c>
      <c r="C7" s="3">
        <f t="shared" si="0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/>
      <c r="T7" s="3">
        <f t="shared" si="0"/>
        <v>0</v>
      </c>
      <c r="U7" s="3">
        <f t="shared" si="0"/>
        <v>0</v>
      </c>
      <c r="V7" s="3"/>
      <c r="W7" s="3">
        <f t="shared" si="0"/>
        <v>0</v>
      </c>
      <c r="X7" s="2"/>
      <c r="Y7" s="2"/>
    </row>
    <row r="8" spans="1:25" hidden="1" outlineLevel="1" x14ac:dyDescent="0.25">
      <c r="A8" s="2" t="s">
        <v>22</v>
      </c>
      <c r="B8" s="3">
        <f t="shared" si="1"/>
        <v>0</v>
      </c>
      <c r="C8" s="3">
        <f t="shared" si="0"/>
        <v>0</v>
      </c>
      <c r="D8" s="3">
        <f t="shared" si="0"/>
        <v>0</v>
      </c>
      <c r="E8" s="3">
        <f t="shared" si="0"/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/>
      <c r="T8" s="3">
        <f t="shared" si="0"/>
        <v>0</v>
      </c>
      <c r="U8" s="3">
        <f t="shared" si="0"/>
        <v>0</v>
      </c>
      <c r="V8" s="3"/>
      <c r="W8" s="3">
        <f t="shared" si="0"/>
        <v>0</v>
      </c>
      <c r="X8" s="2"/>
      <c r="Y8" s="2"/>
    </row>
    <row r="9" spans="1:25" hidden="1" outlineLevel="1" x14ac:dyDescent="0.25">
      <c r="A9" s="2" t="s">
        <v>23</v>
      </c>
      <c r="B9" s="3">
        <f t="shared" si="1"/>
        <v>0</v>
      </c>
      <c r="C9" s="3">
        <f t="shared" si="0"/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/>
      <c r="T9" s="3">
        <f t="shared" si="0"/>
        <v>0</v>
      </c>
      <c r="U9" s="3">
        <f t="shared" si="0"/>
        <v>0</v>
      </c>
      <c r="V9" s="3"/>
      <c r="W9" s="3">
        <f t="shared" si="0"/>
        <v>0</v>
      </c>
      <c r="X9" s="2"/>
      <c r="Y9" s="2"/>
    </row>
    <row r="10" spans="1:25" hidden="1" outlineLevel="1" x14ac:dyDescent="0.25">
      <c r="A10" s="2" t="s">
        <v>20</v>
      </c>
      <c r="B10" s="3">
        <f t="shared" si="1"/>
        <v>0</v>
      </c>
      <c r="C10" s="3">
        <f t="shared" si="0"/>
        <v>0</v>
      </c>
      <c r="D10" s="3">
        <f t="shared" si="0"/>
        <v>0</v>
      </c>
      <c r="E10" s="3">
        <f t="shared" si="0"/>
        <v>0</v>
      </c>
      <c r="F10" s="3">
        <f t="shared" si="0"/>
        <v>0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/>
      <c r="T10" s="3">
        <f t="shared" si="0"/>
        <v>0</v>
      </c>
      <c r="U10" s="3">
        <f t="shared" si="0"/>
        <v>0</v>
      </c>
      <c r="V10" s="3"/>
      <c r="W10" s="3">
        <f t="shared" si="0"/>
        <v>0</v>
      </c>
      <c r="X10" s="2"/>
      <c r="Y10" s="2"/>
    </row>
    <row r="11" spans="1:25" hidden="1" outlineLevel="1" x14ac:dyDescent="0.25">
      <c r="A11" s="2" t="s">
        <v>16</v>
      </c>
      <c r="B11" s="3">
        <f t="shared" si="1"/>
        <v>0</v>
      </c>
      <c r="C11" s="3">
        <f t="shared" si="0"/>
        <v>0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 t="shared" si="0"/>
        <v>0</v>
      </c>
      <c r="H11" s="3">
        <f t="shared" si="0"/>
        <v>0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/>
      <c r="T11" s="3">
        <f t="shared" si="0"/>
        <v>0</v>
      </c>
      <c r="U11" s="3">
        <f t="shared" si="0"/>
        <v>0</v>
      </c>
      <c r="V11" s="3"/>
      <c r="W11" s="3">
        <f t="shared" si="0"/>
        <v>0</v>
      </c>
      <c r="X11" s="2"/>
      <c r="Y11" s="2"/>
    </row>
    <row r="12" spans="1:25" ht="273" customHeight="1" collapsed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" t="s">
        <v>11</v>
      </c>
      <c r="B13" s="1">
        <f>'Supply Mix'!C$17</f>
        <v>0</v>
      </c>
      <c r="C13" s="1">
        <f>'Supply Mix'!D$17</f>
        <v>0</v>
      </c>
      <c r="D13" s="1">
        <f>'Supply Mix'!E$17</f>
        <v>0</v>
      </c>
      <c r="E13" s="1">
        <f>'Supply Mix'!F$17</f>
        <v>0</v>
      </c>
      <c r="F13" s="1">
        <f>'Supply Mix'!G$17</f>
        <v>0</v>
      </c>
      <c r="G13" s="1">
        <f>'Supply Mix'!H$17</f>
        <v>0</v>
      </c>
      <c r="H13" s="1">
        <f>'Supply Mix'!I$17</f>
        <v>0</v>
      </c>
      <c r="I13" s="1">
        <f>'Supply Mix'!J$17</f>
        <v>0</v>
      </c>
      <c r="J13" s="1">
        <f>'Supply Mix'!K$17</f>
        <v>0</v>
      </c>
      <c r="K13" s="1">
        <f>'Supply Mix'!L$17</f>
        <v>0</v>
      </c>
      <c r="L13" s="1">
        <f>'Supply Mix'!M$17</f>
        <v>0</v>
      </c>
      <c r="M13" s="1">
        <f>'Supply Mix'!N$17</f>
        <v>0</v>
      </c>
      <c r="N13" s="1">
        <f>'Supply Mix'!O$17</f>
        <v>0</v>
      </c>
      <c r="O13" s="1">
        <f>'Supply Mix'!P$17</f>
        <v>0</v>
      </c>
      <c r="P13" s="1">
        <f>'Supply Mix'!Q$17</f>
        <v>0</v>
      </c>
      <c r="Q13" s="1">
        <f>'Supply Mix'!R$17</f>
        <v>0</v>
      </c>
      <c r="R13" s="1">
        <f>'Supply Mix'!S$17</f>
        <v>0</v>
      </c>
      <c r="S13" s="1"/>
      <c r="T13" s="1">
        <f>'Supply Mix'!T$17</f>
        <v>0</v>
      </c>
      <c r="U13" s="1">
        <f>'Supply Mix'!U$17</f>
        <v>0</v>
      </c>
      <c r="V13" s="1"/>
      <c r="W13" s="1">
        <f>'Supply Mix'!V$17</f>
        <v>0</v>
      </c>
      <c r="X13" s="2"/>
      <c r="Y13" s="2"/>
    </row>
    <row r="14" spans="1:25" x14ac:dyDescent="0.25">
      <c r="A14" s="4" t="s">
        <v>16</v>
      </c>
      <c r="B14" s="6">
        <f>SUMIF('Supply Mix'!$B$18:$B$181,$A14,'Supply Mix'!C$18:C$181)</f>
        <v>0</v>
      </c>
      <c r="C14" s="6">
        <f>SUMIF('Supply Mix'!$B$18:$B$181,$A14,'Supply Mix'!D$18:D$181)</f>
        <v>0</v>
      </c>
      <c r="D14" s="6">
        <f>SUMIF('Supply Mix'!$B$18:$B$181,$A14,'Supply Mix'!E$18:E$181)</f>
        <v>0</v>
      </c>
      <c r="E14" s="6">
        <f>SUMIF('Supply Mix'!$B$18:$B$181,$A14,'Supply Mix'!F$18:F$181)</f>
        <v>0</v>
      </c>
      <c r="F14" s="6">
        <f>SUMIF('Supply Mix'!$B$18:$B$181,$A14,'Supply Mix'!G$18:G$181)</f>
        <v>0</v>
      </c>
      <c r="G14" s="6">
        <f>SUMIF('Supply Mix'!$B$18:$B$181,$A14,'Supply Mix'!H$18:H$181)</f>
        <v>0</v>
      </c>
      <c r="H14" s="6">
        <f>SUMIF('Supply Mix'!$B$18:$B$181,$A14,'Supply Mix'!I$18:I$181)</f>
        <v>0</v>
      </c>
      <c r="I14" s="6">
        <f>SUMIF('Supply Mix'!$B$18:$B$181,$A14,'Supply Mix'!J$18:J$181)</f>
        <v>0</v>
      </c>
      <c r="J14" s="6">
        <f>SUMIF('Supply Mix'!$B$18:$B$181,$A14,'Supply Mix'!K$18:K$181)</f>
        <v>0</v>
      </c>
      <c r="K14" s="6">
        <f>SUMIF('Supply Mix'!$B$18:$B$181,$A14,'Supply Mix'!L$18:L$181)</f>
        <v>0</v>
      </c>
      <c r="L14" s="6">
        <f>SUMIF('Supply Mix'!$B$18:$B$181,$A14,'Supply Mix'!M$18:M$181)</f>
        <v>0</v>
      </c>
      <c r="M14" s="6">
        <f>SUMIF('Supply Mix'!$B$18:$B$181,$A14,'Supply Mix'!N$18:N$181)</f>
        <v>0</v>
      </c>
      <c r="N14" s="6">
        <f>SUMIF('Supply Mix'!$B$18:$B$181,$A14,'Supply Mix'!O$18:O$181)</f>
        <v>0</v>
      </c>
      <c r="O14" s="6">
        <f>SUMIF('Supply Mix'!$B$18:$B$181,$A14,'Supply Mix'!P$18:P$181)</f>
        <v>0</v>
      </c>
      <c r="P14" s="6">
        <f>SUMIF('Supply Mix'!$B$18:$B$181,$A14,'Supply Mix'!Q$18:Q$181)</f>
        <v>0</v>
      </c>
      <c r="Q14" s="6">
        <f>SUMIF('Supply Mix'!$B$18:$B$181,$A14,'Supply Mix'!R$18:R$181)</f>
        <v>0</v>
      </c>
      <c r="R14" s="6">
        <f>SUMIF('Supply Mix'!$B$18:$B$181,$A14,'Supply Mix'!S$18:S$181)</f>
        <v>0</v>
      </c>
      <c r="S14" s="6"/>
      <c r="T14" s="6">
        <f>SUMIF('Supply Mix'!$B$18:$B$181,$A14,'Supply Mix'!T$18:T$181)</f>
        <v>0</v>
      </c>
      <c r="U14" s="6">
        <f>SUMIF('Supply Mix'!$B$18:$B$181,$A14,'Supply Mix'!U$18:U$181)</f>
        <v>0</v>
      </c>
      <c r="V14" s="6"/>
      <c r="W14" s="6">
        <f>SUMIF('Supply Mix'!$B$18:$B$181,$A14,'Supply Mix'!V$18:V$181)</f>
        <v>0</v>
      </c>
      <c r="X14" s="2"/>
      <c r="Y14" s="2"/>
    </row>
    <row r="15" spans="1:25" x14ac:dyDescent="0.25">
      <c r="A15" s="4" t="s">
        <v>15</v>
      </c>
      <c r="B15" s="6">
        <f>SUMIF('Supply Mix'!$B$18:$B$181,$A15,'Supply Mix'!C$18:C$181)</f>
        <v>0</v>
      </c>
      <c r="C15" s="6">
        <f>SUMIF('Supply Mix'!$B$18:$B$181,$A15,'Supply Mix'!D$18:D$181)</f>
        <v>0</v>
      </c>
      <c r="D15" s="6">
        <f>SUMIF('Supply Mix'!$B$18:$B$181,$A15,'Supply Mix'!E$18:E$181)</f>
        <v>0</v>
      </c>
      <c r="E15" s="6">
        <f>SUMIF('Supply Mix'!$B$18:$B$181,$A15,'Supply Mix'!F$18:F$181)</f>
        <v>0</v>
      </c>
      <c r="F15" s="6">
        <f>SUMIF('Supply Mix'!$B$18:$B$181,$A15,'Supply Mix'!G$18:G$181)</f>
        <v>0</v>
      </c>
      <c r="G15" s="6">
        <f>SUMIF('Supply Mix'!$B$18:$B$181,$A15,'Supply Mix'!H$18:H$181)</f>
        <v>0</v>
      </c>
      <c r="H15" s="6">
        <f>SUMIF('Supply Mix'!$B$18:$B$181,$A15,'Supply Mix'!I$18:I$181)</f>
        <v>0</v>
      </c>
      <c r="I15" s="6">
        <f>SUMIF('Supply Mix'!$B$18:$B$181,$A15,'Supply Mix'!J$18:J$181)</f>
        <v>0</v>
      </c>
      <c r="J15" s="6">
        <f>SUMIF('Supply Mix'!$B$18:$B$181,$A15,'Supply Mix'!K$18:K$181)</f>
        <v>0</v>
      </c>
      <c r="K15" s="6">
        <f>SUMIF('Supply Mix'!$B$18:$B$181,$A15,'Supply Mix'!L$18:L$181)</f>
        <v>0</v>
      </c>
      <c r="L15" s="6">
        <f>SUMIF('Supply Mix'!$B$18:$B$181,$A15,'Supply Mix'!M$18:M$181)</f>
        <v>0</v>
      </c>
      <c r="M15" s="6">
        <f>SUMIF('Supply Mix'!$B$18:$B$181,$A15,'Supply Mix'!N$18:N$181)</f>
        <v>0</v>
      </c>
      <c r="N15" s="6">
        <f>SUMIF('Supply Mix'!$B$18:$B$181,$A15,'Supply Mix'!O$18:O$181)</f>
        <v>0</v>
      </c>
      <c r="O15" s="6">
        <f>SUMIF('Supply Mix'!$B$18:$B$181,$A15,'Supply Mix'!P$18:P$181)</f>
        <v>0</v>
      </c>
      <c r="P15" s="6">
        <f>SUMIF('Supply Mix'!$B$18:$B$181,$A15,'Supply Mix'!Q$18:Q$181)</f>
        <v>0</v>
      </c>
      <c r="Q15" s="6">
        <f>SUMIF('Supply Mix'!$B$18:$B$181,$A15,'Supply Mix'!R$18:R$181)</f>
        <v>0</v>
      </c>
      <c r="R15" s="6">
        <f>SUMIF('Supply Mix'!$B$18:$B$181,$A15,'Supply Mix'!S$18:S$181)</f>
        <v>0</v>
      </c>
      <c r="S15" s="6"/>
      <c r="T15" s="6">
        <f>SUMIF('Supply Mix'!$B$18:$B$181,$A15,'Supply Mix'!T$18:T$181)</f>
        <v>0</v>
      </c>
      <c r="U15" s="6">
        <f>SUMIF('Supply Mix'!$B$18:$B$181,$A15,'Supply Mix'!U$18:U$181)</f>
        <v>0</v>
      </c>
      <c r="V15" s="6"/>
      <c r="W15" s="6">
        <f>SUMIF('Supply Mix'!$B$18:$B$181,$A15,'Supply Mix'!V$18:V$181)</f>
        <v>0</v>
      </c>
      <c r="X15" s="2"/>
      <c r="Y15" s="2"/>
    </row>
    <row r="16" spans="1:25" x14ac:dyDescent="0.25">
      <c r="A16" s="4" t="s">
        <v>19</v>
      </c>
      <c r="B16" s="6">
        <f>SUMIF('Supply Mix'!$B$18:$B$181,$A16,'Supply Mix'!C$18:C$181)</f>
        <v>0</v>
      </c>
      <c r="C16" s="6">
        <f>SUMIF('Supply Mix'!$B$18:$B$181,$A16,'Supply Mix'!D$18:D$181)</f>
        <v>0</v>
      </c>
      <c r="D16" s="6">
        <f>SUMIF('Supply Mix'!$B$18:$B$181,$A16,'Supply Mix'!E$18:E$181)</f>
        <v>0</v>
      </c>
      <c r="E16" s="6">
        <f>SUMIF('Supply Mix'!$B$18:$B$181,$A16,'Supply Mix'!F$18:F$181)</f>
        <v>0</v>
      </c>
      <c r="F16" s="6">
        <f>SUMIF('Supply Mix'!$B$18:$B$181,$A16,'Supply Mix'!G$18:G$181)</f>
        <v>0</v>
      </c>
      <c r="G16" s="6">
        <f>SUMIF('Supply Mix'!$B$18:$B$181,$A16,'Supply Mix'!H$18:H$181)</f>
        <v>0</v>
      </c>
      <c r="H16" s="6">
        <f>SUMIF('Supply Mix'!$B$18:$B$181,$A16,'Supply Mix'!I$18:I$181)</f>
        <v>0</v>
      </c>
      <c r="I16" s="6">
        <f>SUMIF('Supply Mix'!$B$18:$B$181,$A16,'Supply Mix'!J$18:J$181)</f>
        <v>0</v>
      </c>
      <c r="J16" s="6">
        <f>SUMIF('Supply Mix'!$B$18:$B$181,$A16,'Supply Mix'!K$18:K$181)</f>
        <v>0</v>
      </c>
      <c r="K16" s="6">
        <f>SUMIF('Supply Mix'!$B$18:$B$181,$A16,'Supply Mix'!L$18:L$181)</f>
        <v>0</v>
      </c>
      <c r="L16" s="6">
        <f>SUMIF('Supply Mix'!$B$18:$B$181,$A16,'Supply Mix'!M$18:M$181)</f>
        <v>0</v>
      </c>
      <c r="M16" s="6">
        <f>SUMIF('Supply Mix'!$B$18:$B$181,$A16,'Supply Mix'!N$18:N$181)</f>
        <v>0</v>
      </c>
      <c r="N16" s="6">
        <f>SUMIF('Supply Mix'!$B$18:$B$181,$A16,'Supply Mix'!O$18:O$181)</f>
        <v>0</v>
      </c>
      <c r="O16" s="6">
        <f>SUMIF('Supply Mix'!$B$18:$B$181,$A16,'Supply Mix'!P$18:P$181)</f>
        <v>0</v>
      </c>
      <c r="P16" s="6">
        <f>SUMIF('Supply Mix'!$B$18:$B$181,$A16,'Supply Mix'!Q$18:Q$181)</f>
        <v>0</v>
      </c>
      <c r="Q16" s="6">
        <f>SUMIF('Supply Mix'!$B$18:$B$181,$A16,'Supply Mix'!R$18:R$181)</f>
        <v>0</v>
      </c>
      <c r="R16" s="6">
        <f>SUMIF('Supply Mix'!$B$18:$B$181,$A16,'Supply Mix'!S$18:S$181)</f>
        <v>0</v>
      </c>
      <c r="S16" s="6"/>
      <c r="T16" s="6">
        <f>SUMIF('Supply Mix'!$B$18:$B$181,$A16,'Supply Mix'!T$18:T$181)</f>
        <v>0</v>
      </c>
      <c r="U16" s="6">
        <f>SUMIF('Supply Mix'!$B$18:$B$181,$A16,'Supply Mix'!U$18:U$181)</f>
        <v>0</v>
      </c>
      <c r="V16" s="6"/>
      <c r="W16" s="6">
        <f>SUMIF('Supply Mix'!$B$18:$B$181,$A16,'Supply Mix'!V$18:V$181)</f>
        <v>0</v>
      </c>
      <c r="X16" s="2"/>
      <c r="Y16" s="2"/>
    </row>
    <row r="17" spans="1:25" x14ac:dyDescent="0.25">
      <c r="A17" s="4" t="s">
        <v>14</v>
      </c>
      <c r="B17" s="6">
        <f>SUMIF('Supply Mix'!$B$18:$B$181,$A17,'Supply Mix'!C$18:C$181)</f>
        <v>0</v>
      </c>
      <c r="C17" s="6">
        <f>SUMIF('Supply Mix'!$B$18:$B$181,$A17,'Supply Mix'!D$18:D$181)</f>
        <v>0</v>
      </c>
      <c r="D17" s="6">
        <f>SUMIF('Supply Mix'!$B$18:$B$181,$A17,'Supply Mix'!E$18:E$181)</f>
        <v>0</v>
      </c>
      <c r="E17" s="6">
        <f>SUMIF('Supply Mix'!$B$18:$B$181,$A17,'Supply Mix'!F$18:F$181)</f>
        <v>0</v>
      </c>
      <c r="F17" s="6">
        <f>SUMIF('Supply Mix'!$B$18:$B$181,$A17,'Supply Mix'!G$18:G$181)</f>
        <v>0</v>
      </c>
      <c r="G17" s="6">
        <f>SUMIF('Supply Mix'!$B$18:$B$181,$A17,'Supply Mix'!H$18:H$181)</f>
        <v>0</v>
      </c>
      <c r="H17" s="6">
        <f>SUMIF('Supply Mix'!$B$18:$B$181,$A17,'Supply Mix'!I$18:I$181)</f>
        <v>0</v>
      </c>
      <c r="I17" s="6">
        <f>SUMIF('Supply Mix'!$B$18:$B$181,$A17,'Supply Mix'!J$18:J$181)</f>
        <v>0</v>
      </c>
      <c r="J17" s="6">
        <f>SUMIF('Supply Mix'!$B$18:$B$181,$A17,'Supply Mix'!K$18:K$181)</f>
        <v>0</v>
      </c>
      <c r="K17" s="6">
        <f>SUMIF('Supply Mix'!$B$18:$B$181,$A17,'Supply Mix'!L$18:L$181)</f>
        <v>0</v>
      </c>
      <c r="L17" s="6">
        <f>SUMIF('Supply Mix'!$B$18:$B$181,$A17,'Supply Mix'!M$18:M$181)</f>
        <v>0</v>
      </c>
      <c r="M17" s="6">
        <f>SUMIF('Supply Mix'!$B$18:$B$181,$A17,'Supply Mix'!N$18:N$181)</f>
        <v>0</v>
      </c>
      <c r="N17" s="6">
        <f>SUMIF('Supply Mix'!$B$18:$B$181,$A17,'Supply Mix'!O$18:O$181)</f>
        <v>0</v>
      </c>
      <c r="O17" s="6">
        <f>SUMIF('Supply Mix'!$B$18:$B$181,$A17,'Supply Mix'!P$18:P$181)</f>
        <v>0</v>
      </c>
      <c r="P17" s="6">
        <f>SUMIF('Supply Mix'!$B$18:$B$181,$A17,'Supply Mix'!Q$18:Q$181)</f>
        <v>0</v>
      </c>
      <c r="Q17" s="6">
        <f>SUMIF('Supply Mix'!$B$18:$B$181,$A17,'Supply Mix'!R$18:R$181)</f>
        <v>0</v>
      </c>
      <c r="R17" s="6">
        <f>SUMIF('Supply Mix'!$B$18:$B$181,$A17,'Supply Mix'!S$18:S$181)</f>
        <v>0</v>
      </c>
      <c r="S17" s="6"/>
      <c r="T17" s="6">
        <f>SUMIF('Supply Mix'!$B$18:$B$181,$A17,'Supply Mix'!T$18:T$181)</f>
        <v>0</v>
      </c>
      <c r="U17" s="6">
        <f>SUMIF('Supply Mix'!$B$18:$B$181,$A17,'Supply Mix'!U$18:U$181)</f>
        <v>0</v>
      </c>
      <c r="V17" s="6"/>
      <c r="W17" s="6">
        <f>SUMIF('Supply Mix'!$B$18:$B$181,$A17,'Supply Mix'!V$18:V$181)</f>
        <v>0</v>
      </c>
      <c r="X17" s="2"/>
      <c r="Y17" s="2"/>
    </row>
    <row r="18" spans="1:25" x14ac:dyDescent="0.25">
      <c r="A18" s="4" t="s">
        <v>13</v>
      </c>
      <c r="B18" s="6">
        <f>SUMIF('Supply Mix'!$B$18:$B$181,$A18,'Supply Mix'!C$18:C$181)</f>
        <v>0</v>
      </c>
      <c r="C18" s="6">
        <f>SUMIF('Supply Mix'!$B$18:$B$181,$A18,'Supply Mix'!D$18:D$181)</f>
        <v>0</v>
      </c>
      <c r="D18" s="6">
        <f>SUMIF('Supply Mix'!$B$18:$B$181,$A18,'Supply Mix'!E$18:E$181)</f>
        <v>0</v>
      </c>
      <c r="E18" s="6">
        <f>SUMIF('Supply Mix'!$B$18:$B$181,$A18,'Supply Mix'!F$18:F$181)</f>
        <v>0</v>
      </c>
      <c r="F18" s="6">
        <f>SUMIF('Supply Mix'!$B$18:$B$181,$A18,'Supply Mix'!G$18:G$181)</f>
        <v>0</v>
      </c>
      <c r="G18" s="6">
        <f>SUMIF('Supply Mix'!$B$18:$B$181,$A18,'Supply Mix'!H$18:H$181)</f>
        <v>0</v>
      </c>
      <c r="H18" s="6">
        <f>SUMIF('Supply Mix'!$B$18:$B$181,$A18,'Supply Mix'!I$18:I$181)</f>
        <v>0</v>
      </c>
      <c r="I18" s="6">
        <f>SUMIF('Supply Mix'!$B$18:$B$181,$A18,'Supply Mix'!J$18:J$181)</f>
        <v>0</v>
      </c>
      <c r="J18" s="6">
        <f>SUMIF('Supply Mix'!$B$18:$B$181,$A18,'Supply Mix'!K$18:K$181)</f>
        <v>0</v>
      </c>
      <c r="K18" s="6">
        <f>SUMIF('Supply Mix'!$B$18:$B$181,$A18,'Supply Mix'!L$18:L$181)</f>
        <v>0</v>
      </c>
      <c r="L18" s="6">
        <f>SUMIF('Supply Mix'!$B$18:$B$181,$A18,'Supply Mix'!M$18:M$181)</f>
        <v>0</v>
      </c>
      <c r="M18" s="6">
        <f>SUMIF('Supply Mix'!$B$18:$B$181,$A18,'Supply Mix'!N$18:N$181)</f>
        <v>0</v>
      </c>
      <c r="N18" s="6">
        <f>SUMIF('Supply Mix'!$B$18:$B$181,$A18,'Supply Mix'!O$18:O$181)</f>
        <v>0</v>
      </c>
      <c r="O18" s="6">
        <f>SUMIF('Supply Mix'!$B$18:$B$181,$A18,'Supply Mix'!P$18:P$181)</f>
        <v>0</v>
      </c>
      <c r="P18" s="6">
        <f>SUMIF('Supply Mix'!$B$18:$B$181,$A18,'Supply Mix'!Q$18:Q$181)</f>
        <v>0</v>
      </c>
      <c r="Q18" s="6">
        <f>SUMIF('Supply Mix'!$B$18:$B$181,$A18,'Supply Mix'!R$18:R$181)</f>
        <v>0</v>
      </c>
      <c r="R18" s="6">
        <f>SUMIF('Supply Mix'!$B$18:$B$181,$A18,'Supply Mix'!S$18:S$181)</f>
        <v>0</v>
      </c>
      <c r="S18" s="6"/>
      <c r="T18" s="6">
        <f>SUMIF('Supply Mix'!$B$18:$B$181,$A18,'Supply Mix'!T$18:T$181)</f>
        <v>0</v>
      </c>
      <c r="U18" s="6">
        <f>SUMIF('Supply Mix'!$B$18:$B$181,$A18,'Supply Mix'!U$18:U$181)</f>
        <v>0</v>
      </c>
      <c r="V18" s="6"/>
      <c r="W18" s="6">
        <f>SUMIF('Supply Mix'!$B$18:$B$181,$A18,'Supply Mix'!V$18:V$181)</f>
        <v>0</v>
      </c>
      <c r="X18" s="2"/>
      <c r="Y18" s="2"/>
    </row>
    <row r="19" spans="1:25" x14ac:dyDescent="0.25">
      <c r="A19" s="4" t="s">
        <v>20</v>
      </c>
      <c r="B19" s="6">
        <f>SUMIF('Supply Mix'!$B$18:$B$181,$A19,'Supply Mix'!C$18:C$181)</f>
        <v>0</v>
      </c>
      <c r="C19" s="6">
        <f>SUMIF('Supply Mix'!$B$18:$B$181,$A19,'Supply Mix'!D$18:D$181)</f>
        <v>0</v>
      </c>
      <c r="D19" s="6">
        <f>SUMIF('Supply Mix'!$B$18:$B$181,$A19,'Supply Mix'!E$18:E$181)</f>
        <v>0</v>
      </c>
      <c r="E19" s="6">
        <f>SUMIF('Supply Mix'!$B$18:$B$181,$A19,'Supply Mix'!F$18:F$181)</f>
        <v>0</v>
      </c>
      <c r="F19" s="6">
        <f>SUMIF('Supply Mix'!$B$18:$B$181,$A19,'Supply Mix'!G$18:G$181)</f>
        <v>0</v>
      </c>
      <c r="G19" s="6">
        <f>SUMIF('Supply Mix'!$B$18:$B$181,$A19,'Supply Mix'!H$18:H$181)</f>
        <v>0</v>
      </c>
      <c r="H19" s="6">
        <f>SUMIF('Supply Mix'!$B$18:$B$181,$A19,'Supply Mix'!I$18:I$181)</f>
        <v>0</v>
      </c>
      <c r="I19" s="6">
        <f>SUMIF('Supply Mix'!$B$18:$B$181,$A19,'Supply Mix'!J$18:J$181)</f>
        <v>0</v>
      </c>
      <c r="J19" s="6">
        <f>SUMIF('Supply Mix'!$B$18:$B$181,$A19,'Supply Mix'!K$18:K$181)</f>
        <v>0</v>
      </c>
      <c r="K19" s="6">
        <f>SUMIF('Supply Mix'!$B$18:$B$181,$A19,'Supply Mix'!L$18:L$181)</f>
        <v>0</v>
      </c>
      <c r="L19" s="6">
        <f>SUMIF('Supply Mix'!$B$18:$B$181,$A19,'Supply Mix'!M$18:M$181)</f>
        <v>0</v>
      </c>
      <c r="M19" s="6">
        <f>SUMIF('Supply Mix'!$B$18:$B$181,$A19,'Supply Mix'!N$18:N$181)</f>
        <v>0</v>
      </c>
      <c r="N19" s="6">
        <f>SUMIF('Supply Mix'!$B$18:$B$181,$A19,'Supply Mix'!O$18:O$181)</f>
        <v>0</v>
      </c>
      <c r="O19" s="6">
        <f>SUMIF('Supply Mix'!$B$18:$B$181,$A19,'Supply Mix'!P$18:P$181)</f>
        <v>0</v>
      </c>
      <c r="P19" s="6">
        <f>SUMIF('Supply Mix'!$B$18:$B$181,$A19,'Supply Mix'!Q$18:Q$181)</f>
        <v>0</v>
      </c>
      <c r="Q19" s="6">
        <f>SUMIF('Supply Mix'!$B$18:$B$181,$A19,'Supply Mix'!R$18:R$181)</f>
        <v>0</v>
      </c>
      <c r="R19" s="6">
        <f>SUMIF('Supply Mix'!$B$18:$B$181,$A19,'Supply Mix'!S$18:S$181)</f>
        <v>0</v>
      </c>
      <c r="S19" s="6"/>
      <c r="T19" s="6">
        <f>SUMIF('Supply Mix'!$B$18:$B$181,$A19,'Supply Mix'!T$18:T$181)</f>
        <v>0</v>
      </c>
      <c r="U19" s="6">
        <f>SUMIF('Supply Mix'!$B$18:$B$181,$A19,'Supply Mix'!U$18:U$181)</f>
        <v>0</v>
      </c>
      <c r="V19" s="6"/>
      <c r="W19" s="6">
        <f>SUMIF('Supply Mix'!$B$18:$B$181,$A19,'Supply Mix'!V$18:V$181)</f>
        <v>0</v>
      </c>
      <c r="X19" s="2"/>
      <c r="Y19" s="2"/>
    </row>
    <row r="20" spans="1:25" x14ac:dyDescent="0.25">
      <c r="A20" s="4" t="s">
        <v>23</v>
      </c>
      <c r="B20" s="6">
        <f>SUMIF('Supply Mix'!$B$18:$B$181,$A20,'Supply Mix'!C$18:C$181)</f>
        <v>0</v>
      </c>
      <c r="C20" s="6">
        <f>SUMIF('Supply Mix'!$B$18:$B$181,$A20,'Supply Mix'!D$18:D$181)</f>
        <v>0</v>
      </c>
      <c r="D20" s="6">
        <f>SUMIF('Supply Mix'!$B$18:$B$181,$A20,'Supply Mix'!E$18:E$181)</f>
        <v>0</v>
      </c>
      <c r="E20" s="6">
        <f>SUMIF('Supply Mix'!$B$18:$B$181,$A20,'Supply Mix'!F$18:F$181)</f>
        <v>0</v>
      </c>
      <c r="F20" s="6">
        <f>SUMIF('Supply Mix'!$B$18:$B$181,$A20,'Supply Mix'!G$18:G$181)</f>
        <v>0</v>
      </c>
      <c r="G20" s="6">
        <f>SUMIF('Supply Mix'!$B$18:$B$181,$A20,'Supply Mix'!H$18:H$181)</f>
        <v>0</v>
      </c>
      <c r="H20" s="6">
        <f>SUMIF('Supply Mix'!$B$18:$B$181,$A20,'Supply Mix'!I$18:I$181)</f>
        <v>0</v>
      </c>
      <c r="I20" s="6">
        <f>SUMIF('Supply Mix'!$B$18:$B$181,$A20,'Supply Mix'!J$18:J$181)</f>
        <v>0</v>
      </c>
      <c r="J20" s="6">
        <f>SUMIF('Supply Mix'!$B$18:$B$181,$A20,'Supply Mix'!K$18:K$181)</f>
        <v>0</v>
      </c>
      <c r="K20" s="6">
        <f>SUMIF('Supply Mix'!$B$18:$B$181,$A20,'Supply Mix'!L$18:L$181)</f>
        <v>0</v>
      </c>
      <c r="L20" s="6">
        <f>SUMIF('Supply Mix'!$B$18:$B$181,$A20,'Supply Mix'!M$18:M$181)</f>
        <v>0</v>
      </c>
      <c r="M20" s="6">
        <f>SUMIF('Supply Mix'!$B$18:$B$181,$A20,'Supply Mix'!N$18:N$181)</f>
        <v>0</v>
      </c>
      <c r="N20" s="6">
        <f>SUMIF('Supply Mix'!$B$18:$B$181,$A20,'Supply Mix'!O$18:O$181)</f>
        <v>0</v>
      </c>
      <c r="O20" s="6">
        <f>SUMIF('Supply Mix'!$B$18:$B$181,$A20,'Supply Mix'!P$18:P$181)</f>
        <v>0</v>
      </c>
      <c r="P20" s="6">
        <f>SUMIF('Supply Mix'!$B$18:$B$181,$A20,'Supply Mix'!Q$18:Q$181)</f>
        <v>0</v>
      </c>
      <c r="Q20" s="6">
        <f>SUMIF('Supply Mix'!$B$18:$B$181,$A20,'Supply Mix'!R$18:R$181)</f>
        <v>0</v>
      </c>
      <c r="R20" s="6">
        <f>SUMIF('Supply Mix'!$B$18:$B$181,$A20,'Supply Mix'!S$18:S$181)</f>
        <v>0</v>
      </c>
      <c r="S20" s="6"/>
      <c r="T20" s="6">
        <f>SUMIF('Supply Mix'!$B$18:$B$181,$A20,'Supply Mix'!T$18:T$181)</f>
        <v>0</v>
      </c>
      <c r="U20" s="6">
        <f>SUMIF('Supply Mix'!$B$18:$B$181,$A20,'Supply Mix'!U$18:U$181)</f>
        <v>0</v>
      </c>
      <c r="V20" s="6"/>
      <c r="W20" s="6">
        <f>SUMIF('Supply Mix'!$B$18:$B$181,$A20,'Supply Mix'!V$18:V$181)</f>
        <v>0</v>
      </c>
      <c r="X20" s="2"/>
      <c r="Y20" s="2"/>
    </row>
    <row r="21" spans="1:25" x14ac:dyDescent="0.25">
      <c r="A21" s="4" t="s">
        <v>22</v>
      </c>
      <c r="B21" s="6">
        <f>SUMIF('Supply Mix'!$B$18:$B$181,$A21,'Supply Mix'!C$18:C$181)</f>
        <v>0</v>
      </c>
      <c r="C21" s="6">
        <f>SUMIF('Supply Mix'!$B$18:$B$181,$A21,'Supply Mix'!D$18:D$181)</f>
        <v>0</v>
      </c>
      <c r="D21" s="6">
        <f>SUMIF('Supply Mix'!$B$18:$B$181,$A21,'Supply Mix'!E$18:E$181)</f>
        <v>0</v>
      </c>
      <c r="E21" s="6">
        <f>SUMIF('Supply Mix'!$B$18:$B$181,$A21,'Supply Mix'!F$18:F$181)</f>
        <v>0</v>
      </c>
      <c r="F21" s="6">
        <f>SUMIF('Supply Mix'!$B$18:$B$181,$A21,'Supply Mix'!G$18:G$181)</f>
        <v>0</v>
      </c>
      <c r="G21" s="6">
        <f>SUMIF('Supply Mix'!$B$18:$B$181,$A21,'Supply Mix'!H$18:H$181)</f>
        <v>0</v>
      </c>
      <c r="H21" s="6">
        <f>SUMIF('Supply Mix'!$B$18:$B$181,$A21,'Supply Mix'!I$18:I$181)</f>
        <v>0</v>
      </c>
      <c r="I21" s="6">
        <f>SUMIF('Supply Mix'!$B$18:$B$181,$A21,'Supply Mix'!J$18:J$181)</f>
        <v>0</v>
      </c>
      <c r="J21" s="6">
        <f>SUMIF('Supply Mix'!$B$18:$B$181,$A21,'Supply Mix'!K$18:K$181)</f>
        <v>0</v>
      </c>
      <c r="K21" s="6">
        <f>SUMIF('Supply Mix'!$B$18:$B$181,$A21,'Supply Mix'!L$18:L$181)</f>
        <v>0</v>
      </c>
      <c r="L21" s="6">
        <f>SUMIF('Supply Mix'!$B$18:$B$181,$A21,'Supply Mix'!M$18:M$181)</f>
        <v>0</v>
      </c>
      <c r="M21" s="6">
        <f>SUMIF('Supply Mix'!$B$18:$B$181,$A21,'Supply Mix'!N$18:N$181)</f>
        <v>0</v>
      </c>
      <c r="N21" s="6">
        <f>SUMIF('Supply Mix'!$B$18:$B$181,$A21,'Supply Mix'!O$18:O$181)</f>
        <v>0</v>
      </c>
      <c r="O21" s="6">
        <f>SUMIF('Supply Mix'!$B$18:$B$181,$A21,'Supply Mix'!P$18:P$181)</f>
        <v>0</v>
      </c>
      <c r="P21" s="6">
        <f>SUMIF('Supply Mix'!$B$18:$B$181,$A21,'Supply Mix'!Q$18:Q$181)</f>
        <v>0</v>
      </c>
      <c r="Q21" s="6">
        <f>SUMIF('Supply Mix'!$B$18:$B$181,$A21,'Supply Mix'!R$18:R$181)</f>
        <v>0</v>
      </c>
      <c r="R21" s="6">
        <f>SUMIF('Supply Mix'!$B$18:$B$181,$A21,'Supply Mix'!S$18:S$181)</f>
        <v>0</v>
      </c>
      <c r="S21" s="6"/>
      <c r="T21" s="6">
        <f>SUMIF('Supply Mix'!$B$18:$B$181,$A21,'Supply Mix'!T$18:T$181)</f>
        <v>0</v>
      </c>
      <c r="U21" s="6">
        <f>SUMIF('Supply Mix'!$B$18:$B$181,$A21,'Supply Mix'!U$18:U$181)</f>
        <v>0</v>
      </c>
      <c r="V21" s="6"/>
      <c r="W21" s="6">
        <f>SUMIF('Supply Mix'!$B$18:$B$181,$A21,'Supply Mix'!V$18:V$181)</f>
        <v>0</v>
      </c>
      <c r="X21" s="2"/>
      <c r="Y21" s="2"/>
    </row>
    <row r="22" spans="1:25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2"/>
      <c r="Y22" s="2"/>
    </row>
    <row r="23" spans="1:25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  <c r="Y23" s="2"/>
    </row>
    <row r="24" spans="1:25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2"/>
      <c r="Y24" s="2"/>
    </row>
    <row r="25" spans="1:25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"/>
      <c r="Y25" s="2"/>
    </row>
    <row r="26" spans="1:25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"/>
      <c r="Y26" s="2"/>
    </row>
    <row r="27" spans="1:25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2"/>
      <c r="Y27" s="2"/>
    </row>
    <row r="28" spans="1:25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2"/>
      <c r="Y28" s="2"/>
    </row>
    <row r="29" spans="1:25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2"/>
      <c r="Y29" s="2"/>
    </row>
    <row r="30" spans="1:25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Y30" s="2"/>
    </row>
    <row r="31" spans="1:25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Y31" s="2"/>
    </row>
    <row r="32" spans="1:25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Y32" s="2"/>
    </row>
    <row r="33" spans="1:25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Y33" s="2"/>
    </row>
    <row r="34" spans="1:25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Y34" s="2"/>
    </row>
    <row r="35" spans="1:25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Y35" s="2"/>
    </row>
    <row r="36" spans="1:25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Y36" s="2"/>
    </row>
    <row r="37" spans="1:25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Y37" s="2"/>
    </row>
    <row r="38" spans="1:25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Y38" s="2"/>
    </row>
    <row r="39" spans="1:25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Y39" s="2"/>
    </row>
    <row r="40" spans="1:25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Y40" s="2"/>
    </row>
    <row r="41" spans="1:25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Y41" s="2"/>
    </row>
  </sheetData>
  <mergeCells count="1">
    <mergeCell ref="C1:D1"/>
  </mergeCell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9B29-ED31-4FC7-9090-E51553388F4C}">
  <sheetPr>
    <tabColor theme="0"/>
  </sheetPr>
  <dimension ref="A1:U354"/>
  <sheetViews>
    <sheetView workbookViewId="0"/>
  </sheetViews>
  <sheetFormatPr defaultRowHeight="15" outlineLevelRow="1" x14ac:dyDescent="0.25"/>
  <cols>
    <col min="1" max="1" width="20.7109375" customWidth="1"/>
    <col min="2" max="2" width="14" bestFit="1" customWidth="1"/>
    <col min="3" max="3" width="10" bestFit="1" customWidth="1"/>
  </cols>
  <sheetData>
    <row r="1" spans="1:20" x14ac:dyDescent="0.25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  <c r="O1" s="15" t="s">
        <v>38</v>
      </c>
      <c r="P1" s="15"/>
      <c r="Q1" s="15" t="s">
        <v>39</v>
      </c>
      <c r="R1" s="15" t="s">
        <v>40</v>
      </c>
      <c r="S1" s="15"/>
      <c r="T1" s="15" t="s">
        <v>41</v>
      </c>
    </row>
    <row r="2" spans="1:20" outlineLevel="1" x14ac:dyDescent="0.25">
      <c r="A2" s="15"/>
      <c r="B2" s="15"/>
      <c r="C2" s="15"/>
      <c r="D2" s="16">
        <v>31</v>
      </c>
      <c r="E2" s="16">
        <v>30</v>
      </c>
      <c r="F2" s="16">
        <v>31</v>
      </c>
      <c r="G2" s="16">
        <v>31</v>
      </c>
      <c r="H2" s="16">
        <v>28</v>
      </c>
      <c r="I2" s="16">
        <v>31</v>
      </c>
      <c r="J2" s="16">
        <v>30</v>
      </c>
      <c r="K2" s="16">
        <v>31</v>
      </c>
      <c r="L2" s="16">
        <v>30</v>
      </c>
      <c r="M2" s="16">
        <v>31</v>
      </c>
      <c r="N2" s="16">
        <v>31</v>
      </c>
      <c r="O2" s="16">
        <v>30</v>
      </c>
      <c r="P2" s="16"/>
      <c r="Q2" s="16">
        <f>SUM($D$2:$I$2)</f>
        <v>182</v>
      </c>
      <c r="R2" s="16">
        <f>SUM($J$2:$O$2)</f>
        <v>183</v>
      </c>
      <c r="S2" s="16"/>
      <c r="T2" s="16">
        <f>SUM($Q$2:$R$2)</f>
        <v>365</v>
      </c>
    </row>
    <row r="3" spans="1:20" x14ac:dyDescent="0.25">
      <c r="A3" s="17" t="s">
        <v>16</v>
      </c>
      <c r="B3" s="16" t="s">
        <v>42</v>
      </c>
      <c r="C3" s="16" t="s">
        <v>43</v>
      </c>
      <c r="D3" s="18" t="e">
        <f>INDEX(Demand!$B$6:$U$104,MATCH($B3,Demand!$A$6:$A$104,0),MATCH(D$1,Demand!$B$5:$U$5,0))</f>
        <v>#N/A</v>
      </c>
      <c r="E3" s="18" t="e">
        <f>INDEX(Demand!$B$6:$U$104,MATCH($B3,Demand!$A$6:$A$104,0),MATCH(E$1,Demand!$B$5:$U$5,0))</f>
        <v>#N/A</v>
      </c>
      <c r="F3" s="18" t="e">
        <f>INDEX(Demand!$B$6:$U$104,MATCH($B3,Demand!$A$6:$A$104,0),MATCH(F$1,Demand!$B$5:$U$5,0))</f>
        <v>#N/A</v>
      </c>
      <c r="G3" s="18" t="e">
        <f>INDEX(Demand!$B$6:$U$104,MATCH($B3,Demand!$A$6:$A$104,0),MATCH(G$1,Demand!$B$5:$U$5,0))</f>
        <v>#N/A</v>
      </c>
      <c r="H3" s="18" t="e">
        <f>INDEX(Demand!$B$6:$U$104,MATCH($B3,Demand!$A$6:$A$104,0),MATCH(H$1,Demand!$B$5:$U$5,0))</f>
        <v>#N/A</v>
      </c>
      <c r="I3" s="18" t="e">
        <f>INDEX(Demand!$B$6:$U$104,MATCH($B3,Demand!$A$6:$A$104,0),MATCH(I$1,Demand!$B$5:$U$5,0))</f>
        <v>#N/A</v>
      </c>
      <c r="J3" s="18" t="e">
        <f>INDEX(Demand!$B$6:$U$104,MATCH($B3,Demand!$A$6:$A$104,0),MATCH(J$1,Demand!$B$5:$U$5,0))</f>
        <v>#N/A</v>
      </c>
      <c r="K3" s="18" t="e">
        <f>INDEX(Demand!$B$6:$U$104,MATCH($B3,Demand!$A$6:$A$104,0),MATCH(K$1,Demand!$B$5:$U$5,0))</f>
        <v>#N/A</v>
      </c>
      <c r="L3" s="18" t="e">
        <f>INDEX(Demand!$B$6:$U$104,MATCH($B3,Demand!$A$6:$A$104,0),MATCH(L$1,Demand!$B$5:$U$5,0))</f>
        <v>#N/A</v>
      </c>
      <c r="M3" s="18" t="e">
        <f>INDEX(Demand!$B$6:$U$104,MATCH($B3,Demand!$A$6:$A$104,0),MATCH(M$1,Demand!$B$5:$U$5,0))</f>
        <v>#N/A</v>
      </c>
      <c r="N3" s="18" t="e">
        <f>INDEX(Demand!$B$6:$U$104,MATCH($B3,Demand!$A$6:$A$104,0),MATCH(N$1,Demand!$B$5:$U$5,0))</f>
        <v>#N/A</v>
      </c>
      <c r="O3" s="18" t="e">
        <f>INDEX(Demand!$B$6:$U$104,MATCH($B3,Demand!$A$6:$A$104,0),MATCH(O$1,Demand!$B$5:$U$5,0))</f>
        <v>#N/A</v>
      </c>
      <c r="P3" s="18"/>
      <c r="Q3" s="18" t="e">
        <f>INDEX(Demand!$B$6:$U$104,MATCH($B3,Demand!$A$6:$A$104,0),MATCH(Q$1,Demand!$B$5:$U$5,0))</f>
        <v>#N/A</v>
      </c>
      <c r="R3" s="18" t="e">
        <f>INDEX(Demand!$B$6:$U$104,MATCH($B3,Demand!$A$6:$A$104,0),MATCH(R$1,Demand!$B$5:$U$5,0))</f>
        <v>#N/A</v>
      </c>
      <c r="S3" s="18"/>
      <c r="T3" s="18" t="e">
        <f t="shared" ref="T3:T9" si="0">SUMPRODUCT($D3:$O3,$D$2:$O$2)/T$2</f>
        <v>#N/A</v>
      </c>
    </row>
    <row r="4" spans="1:20" x14ac:dyDescent="0.25">
      <c r="A4" s="17" t="s">
        <v>13</v>
      </c>
      <c r="B4" s="16" t="s">
        <v>42</v>
      </c>
      <c r="C4" s="16" t="s">
        <v>43</v>
      </c>
      <c r="D4" s="18" t="e">
        <f>INDEX(Production!$B$6:$U$104,MATCH($B4,Production!$A$6:$A$104,0),MATCH(D$1,Production!$B$5:$U$5,0))</f>
        <v>#N/A</v>
      </c>
      <c r="E4" s="18" t="e">
        <f>INDEX(Production!$B$6:$U$104,MATCH($B4,Production!$A$6:$A$104,0),MATCH(E$1,Production!$B$5:$U$5,0))</f>
        <v>#N/A</v>
      </c>
      <c r="F4" s="18" t="e">
        <f>INDEX(Production!$B$6:$U$104,MATCH($B4,Production!$A$6:$A$104,0),MATCH(F$1,Production!$B$5:$U$5,0))</f>
        <v>#N/A</v>
      </c>
      <c r="G4" s="18" t="e">
        <f>INDEX(Production!$B$6:$U$104,MATCH($B4,Production!$A$6:$A$104,0),MATCH(G$1,Production!$B$5:$U$5,0))</f>
        <v>#N/A</v>
      </c>
      <c r="H4" s="18" t="e">
        <f>INDEX(Production!$B$6:$U$104,MATCH($B4,Production!$A$6:$A$104,0),MATCH(H$1,Production!$B$5:$U$5,0))</f>
        <v>#N/A</v>
      </c>
      <c r="I4" s="18" t="e">
        <f>INDEX(Production!$B$6:$U$104,MATCH($B4,Production!$A$6:$A$104,0),MATCH(I$1,Production!$B$5:$U$5,0))</f>
        <v>#N/A</v>
      </c>
      <c r="J4" s="18" t="e">
        <f>INDEX(Production!$B$6:$U$104,MATCH($B4,Production!$A$6:$A$104,0),MATCH(J$1,Production!$B$5:$U$5,0))</f>
        <v>#N/A</v>
      </c>
      <c r="K4" s="18" t="e">
        <f>INDEX(Production!$B$6:$U$104,MATCH($B4,Production!$A$6:$A$104,0),MATCH(K$1,Production!$B$5:$U$5,0))</f>
        <v>#N/A</v>
      </c>
      <c r="L4" s="18" t="e">
        <f>INDEX(Production!$B$6:$U$104,MATCH($B4,Production!$A$6:$A$104,0),MATCH(L$1,Production!$B$5:$U$5,0))</f>
        <v>#N/A</v>
      </c>
      <c r="M4" s="18" t="e">
        <f>INDEX(Production!$B$6:$U$104,MATCH($B4,Production!$A$6:$A$104,0),MATCH(M$1,Production!$B$5:$U$5,0))</f>
        <v>#N/A</v>
      </c>
      <c r="N4" s="18" t="e">
        <f>INDEX(Production!$B$6:$U$104,MATCH($B4,Production!$A$6:$A$104,0),MATCH(N$1,Production!$B$5:$U$5,0))</f>
        <v>#N/A</v>
      </c>
      <c r="O4" s="18" t="e">
        <f>INDEX(Production!$B$6:$U$104,MATCH($B4,Production!$A$6:$A$104,0),MATCH(O$1,Production!$B$5:$U$5,0))</f>
        <v>#N/A</v>
      </c>
      <c r="P4" s="18"/>
      <c r="Q4" s="18" t="e">
        <f>INDEX(Production!$B$6:$U$104,MATCH($B4,Production!$A$6:$A$104,0),MATCH(Q$1,Production!$B$5:$U$5,0))</f>
        <v>#N/A</v>
      </c>
      <c r="R4" s="18" t="e">
        <f>INDEX(Production!$B$6:$U$104,MATCH($B4,Production!$A$6:$A$104,0),MATCH(R$1,Production!$B$5:$U$5,0))</f>
        <v>#N/A</v>
      </c>
      <c r="S4" s="18"/>
      <c r="T4" s="18" t="e">
        <f t="shared" si="0"/>
        <v>#N/A</v>
      </c>
    </row>
    <row r="5" spans="1:20" x14ac:dyDescent="0.25">
      <c r="A5" s="17" t="s">
        <v>14</v>
      </c>
      <c r="B5" s="16" t="s">
        <v>42</v>
      </c>
      <c r="C5" s="16" t="s">
        <v>43</v>
      </c>
      <c r="D5" s="18" t="e">
        <f>INDEX('Piped Imports'!$D$18:$V$116,MATCH($B5,'Piped Imports'!$A$18:$A$116,0),MATCH(D$1,'Piped Imports'!$D$17:$V$17,0))</f>
        <v>#N/A</v>
      </c>
      <c r="E5" s="18" t="e">
        <f>INDEX('Piped Imports'!$D$18:$V$116,MATCH($B5,'Piped Imports'!$A$18:$A$116,0),MATCH(E$1,'Piped Imports'!$D$17:$V$17,0))</f>
        <v>#N/A</v>
      </c>
      <c r="F5" s="18" t="e">
        <f>INDEX('Piped Imports'!$D$18:$V$116,MATCH($B5,'Piped Imports'!$A$18:$A$116,0),MATCH(F$1,'Piped Imports'!$D$17:$V$17,0))</f>
        <v>#N/A</v>
      </c>
      <c r="G5" s="18" t="e">
        <f>INDEX('Piped Imports'!$D$18:$V$116,MATCH($B5,'Piped Imports'!$A$18:$A$116,0),MATCH(G$1,'Piped Imports'!$D$17:$V$17,0))</f>
        <v>#N/A</v>
      </c>
      <c r="H5" s="18" t="e">
        <f>INDEX('Piped Imports'!$D$18:$V$116,MATCH($B5,'Piped Imports'!$A$18:$A$116,0),MATCH(H$1,'Piped Imports'!$D$17:$V$17,0))</f>
        <v>#N/A</v>
      </c>
      <c r="I5" s="18" t="e">
        <f>INDEX('Piped Imports'!$D$18:$V$116,MATCH($B5,'Piped Imports'!$A$18:$A$116,0),MATCH(I$1,'Piped Imports'!$D$17:$V$17,0))</f>
        <v>#N/A</v>
      </c>
      <c r="J5" s="18" t="e">
        <f>INDEX('Piped Imports'!$D$18:$V$116,MATCH($B5,'Piped Imports'!$A$18:$A$116,0),MATCH(J$1,'Piped Imports'!$D$17:$V$17,0))</f>
        <v>#N/A</v>
      </c>
      <c r="K5" s="18" t="e">
        <f>INDEX('Piped Imports'!$D$18:$V$116,MATCH($B5,'Piped Imports'!$A$18:$A$116,0),MATCH(K$1,'Piped Imports'!$D$17:$V$17,0))</f>
        <v>#N/A</v>
      </c>
      <c r="L5" s="18" t="e">
        <f>INDEX('Piped Imports'!$D$18:$V$116,MATCH($B5,'Piped Imports'!$A$18:$A$116,0),MATCH(L$1,'Piped Imports'!$D$17:$V$17,0))</f>
        <v>#N/A</v>
      </c>
      <c r="M5" s="18" t="e">
        <f>INDEX('Piped Imports'!$D$18:$V$116,MATCH($B5,'Piped Imports'!$A$18:$A$116,0),MATCH(M$1,'Piped Imports'!$D$17:$V$17,0))</f>
        <v>#N/A</v>
      </c>
      <c r="N5" s="18" t="e">
        <f>INDEX('Piped Imports'!$D$18:$V$116,MATCH($B5,'Piped Imports'!$A$18:$A$116,0),MATCH(N$1,'Piped Imports'!$D$17:$V$17,0))</f>
        <v>#N/A</v>
      </c>
      <c r="O5" s="18" t="e">
        <f>INDEX('Piped Imports'!$D$18:$V$116,MATCH($B5,'Piped Imports'!$A$18:$A$116,0),MATCH(O$1,'Piped Imports'!$D$17:$V$17,0))</f>
        <v>#N/A</v>
      </c>
      <c r="P5" s="18"/>
      <c r="Q5" s="18" t="e">
        <f>INDEX('Piped Imports'!$D$18:$V$116,MATCH($B5,'Piped Imports'!$A$18:$A$116,0),MATCH(Q$1,'Piped Imports'!$D$17:$V$17,0))</f>
        <v>#N/A</v>
      </c>
      <c r="R5" s="18" t="e">
        <f>INDEX('Piped Imports'!$D$18:$V$116,MATCH($B5,'Piped Imports'!$A$18:$A$116,0),MATCH(R$1,'Piped Imports'!$D$17:$V$17,0))</f>
        <v>#N/A</v>
      </c>
      <c r="S5" s="18"/>
      <c r="T5" s="18" t="e">
        <f t="shared" si="0"/>
        <v>#N/A</v>
      </c>
    </row>
    <row r="6" spans="1:20" x14ac:dyDescent="0.25">
      <c r="A6" s="17" t="s">
        <v>15</v>
      </c>
      <c r="B6" s="16" t="s">
        <v>42</v>
      </c>
      <c r="C6" s="16" t="s">
        <v>43</v>
      </c>
      <c r="D6" s="18" t="e">
        <f>INDEX(LNG!$D$14:$V$112,MATCH($B6,LNG!$A$14:$A$112,0),MATCH(D$1,LNG!$D$13:$V$13,0))</f>
        <v>#N/A</v>
      </c>
      <c r="E6" s="18" t="e">
        <f>INDEX(LNG!$D$14:$V$112,MATCH($B6,LNG!$A$14:$A$112,0),MATCH(E$1,LNG!$D$13:$V$13,0))</f>
        <v>#N/A</v>
      </c>
      <c r="F6" s="18" t="e">
        <f>INDEX(LNG!$D$14:$V$112,MATCH($B6,LNG!$A$14:$A$112,0),MATCH(F$1,LNG!$D$13:$V$13,0))</f>
        <v>#N/A</v>
      </c>
      <c r="G6" s="18" t="e">
        <f>INDEX(LNG!$D$14:$V$112,MATCH($B6,LNG!$A$14:$A$112,0),MATCH(G$1,LNG!$D$13:$V$13,0))</f>
        <v>#N/A</v>
      </c>
      <c r="H6" s="18" t="e">
        <f>INDEX(LNG!$D$14:$V$112,MATCH($B6,LNG!$A$14:$A$112,0),MATCH(H$1,LNG!$D$13:$V$13,0))</f>
        <v>#N/A</v>
      </c>
      <c r="I6" s="18" t="e">
        <f>INDEX(LNG!$D$14:$V$112,MATCH($B6,LNG!$A$14:$A$112,0),MATCH(I$1,LNG!$D$13:$V$13,0))</f>
        <v>#N/A</v>
      </c>
      <c r="J6" s="18" t="e">
        <f>INDEX(LNG!$D$14:$V$112,MATCH($B6,LNG!$A$14:$A$112,0),MATCH(J$1,LNG!$D$13:$V$13,0))</f>
        <v>#N/A</v>
      </c>
      <c r="K6" s="18" t="e">
        <f>INDEX(LNG!$D$14:$V$112,MATCH($B6,LNG!$A$14:$A$112,0),MATCH(K$1,LNG!$D$13:$V$13,0))</f>
        <v>#N/A</v>
      </c>
      <c r="L6" s="18" t="e">
        <f>INDEX(LNG!$D$14:$V$112,MATCH($B6,LNG!$A$14:$A$112,0),MATCH(L$1,LNG!$D$13:$V$13,0))</f>
        <v>#N/A</v>
      </c>
      <c r="M6" s="18" t="e">
        <f>INDEX(LNG!$D$14:$V$112,MATCH($B6,LNG!$A$14:$A$112,0),MATCH(M$1,LNG!$D$13:$V$13,0))</f>
        <v>#N/A</v>
      </c>
      <c r="N6" s="18" t="e">
        <f>INDEX(LNG!$D$14:$V$112,MATCH($B6,LNG!$A$14:$A$112,0),MATCH(N$1,LNG!$D$13:$V$13,0))</f>
        <v>#N/A</v>
      </c>
      <c r="O6" s="18" t="e">
        <f>INDEX(LNG!$D$14:$V$112,MATCH($B6,LNG!$A$14:$A$112,0),MATCH(O$1,LNG!$D$13:$V$13,0))</f>
        <v>#N/A</v>
      </c>
      <c r="P6" s="18"/>
      <c r="Q6" s="18" t="e">
        <f>INDEX(LNG!$D$14:$V$112,MATCH($B6,LNG!$A$14:$A$112,0),MATCH(Q$1,LNG!$D$13:$V$13,0))</f>
        <v>#N/A</v>
      </c>
      <c r="R6" s="18" t="e">
        <f>INDEX(LNG!$D$14:$V$112,MATCH($B6,LNG!$A$14:$A$112,0),MATCH(R$1,LNG!$D$13:$V$13,0))</f>
        <v>#N/A</v>
      </c>
      <c r="S6" s="18"/>
      <c r="T6" s="18" t="e">
        <f t="shared" si="0"/>
        <v>#N/A</v>
      </c>
    </row>
    <row r="7" spans="1:20" x14ac:dyDescent="0.25">
      <c r="A7" s="17" t="s">
        <v>44</v>
      </c>
      <c r="B7" s="16" t="s">
        <v>42</v>
      </c>
      <c r="C7" s="16" t="s">
        <v>43</v>
      </c>
      <c r="D7" s="18" t="e">
        <f>INDEX('Storage Volumes'!$B$6:$U$104,MATCH($B7,'Storage Volumes'!$A$6:$A$104,0),MATCH(D$1,'Storage Volumes'!$B$5:$U$5,0))</f>
        <v>#N/A</v>
      </c>
      <c r="E7" s="18" t="e">
        <f>INDEX('Storage Volumes'!$B$6:$U$104,MATCH($B7,'Storage Volumes'!$A$6:$A$104,0),MATCH(E$1,'Storage Volumes'!$B$5:$U$5,0))</f>
        <v>#N/A</v>
      </c>
      <c r="F7" s="18" t="e">
        <f>INDEX('Storage Volumes'!$B$6:$U$104,MATCH($B7,'Storage Volumes'!$A$6:$A$104,0),MATCH(F$1,'Storage Volumes'!$B$5:$U$5,0))</f>
        <v>#N/A</v>
      </c>
      <c r="G7" s="18" t="e">
        <f>INDEX('Storage Volumes'!$B$6:$U$104,MATCH($B7,'Storage Volumes'!$A$6:$A$104,0),MATCH(G$1,'Storage Volumes'!$B$5:$U$5,0))</f>
        <v>#N/A</v>
      </c>
      <c r="H7" s="18" t="e">
        <f>INDEX('Storage Volumes'!$B$6:$U$104,MATCH($B7,'Storage Volumes'!$A$6:$A$104,0),MATCH(H$1,'Storage Volumes'!$B$5:$U$5,0))</f>
        <v>#N/A</v>
      </c>
      <c r="I7" s="18" t="e">
        <f>INDEX('Storage Volumes'!$B$6:$U$104,MATCH($B7,'Storage Volumes'!$A$6:$A$104,0),MATCH(I$1,'Storage Volumes'!$B$5:$U$5,0))</f>
        <v>#N/A</v>
      </c>
      <c r="J7" s="18" t="e">
        <f>INDEX('Storage Volumes'!$B$6:$U$104,MATCH($B7,'Storage Volumes'!$A$6:$A$104,0),MATCH(J$1,'Storage Volumes'!$B$5:$U$5,0))</f>
        <v>#N/A</v>
      </c>
      <c r="K7" s="18" t="e">
        <f>INDEX('Storage Volumes'!$B$6:$U$104,MATCH($B7,'Storage Volumes'!$A$6:$A$104,0),MATCH(K$1,'Storage Volumes'!$B$5:$U$5,0))</f>
        <v>#N/A</v>
      </c>
      <c r="L7" s="18" t="e">
        <f>INDEX('Storage Volumes'!$B$6:$U$104,MATCH($B7,'Storage Volumes'!$A$6:$A$104,0),MATCH(L$1,'Storage Volumes'!$B$5:$U$5,0))</f>
        <v>#N/A</v>
      </c>
      <c r="M7" s="18" t="e">
        <f>INDEX('Storage Volumes'!$B$6:$U$104,MATCH($B7,'Storage Volumes'!$A$6:$A$104,0),MATCH(M$1,'Storage Volumes'!$B$5:$U$5,0))</f>
        <v>#N/A</v>
      </c>
      <c r="N7" s="18" t="e">
        <f>INDEX('Storage Volumes'!$B$6:$U$104,MATCH($B7,'Storage Volumes'!$A$6:$A$104,0),MATCH(N$1,'Storage Volumes'!$B$5:$U$5,0))</f>
        <v>#N/A</v>
      </c>
      <c r="O7" s="18" t="e">
        <f>INDEX('Storage Volumes'!$B$6:$U$104,MATCH($B7,'Storage Volumes'!$A$6:$A$104,0),MATCH(O$1,'Storage Volumes'!$B$5:$U$5,0))</f>
        <v>#N/A</v>
      </c>
      <c r="P7" s="18"/>
      <c r="Q7" s="18" t="e">
        <f>INDEX('Storage Volumes'!$B$6:$U$104,MATCH($B7,'Storage Volumes'!$A$6:$A$104,0),MATCH(Q$1,'Storage Volumes'!$B$5:$U$5,0))</f>
        <v>#N/A</v>
      </c>
      <c r="R7" s="18" t="e">
        <f>INDEX('Storage Volumes'!$B$6:$U$104,MATCH($B7,'Storage Volumes'!$A$6:$A$104,0),MATCH(R$1,'Storage Volumes'!$B$5:$U$5,0))</f>
        <v>#N/A</v>
      </c>
      <c r="S7" s="18"/>
      <c r="T7" s="18" t="e">
        <f t="shared" si="0"/>
        <v>#N/A</v>
      </c>
    </row>
    <row r="8" spans="1:20" x14ac:dyDescent="0.25">
      <c r="A8" s="17" t="s">
        <v>45</v>
      </c>
      <c r="B8" s="16" t="s">
        <v>42</v>
      </c>
      <c r="C8" s="16" t="s">
        <v>43</v>
      </c>
      <c r="D8" s="18" t="e">
        <f t="array" ref="D8">SUM(INDEX(Connections!$D$18:$V$116,,MATCH(D$1,Connections!$D$17:$V$17,0)))</f>
        <v>#N/A</v>
      </c>
      <c r="E8" s="18" t="e">
        <f t="array" ref="E8">SUM(INDEX(Connections!$D$18:$V$116,,MATCH(E$1,Connections!$D$17:$V$17,0)))</f>
        <v>#N/A</v>
      </c>
      <c r="F8" s="18" t="e">
        <f t="array" ref="F8">SUM(INDEX(Connections!$D$18:$V$116,,MATCH(F$1,Connections!$D$17:$V$17,0)))</f>
        <v>#N/A</v>
      </c>
      <c r="G8" s="18" t="e">
        <f t="array" ref="G8">SUM(INDEX(Connections!$D$18:$V$116,,MATCH(G$1,Connections!$D$17:$V$17,0)))</f>
        <v>#N/A</v>
      </c>
      <c r="H8" s="18" t="e">
        <f t="array" ref="H8">SUM(INDEX(Connections!$D$18:$V$116,,MATCH(H$1,Connections!$D$17:$V$17,0)))</f>
        <v>#N/A</v>
      </c>
      <c r="I8" s="18" t="e">
        <f t="array" ref="I8">SUM(INDEX(Connections!$D$18:$V$116,,MATCH(I$1,Connections!$D$17:$V$17,0)))</f>
        <v>#N/A</v>
      </c>
      <c r="J8" s="18" t="e">
        <f t="array" ref="J8">SUM(INDEX(Connections!$D$18:$V$116,,MATCH(J$1,Connections!$D$17:$V$17,0)))</f>
        <v>#N/A</v>
      </c>
      <c r="K8" s="18" t="e">
        <f t="array" ref="K8">SUM(INDEX(Connections!$D$18:$V$116,,MATCH(K$1,Connections!$D$17:$V$17,0)))</f>
        <v>#N/A</v>
      </c>
      <c r="L8" s="18" t="e">
        <f t="array" ref="L8">SUM(INDEX(Connections!$D$18:$V$116,,MATCH(L$1,Connections!$D$17:$V$17,0)))</f>
        <v>#N/A</v>
      </c>
      <c r="M8" s="18" t="e">
        <f t="array" ref="M8">SUM(INDEX(Connections!$D$18:$V$116,,MATCH(M$1,Connections!$D$17:$V$17,0)))</f>
        <v>#N/A</v>
      </c>
      <c r="N8" s="18" t="e">
        <f t="array" ref="N8">SUM(INDEX(Connections!$D$18:$V$116,,MATCH(N$1,Connections!$D$17:$V$17,0)))</f>
        <v>#N/A</v>
      </c>
      <c r="O8" s="18" t="e">
        <f t="array" ref="O8">SUM(INDEX(Connections!$D$18:$V$116,,MATCH(O$1,Connections!$D$17:$V$17,0)))</f>
        <v>#N/A</v>
      </c>
      <c r="P8" s="18"/>
      <c r="Q8" s="18" t="e">
        <f t="array" ref="Q8">SUM(INDEX(Connections!$D$18:$V$116,,MATCH(Q$1,Connections!$D$17:$V$17,0)))</f>
        <v>#N/A</v>
      </c>
      <c r="R8" s="18" t="e">
        <f t="array" ref="R8">SUM(INDEX(Connections!$D$18:$V$116,,MATCH(R$1,Connections!$D$17:$V$17,0)))</f>
        <v>#N/A</v>
      </c>
      <c r="S8" s="18"/>
      <c r="T8" s="18" t="e">
        <f t="shared" si="0"/>
        <v>#N/A</v>
      </c>
    </row>
    <row r="9" spans="1:20" x14ac:dyDescent="0.25">
      <c r="A9" s="17" t="s">
        <v>19</v>
      </c>
      <c r="B9" s="16" t="s">
        <v>42</v>
      </c>
      <c r="C9" s="16" t="s">
        <v>43</v>
      </c>
      <c r="D9" s="18" t="e">
        <f>INDEX('Piped Exports'!$D$18:$V$116,MATCH($B9,'Piped Exports'!$A$18:$A$116,0),MATCH(D$1,'Piped Exports'!$D$17:$V$17,0))</f>
        <v>#N/A</v>
      </c>
      <c r="E9" s="18" t="e">
        <f>INDEX('Piped Exports'!$D$18:$V$116,MATCH($B9,'Piped Exports'!$A$18:$A$116,0),MATCH(E$1,'Piped Exports'!$D$17:$V$17,0))</f>
        <v>#N/A</v>
      </c>
      <c r="F9" s="18" t="e">
        <f>INDEX('Piped Exports'!$D$18:$V$116,MATCH($B9,'Piped Exports'!$A$18:$A$116,0),MATCH(F$1,'Piped Exports'!$D$17:$V$17,0))</f>
        <v>#N/A</v>
      </c>
      <c r="G9" s="18" t="e">
        <f>INDEX('Piped Exports'!$D$18:$V$116,MATCH($B9,'Piped Exports'!$A$18:$A$116,0),MATCH(G$1,'Piped Exports'!$D$17:$V$17,0))</f>
        <v>#N/A</v>
      </c>
      <c r="H9" s="18" t="e">
        <f>INDEX('Piped Exports'!$D$18:$V$116,MATCH($B9,'Piped Exports'!$A$18:$A$116,0),MATCH(H$1,'Piped Exports'!$D$17:$V$17,0))</f>
        <v>#N/A</v>
      </c>
      <c r="I9" s="18" t="e">
        <f>INDEX('Piped Exports'!$D$18:$V$116,MATCH($B9,'Piped Exports'!$A$18:$A$116,0),MATCH(I$1,'Piped Exports'!$D$17:$V$17,0))</f>
        <v>#N/A</v>
      </c>
      <c r="J9" s="18" t="e">
        <f>INDEX('Piped Exports'!$D$18:$V$116,MATCH($B9,'Piped Exports'!$A$18:$A$116,0),MATCH(J$1,'Piped Exports'!$D$17:$V$17,0))</f>
        <v>#N/A</v>
      </c>
      <c r="K9" s="18" t="e">
        <f>INDEX('Piped Exports'!$D$18:$V$116,MATCH($B9,'Piped Exports'!$A$18:$A$116,0),MATCH(K$1,'Piped Exports'!$D$17:$V$17,0))</f>
        <v>#N/A</v>
      </c>
      <c r="L9" s="18" t="e">
        <f>INDEX('Piped Exports'!$D$18:$V$116,MATCH($B9,'Piped Exports'!$A$18:$A$116,0),MATCH(L$1,'Piped Exports'!$D$17:$V$17,0))</f>
        <v>#N/A</v>
      </c>
      <c r="M9" s="18" t="e">
        <f>INDEX('Piped Exports'!$D$18:$V$116,MATCH($B9,'Piped Exports'!$A$18:$A$116,0),MATCH(M$1,'Piped Exports'!$D$17:$V$17,0))</f>
        <v>#N/A</v>
      </c>
      <c r="N9" s="18" t="e">
        <f>INDEX('Piped Exports'!$D$18:$V$116,MATCH($B9,'Piped Exports'!$A$18:$A$116,0),MATCH(N$1,'Piped Exports'!$D$17:$V$17,0))</f>
        <v>#N/A</v>
      </c>
      <c r="O9" s="18" t="e">
        <f>INDEX('Piped Exports'!$D$18:$V$116,MATCH($B9,'Piped Exports'!$A$18:$A$116,0),MATCH(O$1,'Piped Exports'!$D$17:$V$17,0))</f>
        <v>#N/A</v>
      </c>
      <c r="P9" s="18"/>
      <c r="Q9" s="18" t="e">
        <f>INDEX('Piped Exports'!$D$18:$V$116,MATCH($B9,'Piped Exports'!$A$18:$A$116,0),MATCH(Q$1,'Piped Exports'!$D$17:$V$17,0))</f>
        <v>#N/A</v>
      </c>
      <c r="R9" s="18" t="e">
        <f>INDEX('Piped Exports'!$D$18:$V$116,MATCH($B9,'Piped Exports'!$A$18:$A$116,0),MATCH(R$1,'Piped Exports'!$D$17:$V$17,0))</f>
        <v>#N/A</v>
      </c>
      <c r="S9" s="18"/>
      <c r="T9" s="18" t="e">
        <f t="shared" si="0"/>
        <v>#N/A</v>
      </c>
    </row>
    <row r="10" spans="1:20" x14ac:dyDescent="0.25">
      <c r="A10" s="17" t="s">
        <v>47</v>
      </c>
      <c r="B10" s="16" t="s">
        <v>42</v>
      </c>
      <c r="C10" s="16" t="s">
        <v>48</v>
      </c>
      <c r="D10" s="19" t="e">
        <f t="shared" ref="D10:O10" si="1">D$83/D$3/D$2*1000</f>
        <v>#N/A</v>
      </c>
      <c r="E10" s="19" t="e">
        <f t="shared" si="1"/>
        <v>#N/A</v>
      </c>
      <c r="F10" s="19" t="e">
        <f t="shared" si="1"/>
        <v>#N/A</v>
      </c>
      <c r="G10" s="19" t="e">
        <f t="shared" si="1"/>
        <v>#N/A</v>
      </c>
      <c r="H10" s="19" t="e">
        <f t="shared" si="1"/>
        <v>#N/A</v>
      </c>
      <c r="I10" s="19" t="e">
        <f t="shared" si="1"/>
        <v>#N/A</v>
      </c>
      <c r="J10" s="19" t="e">
        <f t="shared" si="1"/>
        <v>#N/A</v>
      </c>
      <c r="K10" s="19" t="e">
        <f t="shared" si="1"/>
        <v>#N/A</v>
      </c>
      <c r="L10" s="19" t="e">
        <f t="shared" si="1"/>
        <v>#N/A</v>
      </c>
      <c r="M10" s="19" t="e">
        <f t="shared" si="1"/>
        <v>#N/A</v>
      </c>
      <c r="N10" s="19" t="e">
        <f t="shared" si="1"/>
        <v>#N/A</v>
      </c>
      <c r="O10" s="19" t="e">
        <f t="shared" si="1"/>
        <v>#N/A</v>
      </c>
      <c r="P10" s="18"/>
      <c r="Q10" s="19" t="e">
        <f>Q$83/Q$3/Q$2*1000</f>
        <v>#N/A</v>
      </c>
      <c r="R10" s="19" t="e">
        <f>R$83/R$3/R$2*1000</f>
        <v>#N/A</v>
      </c>
      <c r="S10" s="18"/>
      <c r="T10" s="19" t="e">
        <f>T$83/T$3/T$2*1000</f>
        <v>#N/A</v>
      </c>
    </row>
    <row r="11" spans="1:20" x14ac:dyDescent="0.25">
      <c r="A11" s="17" t="s">
        <v>51</v>
      </c>
      <c r="B11" s="16" t="s">
        <v>42</v>
      </c>
      <c r="C11" s="16" t="s">
        <v>43</v>
      </c>
      <c r="D11" s="18" t="e">
        <f>-D3</f>
        <v>#N/A</v>
      </c>
      <c r="E11" s="18" t="e">
        <f t="shared" ref="E11:T11" si="2">-E3</f>
        <v>#N/A</v>
      </c>
      <c r="F11" s="18" t="e">
        <f t="shared" si="2"/>
        <v>#N/A</v>
      </c>
      <c r="G11" s="18" t="e">
        <f t="shared" si="2"/>
        <v>#N/A</v>
      </c>
      <c r="H11" s="18" t="e">
        <f t="shared" si="2"/>
        <v>#N/A</v>
      </c>
      <c r="I11" s="18" t="e">
        <f t="shared" si="2"/>
        <v>#N/A</v>
      </c>
      <c r="J11" s="18" t="e">
        <f t="shared" si="2"/>
        <v>#N/A</v>
      </c>
      <c r="K11" s="18" t="e">
        <f t="shared" si="2"/>
        <v>#N/A</v>
      </c>
      <c r="L11" s="18" t="e">
        <f t="shared" si="2"/>
        <v>#N/A</v>
      </c>
      <c r="M11" s="18" t="e">
        <f t="shared" si="2"/>
        <v>#N/A</v>
      </c>
      <c r="N11" s="18" t="e">
        <f t="shared" si="2"/>
        <v>#N/A</v>
      </c>
      <c r="O11" s="18" t="e">
        <f t="shared" si="2"/>
        <v>#N/A</v>
      </c>
      <c r="P11" s="18"/>
      <c r="Q11" s="18" t="e">
        <f t="shared" si="2"/>
        <v>#N/A</v>
      </c>
      <c r="R11" s="18" t="e">
        <f t="shared" si="2"/>
        <v>#N/A</v>
      </c>
      <c r="S11" s="18"/>
      <c r="T11" s="18" t="e">
        <f t="shared" si="2"/>
        <v>#N/A</v>
      </c>
    </row>
    <row r="12" spans="1:20" x14ac:dyDescent="0.25">
      <c r="A12" s="17"/>
      <c r="B12" s="16"/>
      <c r="C12" s="16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 x14ac:dyDescent="0.25">
      <c r="A13" s="17"/>
      <c r="B13" s="16"/>
      <c r="C13" s="1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 x14ac:dyDescent="0.25">
      <c r="A14" s="17"/>
      <c r="B14" s="16"/>
      <c r="C14" s="16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x14ac:dyDescent="0.25">
      <c r="A15" s="17"/>
      <c r="B15" s="16"/>
      <c r="C15" s="16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 x14ac:dyDescent="0.25">
      <c r="A16" s="17"/>
      <c r="B16" s="16"/>
      <c r="C16" s="16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1" x14ac:dyDescent="0.25">
      <c r="A17" s="17"/>
      <c r="B17" s="16"/>
      <c r="C17" s="1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1" x14ac:dyDescent="0.25">
      <c r="A18" s="17"/>
      <c r="B18" s="16"/>
      <c r="C18" s="1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1" x14ac:dyDescent="0.25">
      <c r="A19" s="17"/>
      <c r="B19" s="16"/>
      <c r="C19" s="1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1" x14ac:dyDescent="0.25">
      <c r="A20" s="17"/>
      <c r="B20" s="16"/>
      <c r="C20" s="1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1" x14ac:dyDescent="0.25">
      <c r="A21" s="17"/>
      <c r="B21" s="16"/>
      <c r="C21" s="16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1" x14ac:dyDescent="0.25">
      <c r="A22" s="17"/>
      <c r="B22" s="16"/>
      <c r="C22" s="1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1" x14ac:dyDescent="0.25">
      <c r="A23" s="17" t="str">
        <f t="shared" ref="A23:A29" si="3">A3</f>
        <v>Demand</v>
      </c>
      <c r="B23" s="16" t="s">
        <v>42</v>
      </c>
      <c r="C23" s="16" t="s">
        <v>46</v>
      </c>
      <c r="D23" s="18" t="e">
        <f t="shared" ref="D23:O29" si="4">D3*D$2/1000</f>
        <v>#N/A</v>
      </c>
      <c r="E23" s="18" t="e">
        <f t="shared" si="4"/>
        <v>#N/A</v>
      </c>
      <c r="F23" s="18" t="e">
        <f t="shared" si="4"/>
        <v>#N/A</v>
      </c>
      <c r="G23" s="18" t="e">
        <f t="shared" si="4"/>
        <v>#N/A</v>
      </c>
      <c r="H23" s="18" t="e">
        <f t="shared" si="4"/>
        <v>#N/A</v>
      </c>
      <c r="I23" s="18" t="e">
        <f t="shared" si="4"/>
        <v>#N/A</v>
      </c>
      <c r="J23" s="18" t="e">
        <f t="shared" si="4"/>
        <v>#N/A</v>
      </c>
      <c r="K23" s="18" t="e">
        <f t="shared" si="4"/>
        <v>#N/A</v>
      </c>
      <c r="L23" s="18" t="e">
        <f t="shared" si="4"/>
        <v>#N/A</v>
      </c>
      <c r="M23" s="18" t="e">
        <f t="shared" si="4"/>
        <v>#N/A</v>
      </c>
      <c r="N23" s="18" t="e">
        <f t="shared" si="4"/>
        <v>#N/A</v>
      </c>
      <c r="O23" s="18" t="e">
        <f t="shared" si="4"/>
        <v>#N/A</v>
      </c>
      <c r="P23" s="18"/>
      <c r="Q23" s="18" t="e">
        <f t="shared" ref="Q23:R29" si="5">Q3*Q$2/1000</f>
        <v>#N/A</v>
      </c>
      <c r="R23" s="18" t="e">
        <f t="shared" si="5"/>
        <v>#N/A</v>
      </c>
      <c r="S23" s="18"/>
      <c r="T23" s="18" t="e">
        <f t="shared" ref="T23:T29" si="6">T3*T$2/1000</f>
        <v>#N/A</v>
      </c>
    </row>
    <row r="24" spans="1:21" x14ac:dyDescent="0.25">
      <c r="A24" s="17" t="str">
        <f t="shared" si="3"/>
        <v>Production</v>
      </c>
      <c r="B24" s="16" t="s">
        <v>42</v>
      </c>
      <c r="C24" s="16" t="s">
        <v>46</v>
      </c>
      <c r="D24" s="18" t="e">
        <f t="shared" si="4"/>
        <v>#N/A</v>
      </c>
      <c r="E24" s="18" t="e">
        <f t="shared" si="4"/>
        <v>#N/A</v>
      </c>
      <c r="F24" s="18" t="e">
        <f t="shared" si="4"/>
        <v>#N/A</v>
      </c>
      <c r="G24" s="18" t="e">
        <f t="shared" si="4"/>
        <v>#N/A</v>
      </c>
      <c r="H24" s="18" t="e">
        <f t="shared" si="4"/>
        <v>#N/A</v>
      </c>
      <c r="I24" s="18" t="e">
        <f t="shared" si="4"/>
        <v>#N/A</v>
      </c>
      <c r="J24" s="18" t="e">
        <f t="shared" si="4"/>
        <v>#N/A</v>
      </c>
      <c r="K24" s="18" t="e">
        <f t="shared" si="4"/>
        <v>#N/A</v>
      </c>
      <c r="L24" s="18" t="e">
        <f t="shared" si="4"/>
        <v>#N/A</v>
      </c>
      <c r="M24" s="18" t="e">
        <f t="shared" si="4"/>
        <v>#N/A</v>
      </c>
      <c r="N24" s="18" t="e">
        <f t="shared" si="4"/>
        <v>#N/A</v>
      </c>
      <c r="O24" s="18" t="e">
        <f t="shared" si="4"/>
        <v>#N/A</v>
      </c>
      <c r="P24" s="18"/>
      <c r="Q24" s="18" t="e">
        <f t="shared" si="5"/>
        <v>#N/A</v>
      </c>
      <c r="R24" s="18" t="e">
        <f t="shared" si="5"/>
        <v>#N/A</v>
      </c>
      <c r="S24" s="18"/>
      <c r="T24" s="18" t="e">
        <f t="shared" si="6"/>
        <v>#N/A</v>
      </c>
    </row>
    <row r="25" spans="1:21" x14ac:dyDescent="0.25">
      <c r="A25" s="17" t="str">
        <f t="shared" si="3"/>
        <v>Piped Imports</v>
      </c>
      <c r="B25" s="16" t="s">
        <v>42</v>
      </c>
      <c r="C25" s="16" t="s">
        <v>46</v>
      </c>
      <c r="D25" s="18" t="e">
        <f t="shared" si="4"/>
        <v>#N/A</v>
      </c>
      <c r="E25" s="18" t="e">
        <f t="shared" si="4"/>
        <v>#N/A</v>
      </c>
      <c r="F25" s="18" t="e">
        <f t="shared" si="4"/>
        <v>#N/A</v>
      </c>
      <c r="G25" s="18" t="e">
        <f t="shared" si="4"/>
        <v>#N/A</v>
      </c>
      <c r="H25" s="18" t="e">
        <f t="shared" si="4"/>
        <v>#N/A</v>
      </c>
      <c r="I25" s="18" t="e">
        <f t="shared" si="4"/>
        <v>#N/A</v>
      </c>
      <c r="J25" s="18" t="e">
        <f t="shared" si="4"/>
        <v>#N/A</v>
      </c>
      <c r="K25" s="18" t="e">
        <f t="shared" si="4"/>
        <v>#N/A</v>
      </c>
      <c r="L25" s="18" t="e">
        <f t="shared" si="4"/>
        <v>#N/A</v>
      </c>
      <c r="M25" s="18" t="e">
        <f t="shared" si="4"/>
        <v>#N/A</v>
      </c>
      <c r="N25" s="18" t="e">
        <f t="shared" si="4"/>
        <v>#N/A</v>
      </c>
      <c r="O25" s="18" t="e">
        <f t="shared" si="4"/>
        <v>#N/A</v>
      </c>
      <c r="P25" s="18"/>
      <c r="Q25" s="18" t="e">
        <f t="shared" si="5"/>
        <v>#N/A</v>
      </c>
      <c r="R25" s="18" t="e">
        <f t="shared" si="5"/>
        <v>#N/A</v>
      </c>
      <c r="S25" s="18"/>
      <c r="T25" s="18" t="e">
        <f t="shared" si="6"/>
        <v>#N/A</v>
      </c>
    </row>
    <row r="26" spans="1:21" x14ac:dyDescent="0.25">
      <c r="A26" s="17" t="str">
        <f t="shared" si="3"/>
        <v>LNG Imports</v>
      </c>
      <c r="B26" s="16" t="s">
        <v>42</v>
      </c>
      <c r="C26" s="16" t="s">
        <v>46</v>
      </c>
      <c r="D26" s="18" t="e">
        <f t="shared" si="4"/>
        <v>#N/A</v>
      </c>
      <c r="E26" s="18" t="e">
        <f t="shared" si="4"/>
        <v>#N/A</v>
      </c>
      <c r="F26" s="18" t="e">
        <f t="shared" si="4"/>
        <v>#N/A</v>
      </c>
      <c r="G26" s="18" t="e">
        <f t="shared" si="4"/>
        <v>#N/A</v>
      </c>
      <c r="H26" s="18" t="e">
        <f t="shared" si="4"/>
        <v>#N/A</v>
      </c>
      <c r="I26" s="18" t="e">
        <f t="shared" si="4"/>
        <v>#N/A</v>
      </c>
      <c r="J26" s="18" t="e">
        <f t="shared" si="4"/>
        <v>#N/A</v>
      </c>
      <c r="K26" s="18" t="e">
        <f t="shared" si="4"/>
        <v>#N/A</v>
      </c>
      <c r="L26" s="18" t="e">
        <f t="shared" si="4"/>
        <v>#N/A</v>
      </c>
      <c r="M26" s="18" t="e">
        <f t="shared" si="4"/>
        <v>#N/A</v>
      </c>
      <c r="N26" s="18" t="e">
        <f t="shared" si="4"/>
        <v>#N/A</v>
      </c>
      <c r="O26" s="18" t="e">
        <f t="shared" si="4"/>
        <v>#N/A</v>
      </c>
      <c r="P26" s="18"/>
      <c r="Q26" s="18" t="e">
        <f t="shared" si="5"/>
        <v>#N/A</v>
      </c>
      <c r="R26" s="18" t="e">
        <f t="shared" si="5"/>
        <v>#N/A</v>
      </c>
      <c r="S26" s="18"/>
      <c r="T26" s="18" t="e">
        <f t="shared" si="6"/>
        <v>#N/A</v>
      </c>
      <c r="U26" s="18"/>
    </row>
    <row r="27" spans="1:21" x14ac:dyDescent="0.25">
      <c r="A27" s="17" t="str">
        <f t="shared" si="3"/>
        <v>Storage Flows</v>
      </c>
      <c r="B27" s="16" t="s">
        <v>42</v>
      </c>
      <c r="C27" s="16" t="s">
        <v>46</v>
      </c>
      <c r="D27" s="18" t="e">
        <f t="shared" si="4"/>
        <v>#N/A</v>
      </c>
      <c r="E27" s="18" t="e">
        <f t="shared" si="4"/>
        <v>#N/A</v>
      </c>
      <c r="F27" s="18" t="e">
        <f t="shared" si="4"/>
        <v>#N/A</v>
      </c>
      <c r="G27" s="18" t="e">
        <f t="shared" si="4"/>
        <v>#N/A</v>
      </c>
      <c r="H27" s="18" t="e">
        <f t="shared" si="4"/>
        <v>#N/A</v>
      </c>
      <c r="I27" s="18" t="e">
        <f t="shared" si="4"/>
        <v>#N/A</v>
      </c>
      <c r="J27" s="18" t="e">
        <f t="shared" si="4"/>
        <v>#N/A</v>
      </c>
      <c r="K27" s="18" t="e">
        <f t="shared" si="4"/>
        <v>#N/A</v>
      </c>
      <c r="L27" s="18" t="e">
        <f t="shared" si="4"/>
        <v>#N/A</v>
      </c>
      <c r="M27" s="18" t="e">
        <f t="shared" si="4"/>
        <v>#N/A</v>
      </c>
      <c r="N27" s="18" t="e">
        <f t="shared" si="4"/>
        <v>#N/A</v>
      </c>
      <c r="O27" s="18" t="e">
        <f t="shared" si="4"/>
        <v>#N/A</v>
      </c>
      <c r="P27" s="18"/>
      <c r="Q27" s="18" t="e">
        <f t="shared" si="5"/>
        <v>#N/A</v>
      </c>
      <c r="R27" s="18" t="e">
        <f t="shared" si="5"/>
        <v>#N/A</v>
      </c>
      <c r="S27" s="18"/>
      <c r="T27" s="18" t="e">
        <f t="shared" si="6"/>
        <v>#N/A</v>
      </c>
    </row>
    <row r="28" spans="1:21" x14ac:dyDescent="0.25">
      <c r="A28" s="17" t="str">
        <f t="shared" si="3"/>
        <v>Transit Flows</v>
      </c>
      <c r="B28" s="16" t="s">
        <v>42</v>
      </c>
      <c r="C28" s="16" t="s">
        <v>46</v>
      </c>
      <c r="D28" s="18" t="e">
        <f t="shared" si="4"/>
        <v>#N/A</v>
      </c>
      <c r="E28" s="18" t="e">
        <f t="shared" si="4"/>
        <v>#N/A</v>
      </c>
      <c r="F28" s="18" t="e">
        <f t="shared" si="4"/>
        <v>#N/A</v>
      </c>
      <c r="G28" s="18" t="e">
        <f t="shared" si="4"/>
        <v>#N/A</v>
      </c>
      <c r="H28" s="18" t="e">
        <f t="shared" si="4"/>
        <v>#N/A</v>
      </c>
      <c r="I28" s="18" t="e">
        <f t="shared" si="4"/>
        <v>#N/A</v>
      </c>
      <c r="J28" s="18" t="e">
        <f t="shared" si="4"/>
        <v>#N/A</v>
      </c>
      <c r="K28" s="18" t="e">
        <f t="shared" si="4"/>
        <v>#N/A</v>
      </c>
      <c r="L28" s="18" t="e">
        <f t="shared" si="4"/>
        <v>#N/A</v>
      </c>
      <c r="M28" s="18" t="e">
        <f t="shared" si="4"/>
        <v>#N/A</v>
      </c>
      <c r="N28" s="18" t="e">
        <f t="shared" si="4"/>
        <v>#N/A</v>
      </c>
      <c r="O28" s="18" t="e">
        <f t="shared" si="4"/>
        <v>#N/A</v>
      </c>
      <c r="P28" s="18"/>
      <c r="Q28" s="18" t="e">
        <f t="shared" si="5"/>
        <v>#N/A</v>
      </c>
      <c r="R28" s="18" t="e">
        <f t="shared" si="5"/>
        <v>#N/A</v>
      </c>
      <c r="S28" s="18"/>
      <c r="T28" s="18" t="e">
        <f t="shared" si="6"/>
        <v>#N/A</v>
      </c>
    </row>
    <row r="29" spans="1:21" x14ac:dyDescent="0.25">
      <c r="A29" s="17" t="str">
        <f t="shared" si="3"/>
        <v>Piped Exports</v>
      </c>
      <c r="B29" s="16" t="s">
        <v>42</v>
      </c>
      <c r="C29" s="16" t="s">
        <v>46</v>
      </c>
      <c r="D29" s="18" t="e">
        <f t="shared" si="4"/>
        <v>#N/A</v>
      </c>
      <c r="E29" s="18" t="e">
        <f t="shared" si="4"/>
        <v>#N/A</v>
      </c>
      <c r="F29" s="18" t="e">
        <f t="shared" si="4"/>
        <v>#N/A</v>
      </c>
      <c r="G29" s="18" t="e">
        <f t="shared" si="4"/>
        <v>#N/A</v>
      </c>
      <c r="H29" s="18" t="e">
        <f t="shared" si="4"/>
        <v>#N/A</v>
      </c>
      <c r="I29" s="18" t="e">
        <f t="shared" si="4"/>
        <v>#N/A</v>
      </c>
      <c r="J29" s="18" t="e">
        <f t="shared" si="4"/>
        <v>#N/A</v>
      </c>
      <c r="K29" s="18" t="e">
        <f t="shared" si="4"/>
        <v>#N/A</v>
      </c>
      <c r="L29" s="18" t="e">
        <f t="shared" si="4"/>
        <v>#N/A</v>
      </c>
      <c r="M29" s="18" t="e">
        <f t="shared" si="4"/>
        <v>#N/A</v>
      </c>
      <c r="N29" s="18" t="e">
        <f t="shared" si="4"/>
        <v>#N/A</v>
      </c>
      <c r="O29" s="18" t="e">
        <f t="shared" si="4"/>
        <v>#N/A</v>
      </c>
      <c r="P29" s="18"/>
      <c r="Q29" s="18" t="e">
        <f t="shared" si="5"/>
        <v>#N/A</v>
      </c>
      <c r="R29" s="18" t="e">
        <f t="shared" si="5"/>
        <v>#N/A</v>
      </c>
      <c r="S29" s="18"/>
      <c r="T29" s="18" t="e">
        <f t="shared" si="6"/>
        <v>#N/A</v>
      </c>
    </row>
    <row r="30" spans="1:21" x14ac:dyDescent="0.25">
      <c r="A30" s="17" t="s">
        <v>52</v>
      </c>
      <c r="B30" s="16" t="s">
        <v>42</v>
      </c>
      <c r="C30" s="16" t="s">
        <v>46</v>
      </c>
      <c r="D30" s="18" t="e">
        <f>INDEX('Storage Levels'!$B$7:$U$105,MATCH($B30,'Storage Levels'!$A$7:$A$105,0),MATCH(D$1,'Storage Levels'!$B$6:$U$6,0))/1000</f>
        <v>#N/A</v>
      </c>
      <c r="E30" s="18" t="e">
        <f>INDEX('Storage Levels'!$B$7:$U$105,MATCH($B30,'Storage Levels'!$A$7:$A$105,0),MATCH(E$1,'Storage Levels'!$B$6:$U$6,0))/1000</f>
        <v>#N/A</v>
      </c>
      <c r="F30" s="18" t="e">
        <f>INDEX('Storage Levels'!$B$7:$U$105,MATCH($B30,'Storage Levels'!$A$7:$A$105,0),MATCH(F$1,'Storage Levels'!$B$6:$U$6,0))/1000</f>
        <v>#N/A</v>
      </c>
      <c r="G30" s="18" t="e">
        <f>INDEX('Storage Levels'!$B$7:$U$105,MATCH($B30,'Storage Levels'!$A$7:$A$105,0),MATCH(G$1,'Storage Levels'!$B$6:$U$6,0))/1000</f>
        <v>#N/A</v>
      </c>
      <c r="H30" s="18" t="e">
        <f>INDEX('Storage Levels'!$B$7:$U$105,MATCH($B30,'Storage Levels'!$A$7:$A$105,0),MATCH(H$1,'Storage Levels'!$B$6:$U$6,0))/1000</f>
        <v>#N/A</v>
      </c>
      <c r="I30" s="18" t="e">
        <f>INDEX('Storage Levels'!$B$7:$U$105,MATCH($B30,'Storage Levels'!$A$7:$A$105,0),MATCH(I$1,'Storage Levels'!$B$6:$U$6,0))/1000</f>
        <v>#N/A</v>
      </c>
      <c r="J30" s="18" t="e">
        <f>INDEX('Storage Levels'!$B$7:$U$105,MATCH($B30,'Storage Levels'!$A$7:$A$105,0),MATCH(J$1,'Storage Levels'!$B$6:$U$6,0))/1000</f>
        <v>#N/A</v>
      </c>
      <c r="K30" s="18" t="e">
        <f>INDEX('Storage Levels'!$B$7:$U$105,MATCH($B30,'Storage Levels'!$A$7:$A$105,0),MATCH(K$1,'Storage Levels'!$B$6:$U$6,0))/1000</f>
        <v>#N/A</v>
      </c>
      <c r="L30" s="18" t="e">
        <f>INDEX('Storage Levels'!$B$7:$U$105,MATCH($B30,'Storage Levels'!$A$7:$A$105,0),MATCH(L$1,'Storage Levels'!$B$6:$U$6,0))/1000</f>
        <v>#N/A</v>
      </c>
      <c r="M30" s="18" t="e">
        <f>INDEX('Storage Levels'!$B$7:$U$105,MATCH($B30,'Storage Levels'!$A$7:$A$105,0),MATCH(M$1,'Storage Levels'!$B$6:$U$6,0))/1000</f>
        <v>#N/A</v>
      </c>
      <c r="N30" s="18" t="e">
        <f>INDEX('Storage Levels'!$B$7:$U$105,MATCH($B30,'Storage Levels'!$A$7:$A$105,0),MATCH(N$1,'Storage Levels'!$B$6:$U$6,0))/1000</f>
        <v>#N/A</v>
      </c>
      <c r="O30" s="18" t="e">
        <f>INDEX('Storage Levels'!$B$7:$U$105,MATCH($B30,'Storage Levels'!$A$7:$A$105,0),MATCH(O$1,'Storage Levels'!$B$6:$U$6,0))/1000</f>
        <v>#N/A</v>
      </c>
      <c r="Q30" s="18" t="e">
        <f>INDEX('Storage Levels'!$B$7:$U$105,MATCH($B30,'Storage Levels'!$A$7:$A$105,0),MATCH(Q$1,'Storage Levels'!$B$6:$U$6,0))/1000</f>
        <v>#N/A</v>
      </c>
      <c r="R30" s="18" t="e">
        <f>INDEX('Storage Levels'!$B$7:$U$105,MATCH($B30,'Storage Levels'!$A$7:$A$105,0),MATCH(R$1,'Storage Levels'!$B$6:$U$6,0))/1000</f>
        <v>#N/A</v>
      </c>
      <c r="T30" s="18"/>
    </row>
    <row r="31" spans="1:21" x14ac:dyDescent="0.25">
      <c r="A31" s="17" t="s">
        <v>51</v>
      </c>
      <c r="B31" s="16" t="s">
        <v>42</v>
      </c>
      <c r="C31" s="16" t="s">
        <v>46</v>
      </c>
      <c r="D31" s="18" t="e">
        <f>-D23</f>
        <v>#N/A</v>
      </c>
      <c r="E31" s="18" t="e">
        <f t="shared" ref="E31:T31" si="7">-E23</f>
        <v>#N/A</v>
      </c>
      <c r="F31" s="18" t="e">
        <f t="shared" si="7"/>
        <v>#N/A</v>
      </c>
      <c r="G31" s="18" t="e">
        <f t="shared" si="7"/>
        <v>#N/A</v>
      </c>
      <c r="H31" s="18" t="e">
        <f t="shared" si="7"/>
        <v>#N/A</v>
      </c>
      <c r="I31" s="18" t="e">
        <f t="shared" si="7"/>
        <v>#N/A</v>
      </c>
      <c r="J31" s="18" t="e">
        <f t="shared" si="7"/>
        <v>#N/A</v>
      </c>
      <c r="K31" s="18" t="e">
        <f t="shared" si="7"/>
        <v>#N/A</v>
      </c>
      <c r="L31" s="18" t="e">
        <f t="shared" si="7"/>
        <v>#N/A</v>
      </c>
      <c r="M31" s="18" t="e">
        <f t="shared" si="7"/>
        <v>#N/A</v>
      </c>
      <c r="N31" s="18" t="e">
        <f t="shared" si="7"/>
        <v>#N/A</v>
      </c>
      <c r="O31" s="18" t="e">
        <f t="shared" si="7"/>
        <v>#N/A</v>
      </c>
      <c r="P31" s="18"/>
      <c r="Q31" s="18" t="e">
        <f t="shared" si="7"/>
        <v>#N/A</v>
      </c>
      <c r="R31" s="18" t="e">
        <f t="shared" si="7"/>
        <v>#N/A</v>
      </c>
      <c r="S31" s="18"/>
      <c r="T31" s="18" t="e">
        <f t="shared" si="7"/>
        <v>#N/A</v>
      </c>
    </row>
    <row r="43" spans="1:20" x14ac:dyDescent="0.25">
      <c r="A43" s="17" t="s">
        <v>14</v>
      </c>
      <c r="B43" s="16" t="s">
        <v>53</v>
      </c>
      <c r="C43" s="16" t="s">
        <v>43</v>
      </c>
      <c r="D43" s="18" t="e">
        <f t="array" ref="D43">SUMIF('Piped Imports'!$B$18:$B$116,$B43,INDEX('Piped Imports'!$D$18:$W$116,,MATCH(D$1,'Piped Imports'!$D$17:$W$17,0)))</f>
        <v>#N/A</v>
      </c>
      <c r="E43" s="18" t="e">
        <f t="array" ref="E43">SUMIF('Piped Imports'!$B$18:$B$116,$B43,INDEX('Piped Imports'!$D$18:$W$116,,MATCH(E$1,'Piped Imports'!$D$17:$W$17,0)))</f>
        <v>#N/A</v>
      </c>
      <c r="F43" s="18" t="e">
        <f t="array" ref="F43">SUMIF('Piped Imports'!$B$18:$B$116,$B43,INDEX('Piped Imports'!$D$18:$W$116,,MATCH(F$1,'Piped Imports'!$D$17:$W$17,0)))</f>
        <v>#N/A</v>
      </c>
      <c r="G43" s="18" t="e">
        <f t="array" ref="G43">SUMIF('Piped Imports'!$B$18:$B$116,$B43,INDEX('Piped Imports'!$D$18:$W$116,,MATCH(G$1,'Piped Imports'!$D$17:$W$17,0)))</f>
        <v>#N/A</v>
      </c>
      <c r="H43" s="18" t="e">
        <f t="array" ref="H43">SUMIF('Piped Imports'!$B$18:$B$116,$B43,INDEX('Piped Imports'!$D$18:$W$116,,MATCH(H$1,'Piped Imports'!$D$17:$W$17,0)))</f>
        <v>#N/A</v>
      </c>
      <c r="I43" s="18" t="e">
        <f t="array" ref="I43">SUMIF('Piped Imports'!$B$18:$B$116,$B43,INDEX('Piped Imports'!$D$18:$W$116,,MATCH(I$1,'Piped Imports'!$D$17:$W$17,0)))</f>
        <v>#N/A</v>
      </c>
      <c r="J43" s="18" t="e">
        <f t="array" ref="J43">SUMIF('Piped Imports'!$B$18:$B$116,$B43,INDEX('Piped Imports'!$D$18:$W$116,,MATCH(J$1,'Piped Imports'!$D$17:$W$17,0)))</f>
        <v>#N/A</v>
      </c>
      <c r="K43" s="18" t="e">
        <f t="array" ref="K43">SUMIF('Piped Imports'!$B$18:$B$116,$B43,INDEX('Piped Imports'!$D$18:$W$116,,MATCH(K$1,'Piped Imports'!$D$17:$W$17,0)))</f>
        <v>#N/A</v>
      </c>
      <c r="L43" s="18" t="e">
        <f t="array" ref="L43">SUMIF('Piped Imports'!$B$18:$B$116,$B43,INDEX('Piped Imports'!$D$18:$W$116,,MATCH(L$1,'Piped Imports'!$D$17:$W$17,0)))</f>
        <v>#N/A</v>
      </c>
      <c r="M43" s="18" t="e">
        <f t="array" ref="M43">SUMIF('Piped Imports'!$B$18:$B$116,$B43,INDEX('Piped Imports'!$D$18:$W$116,,MATCH(M$1,'Piped Imports'!$D$17:$W$17,0)))</f>
        <v>#N/A</v>
      </c>
      <c r="N43" s="18" t="e">
        <f t="array" ref="N43">SUMIF('Piped Imports'!$B$18:$B$116,$B43,INDEX('Piped Imports'!$D$18:$W$116,,MATCH(N$1,'Piped Imports'!$D$17:$W$17,0)))</f>
        <v>#N/A</v>
      </c>
      <c r="O43" s="18" t="e">
        <f t="array" ref="O43">SUMIF('Piped Imports'!$B$18:$B$116,$B43,INDEX('Piped Imports'!$D$18:$W$116,,MATCH(O$1,'Piped Imports'!$D$17:$W$17,0)))</f>
        <v>#N/A</v>
      </c>
      <c r="Q43" s="18" t="e">
        <f t="array" ref="Q43">SUMIF('Piped Imports'!$B$18:$B$116,$B43,INDEX('Piped Imports'!$D$18:$W$116,,MATCH(Q$1,'Piped Imports'!$D$17:$W$17,0)))</f>
        <v>#N/A</v>
      </c>
      <c r="R43" s="18" t="e">
        <f t="array" ref="R43">SUMIF('Piped Imports'!$B$18:$B$116,$B43,INDEX('Piped Imports'!$D$18:$W$116,,MATCH(R$1,'Piped Imports'!$D$17:$W$17,0)))</f>
        <v>#N/A</v>
      </c>
      <c r="T43" s="18" t="e">
        <f t="array" ref="T43">SUMIF('Piped Imports'!$B$18:$B$116,$B43,INDEX('Piped Imports'!$D$18:$W$116,,MATCH(T$1,'Piped Imports'!$D$17:$W$17,0)))</f>
        <v>#N/A</v>
      </c>
    </row>
    <row r="44" spans="1:20" x14ac:dyDescent="0.25">
      <c r="A44" s="17" t="s">
        <v>14</v>
      </c>
      <c r="B44" s="16" t="s">
        <v>54</v>
      </c>
      <c r="C44" s="16" t="s">
        <v>43</v>
      </c>
      <c r="D44" s="18" t="e">
        <f t="array" ref="D44">SUMIF('Piped Imports'!$B$18:$B$116,$B44,INDEX('Piped Imports'!$D$18:$W$116,,MATCH(D$1,'Piped Imports'!$D$17:$W$17,0)))</f>
        <v>#N/A</v>
      </c>
      <c r="E44" s="18" t="e">
        <f t="array" ref="E44">SUMIF('Piped Imports'!$B$18:$B$116,$B44,INDEX('Piped Imports'!$D$18:$W$116,,MATCH(E$1,'Piped Imports'!$D$17:$W$17,0)))</f>
        <v>#N/A</v>
      </c>
      <c r="F44" s="18" t="e">
        <f t="array" ref="F44">SUMIF('Piped Imports'!$B$18:$B$116,$B44,INDEX('Piped Imports'!$D$18:$W$116,,MATCH(F$1,'Piped Imports'!$D$17:$W$17,0)))</f>
        <v>#N/A</v>
      </c>
      <c r="G44" s="18" t="e">
        <f t="array" ref="G44">SUMIF('Piped Imports'!$B$18:$B$116,$B44,INDEX('Piped Imports'!$D$18:$W$116,,MATCH(G$1,'Piped Imports'!$D$17:$W$17,0)))</f>
        <v>#N/A</v>
      </c>
      <c r="H44" s="18" t="e">
        <f t="array" ref="H44">SUMIF('Piped Imports'!$B$18:$B$116,$B44,INDEX('Piped Imports'!$D$18:$W$116,,MATCH(H$1,'Piped Imports'!$D$17:$W$17,0)))</f>
        <v>#N/A</v>
      </c>
      <c r="I44" s="18" t="e">
        <f t="array" ref="I44">SUMIF('Piped Imports'!$B$18:$B$116,$B44,INDEX('Piped Imports'!$D$18:$W$116,,MATCH(I$1,'Piped Imports'!$D$17:$W$17,0)))</f>
        <v>#N/A</v>
      </c>
      <c r="J44" s="18" t="e">
        <f t="array" ref="J44">SUMIF('Piped Imports'!$B$18:$B$116,$B44,INDEX('Piped Imports'!$D$18:$W$116,,MATCH(J$1,'Piped Imports'!$D$17:$W$17,0)))</f>
        <v>#N/A</v>
      </c>
      <c r="K44" s="18" t="e">
        <f t="array" ref="K44">SUMIF('Piped Imports'!$B$18:$B$116,$B44,INDEX('Piped Imports'!$D$18:$W$116,,MATCH(K$1,'Piped Imports'!$D$17:$W$17,0)))</f>
        <v>#N/A</v>
      </c>
      <c r="L44" s="18" t="e">
        <f t="array" ref="L44">SUMIF('Piped Imports'!$B$18:$B$116,$B44,INDEX('Piped Imports'!$D$18:$W$116,,MATCH(L$1,'Piped Imports'!$D$17:$W$17,0)))</f>
        <v>#N/A</v>
      </c>
      <c r="M44" s="18" t="e">
        <f t="array" ref="M44">SUMIF('Piped Imports'!$B$18:$B$116,$B44,INDEX('Piped Imports'!$D$18:$W$116,,MATCH(M$1,'Piped Imports'!$D$17:$W$17,0)))</f>
        <v>#N/A</v>
      </c>
      <c r="N44" s="18" t="e">
        <f t="array" ref="N44">SUMIF('Piped Imports'!$B$18:$B$116,$B44,INDEX('Piped Imports'!$D$18:$W$116,,MATCH(N$1,'Piped Imports'!$D$17:$W$17,0)))</f>
        <v>#N/A</v>
      </c>
      <c r="O44" s="18" t="e">
        <f t="array" ref="O44">SUMIF('Piped Imports'!$B$18:$B$116,$B44,INDEX('Piped Imports'!$D$18:$W$116,,MATCH(O$1,'Piped Imports'!$D$17:$W$17,0)))</f>
        <v>#N/A</v>
      </c>
      <c r="Q44" s="18" t="e">
        <f t="array" ref="Q44">SUMIF('Piped Imports'!$B$18:$B$116,$B44,INDEX('Piped Imports'!$D$18:$W$116,,MATCH(Q$1,'Piped Imports'!$D$17:$W$17,0)))</f>
        <v>#N/A</v>
      </c>
      <c r="R44" s="18" t="e">
        <f t="array" ref="R44">SUMIF('Piped Imports'!$B$18:$B$116,$B44,INDEX('Piped Imports'!$D$18:$W$116,,MATCH(R$1,'Piped Imports'!$D$17:$W$17,0)))</f>
        <v>#N/A</v>
      </c>
      <c r="T44" s="18" t="e">
        <f t="array" ref="T44">SUMIF('Piped Imports'!$B$18:$B$116,$B44,INDEX('Piped Imports'!$D$18:$W$116,,MATCH(T$1,'Piped Imports'!$D$17:$W$17,0)))</f>
        <v>#N/A</v>
      </c>
    </row>
    <row r="45" spans="1:20" x14ac:dyDescent="0.25">
      <c r="A45" s="17" t="s">
        <v>14</v>
      </c>
      <c r="B45" s="16" t="s">
        <v>55</v>
      </c>
      <c r="C45" s="16" t="s">
        <v>43</v>
      </c>
      <c r="D45" s="18" t="e">
        <f t="array" ref="D45">SUMIF('Piped Imports'!$B$18:$B$116,$B45,INDEX('Piped Imports'!$D$18:$W$116,,MATCH(D$1,'Piped Imports'!$D$17:$W$17,0)))</f>
        <v>#N/A</v>
      </c>
      <c r="E45" s="18" t="e">
        <f t="array" ref="E45">SUMIF('Piped Imports'!$B$18:$B$116,$B45,INDEX('Piped Imports'!$D$18:$W$116,,MATCH(E$1,'Piped Imports'!$D$17:$W$17,0)))</f>
        <v>#N/A</v>
      </c>
      <c r="F45" s="18" t="e">
        <f t="array" ref="F45">SUMIF('Piped Imports'!$B$18:$B$116,$B45,INDEX('Piped Imports'!$D$18:$W$116,,MATCH(F$1,'Piped Imports'!$D$17:$W$17,0)))</f>
        <v>#N/A</v>
      </c>
      <c r="G45" s="18" t="e">
        <f t="array" ref="G45">SUMIF('Piped Imports'!$B$18:$B$116,$B45,INDEX('Piped Imports'!$D$18:$W$116,,MATCH(G$1,'Piped Imports'!$D$17:$W$17,0)))</f>
        <v>#N/A</v>
      </c>
      <c r="H45" s="18" t="e">
        <f t="array" ref="H45">SUMIF('Piped Imports'!$B$18:$B$116,$B45,INDEX('Piped Imports'!$D$18:$W$116,,MATCH(H$1,'Piped Imports'!$D$17:$W$17,0)))</f>
        <v>#N/A</v>
      </c>
      <c r="I45" s="18" t="e">
        <f t="array" ref="I45">SUMIF('Piped Imports'!$B$18:$B$116,$B45,INDEX('Piped Imports'!$D$18:$W$116,,MATCH(I$1,'Piped Imports'!$D$17:$W$17,0)))</f>
        <v>#N/A</v>
      </c>
      <c r="J45" s="18" t="e">
        <f t="array" ref="J45">SUMIF('Piped Imports'!$B$18:$B$116,$B45,INDEX('Piped Imports'!$D$18:$W$116,,MATCH(J$1,'Piped Imports'!$D$17:$W$17,0)))</f>
        <v>#N/A</v>
      </c>
      <c r="K45" s="18" t="e">
        <f t="array" ref="K45">SUMIF('Piped Imports'!$B$18:$B$116,$B45,INDEX('Piped Imports'!$D$18:$W$116,,MATCH(K$1,'Piped Imports'!$D$17:$W$17,0)))</f>
        <v>#N/A</v>
      </c>
      <c r="L45" s="18" t="e">
        <f t="array" ref="L45">SUMIF('Piped Imports'!$B$18:$B$116,$B45,INDEX('Piped Imports'!$D$18:$W$116,,MATCH(L$1,'Piped Imports'!$D$17:$W$17,0)))</f>
        <v>#N/A</v>
      </c>
      <c r="M45" s="18" t="e">
        <f t="array" ref="M45">SUMIF('Piped Imports'!$B$18:$B$116,$B45,INDEX('Piped Imports'!$D$18:$W$116,,MATCH(M$1,'Piped Imports'!$D$17:$W$17,0)))</f>
        <v>#N/A</v>
      </c>
      <c r="N45" s="18" t="e">
        <f t="array" ref="N45">SUMIF('Piped Imports'!$B$18:$B$116,$B45,INDEX('Piped Imports'!$D$18:$W$116,,MATCH(N$1,'Piped Imports'!$D$17:$W$17,0)))</f>
        <v>#N/A</v>
      </c>
      <c r="O45" s="18" t="e">
        <f t="array" ref="O45">SUMIF('Piped Imports'!$B$18:$B$116,$B45,INDEX('Piped Imports'!$D$18:$W$116,,MATCH(O$1,'Piped Imports'!$D$17:$W$17,0)))</f>
        <v>#N/A</v>
      </c>
      <c r="Q45" s="18" t="e">
        <f t="array" ref="Q45">SUMIF('Piped Imports'!$B$18:$B$116,$B45,INDEX('Piped Imports'!$D$18:$W$116,,MATCH(Q$1,'Piped Imports'!$D$17:$W$17,0)))</f>
        <v>#N/A</v>
      </c>
      <c r="R45" s="18" t="e">
        <f t="array" ref="R45">SUMIF('Piped Imports'!$B$18:$B$116,$B45,INDEX('Piped Imports'!$D$18:$W$116,,MATCH(R$1,'Piped Imports'!$D$17:$W$17,0)))</f>
        <v>#N/A</v>
      </c>
      <c r="T45" s="18" t="e">
        <f t="array" ref="T45">SUMIF('Piped Imports'!$B$18:$B$116,$B45,INDEX('Piped Imports'!$D$18:$W$116,,MATCH(T$1,'Piped Imports'!$D$17:$W$17,0)))</f>
        <v>#N/A</v>
      </c>
    </row>
    <row r="46" spans="1:20" x14ac:dyDescent="0.25">
      <c r="A46" s="17" t="s">
        <v>14</v>
      </c>
      <c r="B46" s="16" t="s">
        <v>56</v>
      </c>
      <c r="C46" s="16" t="s">
        <v>43</v>
      </c>
      <c r="D46" s="18" t="e">
        <f t="array" ref="D46">SUMIF('Piped Imports'!$B$18:$B$116,$B46,INDEX('Piped Imports'!$D$18:$W$116,,MATCH(D$1,'Piped Imports'!$D$17:$W$17,0)))</f>
        <v>#N/A</v>
      </c>
      <c r="E46" s="18" t="e">
        <f t="array" ref="E46">SUMIF('Piped Imports'!$B$18:$B$116,$B46,INDEX('Piped Imports'!$D$18:$W$116,,MATCH(E$1,'Piped Imports'!$D$17:$W$17,0)))</f>
        <v>#N/A</v>
      </c>
      <c r="F46" s="18" t="e">
        <f t="array" ref="F46">SUMIF('Piped Imports'!$B$18:$B$116,$B46,INDEX('Piped Imports'!$D$18:$W$116,,MATCH(F$1,'Piped Imports'!$D$17:$W$17,0)))</f>
        <v>#N/A</v>
      </c>
      <c r="G46" s="18" t="e">
        <f t="array" ref="G46">SUMIF('Piped Imports'!$B$18:$B$116,$B46,INDEX('Piped Imports'!$D$18:$W$116,,MATCH(G$1,'Piped Imports'!$D$17:$W$17,0)))</f>
        <v>#N/A</v>
      </c>
      <c r="H46" s="18" t="e">
        <f t="array" ref="H46">SUMIF('Piped Imports'!$B$18:$B$116,$B46,INDEX('Piped Imports'!$D$18:$W$116,,MATCH(H$1,'Piped Imports'!$D$17:$W$17,0)))</f>
        <v>#N/A</v>
      </c>
      <c r="I46" s="18" t="e">
        <f t="array" ref="I46">SUMIF('Piped Imports'!$B$18:$B$116,$B46,INDEX('Piped Imports'!$D$18:$W$116,,MATCH(I$1,'Piped Imports'!$D$17:$W$17,0)))</f>
        <v>#N/A</v>
      </c>
      <c r="J46" s="18" t="e">
        <f t="array" ref="J46">SUMIF('Piped Imports'!$B$18:$B$116,$B46,INDEX('Piped Imports'!$D$18:$W$116,,MATCH(J$1,'Piped Imports'!$D$17:$W$17,0)))</f>
        <v>#N/A</v>
      </c>
      <c r="K46" s="18" t="e">
        <f t="array" ref="K46">SUMIF('Piped Imports'!$B$18:$B$116,$B46,INDEX('Piped Imports'!$D$18:$W$116,,MATCH(K$1,'Piped Imports'!$D$17:$W$17,0)))</f>
        <v>#N/A</v>
      </c>
      <c r="L46" s="18" t="e">
        <f t="array" ref="L46">SUMIF('Piped Imports'!$B$18:$B$116,$B46,INDEX('Piped Imports'!$D$18:$W$116,,MATCH(L$1,'Piped Imports'!$D$17:$W$17,0)))</f>
        <v>#N/A</v>
      </c>
      <c r="M46" s="18" t="e">
        <f t="array" ref="M46">SUMIF('Piped Imports'!$B$18:$B$116,$B46,INDEX('Piped Imports'!$D$18:$W$116,,MATCH(M$1,'Piped Imports'!$D$17:$W$17,0)))</f>
        <v>#N/A</v>
      </c>
      <c r="N46" s="18" t="e">
        <f t="array" ref="N46">SUMIF('Piped Imports'!$B$18:$B$116,$B46,INDEX('Piped Imports'!$D$18:$W$116,,MATCH(N$1,'Piped Imports'!$D$17:$W$17,0)))</f>
        <v>#N/A</v>
      </c>
      <c r="O46" s="18" t="e">
        <f t="array" ref="O46">SUMIF('Piped Imports'!$B$18:$B$116,$B46,INDEX('Piped Imports'!$D$18:$W$116,,MATCH(O$1,'Piped Imports'!$D$17:$W$17,0)))</f>
        <v>#N/A</v>
      </c>
      <c r="Q46" s="18" t="e">
        <f t="array" ref="Q46">SUMIF('Piped Imports'!$B$18:$B$116,$B46,INDEX('Piped Imports'!$D$18:$W$116,,MATCH(Q$1,'Piped Imports'!$D$17:$W$17,0)))</f>
        <v>#N/A</v>
      </c>
      <c r="R46" s="18" t="e">
        <f t="array" ref="R46">SUMIF('Piped Imports'!$B$18:$B$116,$B46,INDEX('Piped Imports'!$D$18:$W$116,,MATCH(R$1,'Piped Imports'!$D$17:$W$17,0)))</f>
        <v>#N/A</v>
      </c>
      <c r="T46" s="18" t="e">
        <f t="array" ref="T46">SUMIF('Piped Imports'!$B$18:$B$116,$B46,INDEX('Piped Imports'!$D$18:$W$116,,MATCH(T$1,'Piped Imports'!$D$17:$W$17,0)))</f>
        <v>#N/A</v>
      </c>
    </row>
    <row r="47" spans="1:20" x14ac:dyDescent="0.25">
      <c r="A47" s="17" t="s">
        <v>14</v>
      </c>
      <c r="B47" s="16" t="s">
        <v>57</v>
      </c>
      <c r="C47" s="16" t="s">
        <v>43</v>
      </c>
      <c r="D47" s="18" t="e">
        <f t="array" ref="D47">SUMIF('Piped Imports'!$B$18:$B$116,$B47,INDEX('Piped Imports'!$D$18:$W$116,,MATCH(D$1,'Piped Imports'!$D$17:$W$17,0)))</f>
        <v>#N/A</v>
      </c>
      <c r="E47" s="18" t="e">
        <f t="array" ref="E47">SUMIF('Piped Imports'!$B$18:$B$116,$B47,INDEX('Piped Imports'!$D$18:$W$116,,MATCH(E$1,'Piped Imports'!$D$17:$W$17,0)))</f>
        <v>#N/A</v>
      </c>
      <c r="F47" s="18" t="e">
        <f t="array" ref="F47">SUMIF('Piped Imports'!$B$18:$B$116,$B47,INDEX('Piped Imports'!$D$18:$W$116,,MATCH(F$1,'Piped Imports'!$D$17:$W$17,0)))</f>
        <v>#N/A</v>
      </c>
      <c r="G47" s="18" t="e">
        <f t="array" ref="G47">SUMIF('Piped Imports'!$B$18:$B$116,$B47,INDEX('Piped Imports'!$D$18:$W$116,,MATCH(G$1,'Piped Imports'!$D$17:$W$17,0)))</f>
        <v>#N/A</v>
      </c>
      <c r="H47" s="18" t="e">
        <f t="array" ref="H47">SUMIF('Piped Imports'!$B$18:$B$116,$B47,INDEX('Piped Imports'!$D$18:$W$116,,MATCH(H$1,'Piped Imports'!$D$17:$W$17,0)))</f>
        <v>#N/A</v>
      </c>
      <c r="I47" s="18" t="e">
        <f t="array" ref="I47">SUMIF('Piped Imports'!$B$18:$B$116,$B47,INDEX('Piped Imports'!$D$18:$W$116,,MATCH(I$1,'Piped Imports'!$D$17:$W$17,0)))</f>
        <v>#N/A</v>
      </c>
      <c r="J47" s="18" t="e">
        <f t="array" ref="J47">SUMIF('Piped Imports'!$B$18:$B$116,$B47,INDEX('Piped Imports'!$D$18:$W$116,,MATCH(J$1,'Piped Imports'!$D$17:$W$17,0)))</f>
        <v>#N/A</v>
      </c>
      <c r="K47" s="18" t="e">
        <f t="array" ref="K47">SUMIF('Piped Imports'!$B$18:$B$116,$B47,INDEX('Piped Imports'!$D$18:$W$116,,MATCH(K$1,'Piped Imports'!$D$17:$W$17,0)))</f>
        <v>#N/A</v>
      </c>
      <c r="L47" s="18" t="e">
        <f t="array" ref="L47">SUMIF('Piped Imports'!$B$18:$B$116,$B47,INDEX('Piped Imports'!$D$18:$W$116,,MATCH(L$1,'Piped Imports'!$D$17:$W$17,0)))</f>
        <v>#N/A</v>
      </c>
      <c r="M47" s="18" t="e">
        <f t="array" ref="M47">SUMIF('Piped Imports'!$B$18:$B$116,$B47,INDEX('Piped Imports'!$D$18:$W$116,,MATCH(M$1,'Piped Imports'!$D$17:$W$17,0)))</f>
        <v>#N/A</v>
      </c>
      <c r="N47" s="18" t="e">
        <f t="array" ref="N47">SUMIF('Piped Imports'!$B$18:$B$116,$B47,INDEX('Piped Imports'!$D$18:$W$116,,MATCH(N$1,'Piped Imports'!$D$17:$W$17,0)))</f>
        <v>#N/A</v>
      </c>
      <c r="O47" s="18" t="e">
        <f t="array" ref="O47">SUMIF('Piped Imports'!$B$18:$B$116,$B47,INDEX('Piped Imports'!$D$18:$W$116,,MATCH(O$1,'Piped Imports'!$D$17:$W$17,0)))</f>
        <v>#N/A</v>
      </c>
      <c r="Q47" s="18" t="e">
        <f t="array" ref="Q47">SUMIF('Piped Imports'!$B$18:$B$116,$B47,INDEX('Piped Imports'!$D$18:$W$116,,MATCH(Q$1,'Piped Imports'!$D$17:$W$17,0)))</f>
        <v>#N/A</v>
      </c>
      <c r="R47" s="18" t="e">
        <f t="array" ref="R47">SUMIF('Piped Imports'!$B$18:$B$116,$B47,INDEX('Piped Imports'!$D$18:$W$116,,MATCH(R$1,'Piped Imports'!$D$17:$W$17,0)))</f>
        <v>#N/A</v>
      </c>
      <c r="T47" s="18" t="e">
        <f t="array" ref="T47">SUMIF('Piped Imports'!$B$18:$B$116,$B47,INDEX('Piped Imports'!$D$18:$W$116,,MATCH(T$1,'Piped Imports'!$D$17:$W$17,0)))</f>
        <v>#N/A</v>
      </c>
    </row>
    <row r="83" spans="1:20" x14ac:dyDescent="0.25">
      <c r="A83" s="17" t="s">
        <v>49</v>
      </c>
      <c r="B83" s="16" t="s">
        <v>42</v>
      </c>
      <c r="C83" s="16" t="s">
        <v>50</v>
      </c>
      <c r="D83" s="18">
        <f t="shared" ref="D83:O83" si="8">SUM(D$84:D$110)</f>
        <v>0</v>
      </c>
      <c r="E83" s="18">
        <f t="shared" si="8"/>
        <v>0</v>
      </c>
      <c r="F83" s="18">
        <f t="shared" si="8"/>
        <v>0</v>
      </c>
      <c r="G83" s="18">
        <f t="shared" si="8"/>
        <v>0</v>
      </c>
      <c r="H83" s="18">
        <f t="shared" si="8"/>
        <v>0</v>
      </c>
      <c r="I83" s="18">
        <f t="shared" si="8"/>
        <v>0</v>
      </c>
      <c r="J83" s="18">
        <f t="shared" si="8"/>
        <v>0</v>
      </c>
      <c r="K83" s="18">
        <f t="shared" si="8"/>
        <v>0</v>
      </c>
      <c r="L83" s="18">
        <f t="shared" si="8"/>
        <v>0</v>
      </c>
      <c r="M83" s="18">
        <f t="shared" si="8"/>
        <v>0</v>
      </c>
      <c r="N83" s="18">
        <f t="shared" si="8"/>
        <v>0</v>
      </c>
      <c r="O83" s="18">
        <f t="shared" si="8"/>
        <v>0</v>
      </c>
      <c r="P83" s="18"/>
      <c r="Q83" s="18">
        <f>SUM(Q$84:Q$110)</f>
        <v>0</v>
      </c>
      <c r="R83" s="18">
        <f>SUM(R$84:R$110)</f>
        <v>0</v>
      </c>
      <c r="S83" s="18"/>
      <c r="T83" s="18">
        <f t="shared" ref="T83:T110" si="9">SUM($D83:$O83)</f>
        <v>0</v>
      </c>
    </row>
    <row r="84" spans="1:20" x14ac:dyDescent="0.25">
      <c r="A84" s="17" t="s">
        <v>49</v>
      </c>
      <c r="B84" s="16">
        <f>IF(AND(Demand!$A6&lt;&gt;"Total",$B83&lt;&gt;""),Demand!$A6,"")</f>
        <v>0</v>
      </c>
      <c r="C84" s="16" t="s">
        <v>50</v>
      </c>
      <c r="D84" s="18" t="b">
        <f>IFERROR(INDEX(Demand!$B$6:$U$104,MATCH($B84,Demand!$A$6:$A$104,0),MATCH(D$1,Demand!$B$5:$U$5,0))*
INDEX(Price!$B$6:$U$104,MATCH($B84,Price!$A$6:$A$104,0),MATCH(D$1,Price!$B$5:$U$5,0))*D$2/1000,FALSE)</f>
        <v>0</v>
      </c>
      <c r="E84" s="18" t="b">
        <f>IFERROR(INDEX(Demand!$B$6:$U$104,MATCH($B84,Demand!$A$6:$A$104,0),MATCH(E$1,Demand!$B$5:$U$5,0))*
INDEX(Price!$B$6:$U$104,MATCH($B84,Price!$A$6:$A$104,0),MATCH(E$1,Price!$B$5:$U$5,0))*E$2/1000,FALSE)</f>
        <v>0</v>
      </c>
      <c r="F84" s="18" t="b">
        <f>IFERROR(INDEX(Demand!$B$6:$U$104,MATCH($B84,Demand!$A$6:$A$104,0),MATCH(F$1,Demand!$B$5:$U$5,0))*
INDEX(Price!$B$6:$U$104,MATCH($B84,Price!$A$6:$A$104,0),MATCH(F$1,Price!$B$5:$U$5,0))*F$2/1000,FALSE)</f>
        <v>0</v>
      </c>
      <c r="G84" s="18" t="b">
        <f>IFERROR(INDEX(Demand!$B$6:$U$104,MATCH($B84,Demand!$A$6:$A$104,0),MATCH(G$1,Demand!$B$5:$U$5,0))*
INDEX(Price!$B$6:$U$104,MATCH($B84,Price!$A$6:$A$104,0),MATCH(G$1,Price!$B$5:$U$5,0))*G$2/1000,FALSE)</f>
        <v>0</v>
      </c>
      <c r="H84" s="18" t="b">
        <f>IFERROR(INDEX(Demand!$B$6:$U$104,MATCH($B84,Demand!$A$6:$A$104,0),MATCH(H$1,Demand!$B$5:$U$5,0))*
INDEX(Price!$B$6:$U$104,MATCH($B84,Price!$A$6:$A$104,0),MATCH(H$1,Price!$B$5:$U$5,0))*H$2/1000,FALSE)</f>
        <v>0</v>
      </c>
      <c r="I84" s="18" t="b">
        <f>IFERROR(INDEX(Demand!$B$6:$U$104,MATCH($B84,Demand!$A$6:$A$104,0),MATCH(I$1,Demand!$B$5:$U$5,0))*
INDEX(Price!$B$6:$U$104,MATCH($B84,Price!$A$6:$A$104,0),MATCH(I$1,Price!$B$5:$U$5,0))*I$2/1000,FALSE)</f>
        <v>0</v>
      </c>
      <c r="J84" s="18" t="b">
        <f>IFERROR(INDEX(Demand!$B$6:$U$104,MATCH($B84,Demand!$A$6:$A$104,0),MATCH(J$1,Demand!$B$5:$U$5,0))*
INDEX(Price!$B$6:$U$104,MATCH($B84,Price!$A$6:$A$104,0),MATCH(J$1,Price!$B$5:$U$5,0))*J$2/1000,FALSE)</f>
        <v>0</v>
      </c>
      <c r="K84" s="18" t="b">
        <f>IFERROR(INDEX(Demand!$B$6:$U$104,MATCH($B84,Demand!$A$6:$A$104,0),MATCH(K$1,Demand!$B$5:$U$5,0))*
INDEX(Price!$B$6:$U$104,MATCH($B84,Price!$A$6:$A$104,0),MATCH(K$1,Price!$B$5:$U$5,0))*K$2/1000,FALSE)</f>
        <v>0</v>
      </c>
      <c r="L84" s="18" t="b">
        <f>IFERROR(INDEX(Demand!$B$6:$U$104,MATCH($B84,Demand!$A$6:$A$104,0),MATCH(L$1,Demand!$B$5:$U$5,0))*
INDEX(Price!$B$6:$U$104,MATCH($B84,Price!$A$6:$A$104,0),MATCH(L$1,Price!$B$5:$U$5,0))*L$2/1000,FALSE)</f>
        <v>0</v>
      </c>
      <c r="M84" s="18" t="b">
        <f>IFERROR(INDEX(Demand!$B$6:$U$104,MATCH($B84,Demand!$A$6:$A$104,0),MATCH(M$1,Demand!$B$5:$U$5,0))*
INDEX(Price!$B$6:$U$104,MATCH($B84,Price!$A$6:$A$104,0),MATCH(M$1,Price!$B$5:$U$5,0))*M$2/1000,FALSE)</f>
        <v>0</v>
      </c>
      <c r="N84" s="18" t="b">
        <f>IFERROR(INDEX(Demand!$B$6:$U$104,MATCH($B84,Demand!$A$6:$A$104,0),MATCH(N$1,Demand!$B$5:$U$5,0))*
INDEX(Price!$B$6:$U$104,MATCH($B84,Price!$A$6:$A$104,0),MATCH(N$1,Price!$B$5:$U$5,0))*N$2/1000,FALSE)</f>
        <v>0</v>
      </c>
      <c r="O84" s="18" t="b">
        <f>IFERROR(INDEX(Demand!$B$6:$U$104,MATCH($B84,Demand!$A$6:$A$104,0),MATCH(O$1,Demand!$B$5:$U$5,0))*
INDEX(Price!$B$6:$U$104,MATCH($B84,Price!$A$6:$A$104,0),MATCH(O$1,Price!$B$5:$U$5,0))*O$2/1000,FALSE)</f>
        <v>0</v>
      </c>
      <c r="P84" s="18"/>
      <c r="Q84" s="18" t="b">
        <f>IFERROR(INDEX(Demand!$B$6:$U$104,MATCH($B84,Demand!$A$6:$A$104,0),MATCH(Q$1,Demand!$B$5:$U$5,0))*
INDEX(Price!$B$6:$U$104,MATCH($B84,Price!$A$6:$A$104,0),MATCH(Q$1,Price!$B$5:$U$5,0))*Q$2/1000,FALSE)</f>
        <v>0</v>
      </c>
      <c r="R84" s="18" t="b">
        <f>IFERROR(INDEX(Demand!$B$6:$U$104,MATCH($B84,Demand!$A$6:$A$104,0),MATCH(R$1,Demand!$B$5:$U$5,0))*
INDEX(Price!$B$6:$U$104,MATCH($B84,Price!$A$6:$A$104,0),MATCH(R$1,Price!$B$5:$U$5,0))*R$2/1000,FALSE)</f>
        <v>0</v>
      </c>
      <c r="S84" s="18"/>
      <c r="T84" s="18">
        <f t="shared" si="9"/>
        <v>0</v>
      </c>
    </row>
    <row r="85" spans="1:20" x14ac:dyDescent="0.25">
      <c r="A85" s="17" t="s">
        <v>49</v>
      </c>
      <c r="B85" s="16">
        <f>IF(AND(Demand!$A7&lt;&gt;"Total",$B84&lt;&gt;""),Demand!$A7,"")</f>
        <v>0</v>
      </c>
      <c r="C85" s="16" t="s">
        <v>50</v>
      </c>
      <c r="D85" s="18" t="b">
        <f>IFERROR(INDEX(Demand!$B$6:$U$104,MATCH($B85,Demand!$A$6:$A$104,0),MATCH(D$1,Demand!$B$5:$U$5,0))*
INDEX(Price!$B$6:$U$104,MATCH($B85,Price!$A$6:$A$104,0),MATCH(D$1,Price!$B$5:$U$5,0))*D$2/1000,FALSE)</f>
        <v>0</v>
      </c>
      <c r="E85" s="18" t="b">
        <f>IFERROR(INDEX(Demand!$B$6:$U$104,MATCH($B85,Demand!$A$6:$A$104,0),MATCH(E$1,Demand!$B$5:$U$5,0))*
INDEX(Price!$B$6:$U$104,MATCH($B85,Price!$A$6:$A$104,0),MATCH(E$1,Price!$B$5:$U$5,0))*E$2/1000,FALSE)</f>
        <v>0</v>
      </c>
      <c r="F85" s="18" t="b">
        <f>IFERROR(INDEX(Demand!$B$6:$U$104,MATCH($B85,Demand!$A$6:$A$104,0),MATCH(F$1,Demand!$B$5:$U$5,0))*
INDEX(Price!$B$6:$U$104,MATCH($B85,Price!$A$6:$A$104,0),MATCH(F$1,Price!$B$5:$U$5,0))*F$2/1000,FALSE)</f>
        <v>0</v>
      </c>
      <c r="G85" s="18" t="b">
        <f>IFERROR(INDEX(Demand!$B$6:$U$104,MATCH($B85,Demand!$A$6:$A$104,0),MATCH(G$1,Demand!$B$5:$U$5,0))*
INDEX(Price!$B$6:$U$104,MATCH($B85,Price!$A$6:$A$104,0),MATCH(G$1,Price!$B$5:$U$5,0))*G$2/1000,FALSE)</f>
        <v>0</v>
      </c>
      <c r="H85" s="18" t="b">
        <f>IFERROR(INDEX(Demand!$B$6:$U$104,MATCH($B85,Demand!$A$6:$A$104,0),MATCH(H$1,Demand!$B$5:$U$5,0))*
INDEX(Price!$B$6:$U$104,MATCH($B85,Price!$A$6:$A$104,0),MATCH(H$1,Price!$B$5:$U$5,0))*H$2/1000,FALSE)</f>
        <v>0</v>
      </c>
      <c r="I85" s="18" t="b">
        <f>IFERROR(INDEX(Demand!$B$6:$U$104,MATCH($B85,Demand!$A$6:$A$104,0),MATCH(I$1,Demand!$B$5:$U$5,0))*
INDEX(Price!$B$6:$U$104,MATCH($B85,Price!$A$6:$A$104,0),MATCH(I$1,Price!$B$5:$U$5,0))*I$2/1000,FALSE)</f>
        <v>0</v>
      </c>
      <c r="J85" s="18" t="b">
        <f>IFERROR(INDEX(Demand!$B$6:$U$104,MATCH($B85,Demand!$A$6:$A$104,0),MATCH(J$1,Demand!$B$5:$U$5,0))*
INDEX(Price!$B$6:$U$104,MATCH($B85,Price!$A$6:$A$104,0),MATCH(J$1,Price!$B$5:$U$5,0))*J$2/1000,FALSE)</f>
        <v>0</v>
      </c>
      <c r="K85" s="18" t="b">
        <f>IFERROR(INDEX(Demand!$B$6:$U$104,MATCH($B85,Demand!$A$6:$A$104,0),MATCH(K$1,Demand!$B$5:$U$5,0))*
INDEX(Price!$B$6:$U$104,MATCH($B85,Price!$A$6:$A$104,0),MATCH(K$1,Price!$B$5:$U$5,0))*K$2/1000,FALSE)</f>
        <v>0</v>
      </c>
      <c r="L85" s="18" t="b">
        <f>IFERROR(INDEX(Demand!$B$6:$U$104,MATCH($B85,Demand!$A$6:$A$104,0),MATCH(L$1,Demand!$B$5:$U$5,0))*
INDEX(Price!$B$6:$U$104,MATCH($B85,Price!$A$6:$A$104,0),MATCH(L$1,Price!$B$5:$U$5,0))*L$2/1000,FALSE)</f>
        <v>0</v>
      </c>
      <c r="M85" s="18" t="b">
        <f>IFERROR(INDEX(Demand!$B$6:$U$104,MATCH($B85,Demand!$A$6:$A$104,0),MATCH(M$1,Demand!$B$5:$U$5,0))*
INDEX(Price!$B$6:$U$104,MATCH($B85,Price!$A$6:$A$104,0),MATCH(M$1,Price!$B$5:$U$5,0))*M$2/1000,FALSE)</f>
        <v>0</v>
      </c>
      <c r="N85" s="18" t="b">
        <f>IFERROR(INDEX(Demand!$B$6:$U$104,MATCH($B85,Demand!$A$6:$A$104,0),MATCH(N$1,Demand!$B$5:$U$5,0))*
INDEX(Price!$B$6:$U$104,MATCH($B85,Price!$A$6:$A$104,0),MATCH(N$1,Price!$B$5:$U$5,0))*N$2/1000,FALSE)</f>
        <v>0</v>
      </c>
      <c r="O85" s="18" t="b">
        <f>IFERROR(INDEX(Demand!$B$6:$U$104,MATCH($B85,Demand!$A$6:$A$104,0),MATCH(O$1,Demand!$B$5:$U$5,0))*
INDEX(Price!$B$6:$U$104,MATCH($B85,Price!$A$6:$A$104,0),MATCH(O$1,Price!$B$5:$U$5,0))*O$2/1000,FALSE)</f>
        <v>0</v>
      </c>
      <c r="Q85" s="18" t="b">
        <f>IFERROR(INDEX(Demand!$B$6:$U$104,MATCH($B85,Demand!$A$6:$A$104,0),MATCH(Q$1,Demand!$B$5:$U$5,0))*
INDEX(Price!$B$6:$U$104,MATCH($B85,Price!$A$6:$A$104,0),MATCH(Q$1,Price!$B$5:$U$5,0))*Q$2/1000,FALSE)</f>
        <v>0</v>
      </c>
      <c r="R85" s="18" t="b">
        <f>IFERROR(INDEX(Demand!$B$6:$U$104,MATCH($B85,Demand!$A$6:$A$104,0),MATCH(R$1,Demand!$B$5:$U$5,0))*
INDEX(Price!$B$6:$U$104,MATCH($B85,Price!$A$6:$A$104,0),MATCH(R$1,Price!$B$5:$U$5,0))*R$2/1000,FALSE)</f>
        <v>0</v>
      </c>
      <c r="T85" s="18">
        <f t="shared" si="9"/>
        <v>0</v>
      </c>
    </row>
    <row r="86" spans="1:20" x14ac:dyDescent="0.25">
      <c r="A86" s="17" t="s">
        <v>49</v>
      </c>
      <c r="B86" s="16">
        <f>IF(AND(Demand!$A8&lt;&gt;"Total",$B85&lt;&gt;""),Demand!$A8,"")</f>
        <v>0</v>
      </c>
      <c r="C86" s="16" t="s">
        <v>50</v>
      </c>
      <c r="D86" s="18" t="b">
        <f>IFERROR(INDEX(Demand!$B$6:$U$104,MATCH($B86,Demand!$A$6:$A$104,0),MATCH(D$1,Demand!$B$5:$U$5,0))*
INDEX(Price!$B$6:$U$104,MATCH($B86,Price!$A$6:$A$104,0),MATCH(D$1,Price!$B$5:$U$5,0))*D$2/1000,FALSE)</f>
        <v>0</v>
      </c>
      <c r="E86" s="18" t="b">
        <f>IFERROR(INDEX(Demand!$B$6:$U$104,MATCH($B86,Demand!$A$6:$A$104,0),MATCH(E$1,Demand!$B$5:$U$5,0))*
INDEX(Price!$B$6:$U$104,MATCH($B86,Price!$A$6:$A$104,0),MATCH(E$1,Price!$B$5:$U$5,0))*E$2/1000,FALSE)</f>
        <v>0</v>
      </c>
      <c r="F86" s="18" t="b">
        <f>IFERROR(INDEX(Demand!$B$6:$U$104,MATCH($B86,Demand!$A$6:$A$104,0),MATCH(F$1,Demand!$B$5:$U$5,0))*
INDEX(Price!$B$6:$U$104,MATCH($B86,Price!$A$6:$A$104,0),MATCH(F$1,Price!$B$5:$U$5,0))*F$2/1000,FALSE)</f>
        <v>0</v>
      </c>
      <c r="G86" s="18" t="b">
        <f>IFERROR(INDEX(Demand!$B$6:$U$104,MATCH($B86,Demand!$A$6:$A$104,0),MATCH(G$1,Demand!$B$5:$U$5,0))*
INDEX(Price!$B$6:$U$104,MATCH($B86,Price!$A$6:$A$104,0),MATCH(G$1,Price!$B$5:$U$5,0))*G$2/1000,FALSE)</f>
        <v>0</v>
      </c>
      <c r="H86" s="18" t="b">
        <f>IFERROR(INDEX(Demand!$B$6:$U$104,MATCH($B86,Demand!$A$6:$A$104,0),MATCH(H$1,Demand!$B$5:$U$5,0))*
INDEX(Price!$B$6:$U$104,MATCH($B86,Price!$A$6:$A$104,0),MATCH(H$1,Price!$B$5:$U$5,0))*H$2/1000,FALSE)</f>
        <v>0</v>
      </c>
      <c r="I86" s="18" t="b">
        <f>IFERROR(INDEX(Demand!$B$6:$U$104,MATCH($B86,Demand!$A$6:$A$104,0),MATCH(I$1,Demand!$B$5:$U$5,0))*
INDEX(Price!$B$6:$U$104,MATCH($B86,Price!$A$6:$A$104,0),MATCH(I$1,Price!$B$5:$U$5,0))*I$2/1000,FALSE)</f>
        <v>0</v>
      </c>
      <c r="J86" s="18" t="b">
        <f>IFERROR(INDEX(Demand!$B$6:$U$104,MATCH($B86,Demand!$A$6:$A$104,0),MATCH(J$1,Demand!$B$5:$U$5,0))*
INDEX(Price!$B$6:$U$104,MATCH($B86,Price!$A$6:$A$104,0),MATCH(J$1,Price!$B$5:$U$5,0))*J$2/1000,FALSE)</f>
        <v>0</v>
      </c>
      <c r="K86" s="18" t="b">
        <f>IFERROR(INDEX(Demand!$B$6:$U$104,MATCH($B86,Demand!$A$6:$A$104,0),MATCH(K$1,Demand!$B$5:$U$5,0))*
INDEX(Price!$B$6:$U$104,MATCH($B86,Price!$A$6:$A$104,0),MATCH(K$1,Price!$B$5:$U$5,0))*K$2/1000,FALSE)</f>
        <v>0</v>
      </c>
      <c r="L86" s="18" t="b">
        <f>IFERROR(INDEX(Demand!$B$6:$U$104,MATCH($B86,Demand!$A$6:$A$104,0),MATCH(L$1,Demand!$B$5:$U$5,0))*
INDEX(Price!$B$6:$U$104,MATCH($B86,Price!$A$6:$A$104,0),MATCH(L$1,Price!$B$5:$U$5,0))*L$2/1000,FALSE)</f>
        <v>0</v>
      </c>
      <c r="M86" s="18" t="b">
        <f>IFERROR(INDEX(Demand!$B$6:$U$104,MATCH($B86,Demand!$A$6:$A$104,0),MATCH(M$1,Demand!$B$5:$U$5,0))*
INDEX(Price!$B$6:$U$104,MATCH($B86,Price!$A$6:$A$104,0),MATCH(M$1,Price!$B$5:$U$5,0))*M$2/1000,FALSE)</f>
        <v>0</v>
      </c>
      <c r="N86" s="18" t="b">
        <f>IFERROR(INDEX(Demand!$B$6:$U$104,MATCH($B86,Demand!$A$6:$A$104,0),MATCH(N$1,Demand!$B$5:$U$5,0))*
INDEX(Price!$B$6:$U$104,MATCH($B86,Price!$A$6:$A$104,0),MATCH(N$1,Price!$B$5:$U$5,0))*N$2/1000,FALSE)</f>
        <v>0</v>
      </c>
      <c r="O86" s="18" t="b">
        <f>IFERROR(INDEX(Demand!$B$6:$U$104,MATCH($B86,Demand!$A$6:$A$104,0),MATCH(O$1,Demand!$B$5:$U$5,0))*
INDEX(Price!$B$6:$U$104,MATCH($B86,Price!$A$6:$A$104,0),MATCH(O$1,Price!$B$5:$U$5,0))*O$2/1000,FALSE)</f>
        <v>0</v>
      </c>
      <c r="Q86" s="18" t="b">
        <f>IFERROR(INDEX(Demand!$B$6:$U$104,MATCH($B86,Demand!$A$6:$A$104,0),MATCH(Q$1,Demand!$B$5:$U$5,0))*
INDEX(Price!$B$6:$U$104,MATCH($B86,Price!$A$6:$A$104,0),MATCH(Q$1,Price!$B$5:$U$5,0))*Q$2/1000,FALSE)</f>
        <v>0</v>
      </c>
      <c r="R86" s="18" t="b">
        <f>IFERROR(INDEX(Demand!$B$6:$U$104,MATCH($B86,Demand!$A$6:$A$104,0),MATCH(R$1,Demand!$B$5:$U$5,0))*
INDEX(Price!$B$6:$U$104,MATCH($B86,Price!$A$6:$A$104,0),MATCH(R$1,Price!$B$5:$U$5,0))*R$2/1000,FALSE)</f>
        <v>0</v>
      </c>
      <c r="T86" s="18">
        <f t="shared" si="9"/>
        <v>0</v>
      </c>
    </row>
    <row r="87" spans="1:20" x14ac:dyDescent="0.25">
      <c r="A87" s="17" t="s">
        <v>49</v>
      </c>
      <c r="B87" s="16">
        <f>IF(AND(Demand!$A9&lt;&gt;"Total",$B86&lt;&gt;""),Demand!$A9,"")</f>
        <v>0</v>
      </c>
      <c r="C87" s="16" t="s">
        <v>50</v>
      </c>
      <c r="D87" s="18" t="b">
        <f>IFERROR(INDEX(Demand!$B$6:$U$104,MATCH($B87,Demand!$A$6:$A$104,0),MATCH(D$1,Demand!$B$5:$U$5,0))*
INDEX(Price!$B$6:$U$104,MATCH($B87,Price!$A$6:$A$104,0),MATCH(D$1,Price!$B$5:$U$5,0))*D$2/1000,FALSE)</f>
        <v>0</v>
      </c>
      <c r="E87" s="18" t="b">
        <f>IFERROR(INDEX(Demand!$B$6:$U$104,MATCH($B87,Demand!$A$6:$A$104,0),MATCH(E$1,Demand!$B$5:$U$5,0))*
INDEX(Price!$B$6:$U$104,MATCH($B87,Price!$A$6:$A$104,0),MATCH(E$1,Price!$B$5:$U$5,0))*E$2/1000,FALSE)</f>
        <v>0</v>
      </c>
      <c r="F87" s="18" t="b">
        <f>IFERROR(INDEX(Demand!$B$6:$U$104,MATCH($B87,Demand!$A$6:$A$104,0),MATCH(F$1,Demand!$B$5:$U$5,0))*
INDEX(Price!$B$6:$U$104,MATCH($B87,Price!$A$6:$A$104,0),MATCH(F$1,Price!$B$5:$U$5,0))*F$2/1000,FALSE)</f>
        <v>0</v>
      </c>
      <c r="G87" s="18" t="b">
        <f>IFERROR(INDEX(Demand!$B$6:$U$104,MATCH($B87,Demand!$A$6:$A$104,0),MATCH(G$1,Demand!$B$5:$U$5,0))*
INDEX(Price!$B$6:$U$104,MATCH($B87,Price!$A$6:$A$104,0),MATCH(G$1,Price!$B$5:$U$5,0))*G$2/1000,FALSE)</f>
        <v>0</v>
      </c>
      <c r="H87" s="18" t="b">
        <f>IFERROR(INDEX(Demand!$B$6:$U$104,MATCH($B87,Demand!$A$6:$A$104,0),MATCH(H$1,Demand!$B$5:$U$5,0))*
INDEX(Price!$B$6:$U$104,MATCH($B87,Price!$A$6:$A$104,0),MATCH(H$1,Price!$B$5:$U$5,0))*H$2/1000,FALSE)</f>
        <v>0</v>
      </c>
      <c r="I87" s="18" t="b">
        <f>IFERROR(INDEX(Demand!$B$6:$U$104,MATCH($B87,Demand!$A$6:$A$104,0),MATCH(I$1,Demand!$B$5:$U$5,0))*
INDEX(Price!$B$6:$U$104,MATCH($B87,Price!$A$6:$A$104,0),MATCH(I$1,Price!$B$5:$U$5,0))*I$2/1000,FALSE)</f>
        <v>0</v>
      </c>
      <c r="J87" s="18" t="b">
        <f>IFERROR(INDEX(Demand!$B$6:$U$104,MATCH($B87,Demand!$A$6:$A$104,0),MATCH(J$1,Demand!$B$5:$U$5,0))*
INDEX(Price!$B$6:$U$104,MATCH($B87,Price!$A$6:$A$104,0),MATCH(J$1,Price!$B$5:$U$5,0))*J$2/1000,FALSE)</f>
        <v>0</v>
      </c>
      <c r="K87" s="18" t="b">
        <f>IFERROR(INDEX(Demand!$B$6:$U$104,MATCH($B87,Demand!$A$6:$A$104,0),MATCH(K$1,Demand!$B$5:$U$5,0))*
INDEX(Price!$B$6:$U$104,MATCH($B87,Price!$A$6:$A$104,0),MATCH(K$1,Price!$B$5:$U$5,0))*K$2/1000,FALSE)</f>
        <v>0</v>
      </c>
      <c r="L87" s="18" t="b">
        <f>IFERROR(INDEX(Demand!$B$6:$U$104,MATCH($B87,Demand!$A$6:$A$104,0),MATCH(L$1,Demand!$B$5:$U$5,0))*
INDEX(Price!$B$6:$U$104,MATCH($B87,Price!$A$6:$A$104,0),MATCH(L$1,Price!$B$5:$U$5,0))*L$2/1000,FALSE)</f>
        <v>0</v>
      </c>
      <c r="M87" s="18" t="b">
        <f>IFERROR(INDEX(Demand!$B$6:$U$104,MATCH($B87,Demand!$A$6:$A$104,0),MATCH(M$1,Demand!$B$5:$U$5,0))*
INDEX(Price!$B$6:$U$104,MATCH($B87,Price!$A$6:$A$104,0),MATCH(M$1,Price!$B$5:$U$5,0))*M$2/1000,FALSE)</f>
        <v>0</v>
      </c>
      <c r="N87" s="18" t="b">
        <f>IFERROR(INDEX(Demand!$B$6:$U$104,MATCH($B87,Demand!$A$6:$A$104,0),MATCH(N$1,Demand!$B$5:$U$5,0))*
INDEX(Price!$B$6:$U$104,MATCH($B87,Price!$A$6:$A$104,0),MATCH(N$1,Price!$B$5:$U$5,0))*N$2/1000,FALSE)</f>
        <v>0</v>
      </c>
      <c r="O87" s="18" t="b">
        <f>IFERROR(INDEX(Demand!$B$6:$U$104,MATCH($B87,Demand!$A$6:$A$104,0),MATCH(O$1,Demand!$B$5:$U$5,0))*
INDEX(Price!$B$6:$U$104,MATCH($B87,Price!$A$6:$A$104,0),MATCH(O$1,Price!$B$5:$U$5,0))*O$2/1000,FALSE)</f>
        <v>0</v>
      </c>
      <c r="Q87" s="18" t="b">
        <f>IFERROR(INDEX(Demand!$B$6:$U$104,MATCH($B87,Demand!$A$6:$A$104,0),MATCH(Q$1,Demand!$B$5:$U$5,0))*
INDEX(Price!$B$6:$U$104,MATCH($B87,Price!$A$6:$A$104,0),MATCH(Q$1,Price!$B$5:$U$5,0))*Q$2/1000,FALSE)</f>
        <v>0</v>
      </c>
      <c r="R87" s="18" t="b">
        <f>IFERROR(INDEX(Demand!$B$6:$U$104,MATCH($B87,Demand!$A$6:$A$104,0),MATCH(R$1,Demand!$B$5:$U$5,0))*
INDEX(Price!$B$6:$U$104,MATCH($B87,Price!$A$6:$A$104,0),MATCH(R$1,Price!$B$5:$U$5,0))*R$2/1000,FALSE)</f>
        <v>0</v>
      </c>
      <c r="T87" s="18">
        <f t="shared" si="9"/>
        <v>0</v>
      </c>
    </row>
    <row r="88" spans="1:20" x14ac:dyDescent="0.25">
      <c r="A88" s="17" t="s">
        <v>49</v>
      </c>
      <c r="B88" s="16">
        <f>IF(AND(Demand!$A10&lt;&gt;"Total",$B87&lt;&gt;""),Demand!$A10,"")</f>
        <v>0</v>
      </c>
      <c r="C88" s="16" t="s">
        <v>50</v>
      </c>
      <c r="D88" s="18" t="b">
        <f>IFERROR(INDEX(Demand!$B$6:$U$104,MATCH($B88,Demand!$A$6:$A$104,0),MATCH(D$1,Demand!$B$5:$U$5,0))*
INDEX(Price!$B$6:$U$104,MATCH($B88,Price!$A$6:$A$104,0),MATCH(D$1,Price!$B$5:$U$5,0))*D$2/1000,FALSE)</f>
        <v>0</v>
      </c>
      <c r="E88" s="18" t="b">
        <f>IFERROR(INDEX(Demand!$B$6:$U$104,MATCH($B88,Demand!$A$6:$A$104,0),MATCH(E$1,Demand!$B$5:$U$5,0))*
INDEX(Price!$B$6:$U$104,MATCH($B88,Price!$A$6:$A$104,0),MATCH(E$1,Price!$B$5:$U$5,0))*E$2/1000,FALSE)</f>
        <v>0</v>
      </c>
      <c r="F88" s="18" t="b">
        <f>IFERROR(INDEX(Demand!$B$6:$U$104,MATCH($B88,Demand!$A$6:$A$104,0),MATCH(F$1,Demand!$B$5:$U$5,0))*
INDEX(Price!$B$6:$U$104,MATCH($B88,Price!$A$6:$A$104,0),MATCH(F$1,Price!$B$5:$U$5,0))*F$2/1000,FALSE)</f>
        <v>0</v>
      </c>
      <c r="G88" s="18" t="b">
        <f>IFERROR(INDEX(Demand!$B$6:$U$104,MATCH($B88,Demand!$A$6:$A$104,0),MATCH(G$1,Demand!$B$5:$U$5,0))*
INDEX(Price!$B$6:$U$104,MATCH($B88,Price!$A$6:$A$104,0),MATCH(G$1,Price!$B$5:$U$5,0))*G$2/1000,FALSE)</f>
        <v>0</v>
      </c>
      <c r="H88" s="18" t="b">
        <f>IFERROR(INDEX(Demand!$B$6:$U$104,MATCH($B88,Demand!$A$6:$A$104,0),MATCH(H$1,Demand!$B$5:$U$5,0))*
INDEX(Price!$B$6:$U$104,MATCH($B88,Price!$A$6:$A$104,0),MATCH(H$1,Price!$B$5:$U$5,0))*H$2/1000,FALSE)</f>
        <v>0</v>
      </c>
      <c r="I88" s="18" t="b">
        <f>IFERROR(INDEX(Demand!$B$6:$U$104,MATCH($B88,Demand!$A$6:$A$104,0),MATCH(I$1,Demand!$B$5:$U$5,0))*
INDEX(Price!$B$6:$U$104,MATCH($B88,Price!$A$6:$A$104,0),MATCH(I$1,Price!$B$5:$U$5,0))*I$2/1000,FALSE)</f>
        <v>0</v>
      </c>
      <c r="J88" s="18" t="b">
        <f>IFERROR(INDEX(Demand!$B$6:$U$104,MATCH($B88,Demand!$A$6:$A$104,0),MATCH(J$1,Demand!$B$5:$U$5,0))*
INDEX(Price!$B$6:$U$104,MATCH($B88,Price!$A$6:$A$104,0),MATCH(J$1,Price!$B$5:$U$5,0))*J$2/1000,FALSE)</f>
        <v>0</v>
      </c>
      <c r="K88" s="18" t="b">
        <f>IFERROR(INDEX(Demand!$B$6:$U$104,MATCH($B88,Demand!$A$6:$A$104,0),MATCH(K$1,Demand!$B$5:$U$5,0))*
INDEX(Price!$B$6:$U$104,MATCH($B88,Price!$A$6:$A$104,0),MATCH(K$1,Price!$B$5:$U$5,0))*K$2/1000,FALSE)</f>
        <v>0</v>
      </c>
      <c r="L88" s="18" t="b">
        <f>IFERROR(INDEX(Demand!$B$6:$U$104,MATCH($B88,Demand!$A$6:$A$104,0),MATCH(L$1,Demand!$B$5:$U$5,0))*
INDEX(Price!$B$6:$U$104,MATCH($B88,Price!$A$6:$A$104,0),MATCH(L$1,Price!$B$5:$U$5,0))*L$2/1000,FALSE)</f>
        <v>0</v>
      </c>
      <c r="M88" s="18" t="b">
        <f>IFERROR(INDEX(Demand!$B$6:$U$104,MATCH($B88,Demand!$A$6:$A$104,0),MATCH(M$1,Demand!$B$5:$U$5,0))*
INDEX(Price!$B$6:$U$104,MATCH($B88,Price!$A$6:$A$104,0),MATCH(M$1,Price!$B$5:$U$5,0))*M$2/1000,FALSE)</f>
        <v>0</v>
      </c>
      <c r="N88" s="18" t="b">
        <f>IFERROR(INDEX(Demand!$B$6:$U$104,MATCH($B88,Demand!$A$6:$A$104,0),MATCH(N$1,Demand!$B$5:$U$5,0))*
INDEX(Price!$B$6:$U$104,MATCH($B88,Price!$A$6:$A$104,0),MATCH(N$1,Price!$B$5:$U$5,0))*N$2/1000,FALSE)</f>
        <v>0</v>
      </c>
      <c r="O88" s="18" t="b">
        <f>IFERROR(INDEX(Demand!$B$6:$U$104,MATCH($B88,Demand!$A$6:$A$104,0),MATCH(O$1,Demand!$B$5:$U$5,0))*
INDEX(Price!$B$6:$U$104,MATCH($B88,Price!$A$6:$A$104,0),MATCH(O$1,Price!$B$5:$U$5,0))*O$2/1000,FALSE)</f>
        <v>0</v>
      </c>
      <c r="Q88" s="18" t="b">
        <f>IFERROR(INDEX(Demand!$B$6:$U$104,MATCH($B88,Demand!$A$6:$A$104,0),MATCH(Q$1,Demand!$B$5:$U$5,0))*
INDEX(Price!$B$6:$U$104,MATCH($B88,Price!$A$6:$A$104,0),MATCH(Q$1,Price!$B$5:$U$5,0))*Q$2/1000,FALSE)</f>
        <v>0</v>
      </c>
      <c r="R88" s="18" t="b">
        <f>IFERROR(INDEX(Demand!$B$6:$U$104,MATCH($B88,Demand!$A$6:$A$104,0),MATCH(R$1,Demand!$B$5:$U$5,0))*
INDEX(Price!$B$6:$U$104,MATCH($B88,Price!$A$6:$A$104,0),MATCH(R$1,Price!$B$5:$U$5,0))*R$2/1000,FALSE)</f>
        <v>0</v>
      </c>
      <c r="T88" s="18">
        <f t="shared" si="9"/>
        <v>0</v>
      </c>
    </row>
    <row r="89" spans="1:20" x14ac:dyDescent="0.25">
      <c r="A89" s="17" t="s">
        <v>49</v>
      </c>
      <c r="B89" s="16">
        <f>IF(AND(Demand!$A11&lt;&gt;"Total",$B88&lt;&gt;""),Demand!$A11,"")</f>
        <v>0</v>
      </c>
      <c r="C89" s="16" t="s">
        <v>50</v>
      </c>
      <c r="D89" s="18" t="b">
        <f>IFERROR(INDEX(Demand!$B$6:$U$104,MATCH($B89,Demand!$A$6:$A$104,0),MATCH(D$1,Demand!$B$5:$U$5,0))*
INDEX(Price!$B$6:$U$104,MATCH($B89,Price!$A$6:$A$104,0),MATCH(D$1,Price!$B$5:$U$5,0))*D$2/1000,FALSE)</f>
        <v>0</v>
      </c>
      <c r="E89" s="18" t="b">
        <f>IFERROR(INDEX(Demand!$B$6:$U$104,MATCH($B89,Demand!$A$6:$A$104,0),MATCH(E$1,Demand!$B$5:$U$5,0))*
INDEX(Price!$B$6:$U$104,MATCH($B89,Price!$A$6:$A$104,0),MATCH(E$1,Price!$B$5:$U$5,0))*E$2/1000,FALSE)</f>
        <v>0</v>
      </c>
      <c r="F89" s="18" t="b">
        <f>IFERROR(INDEX(Demand!$B$6:$U$104,MATCH($B89,Demand!$A$6:$A$104,0),MATCH(F$1,Demand!$B$5:$U$5,0))*
INDEX(Price!$B$6:$U$104,MATCH($B89,Price!$A$6:$A$104,0),MATCH(F$1,Price!$B$5:$U$5,0))*F$2/1000,FALSE)</f>
        <v>0</v>
      </c>
      <c r="G89" s="18" t="b">
        <f>IFERROR(INDEX(Demand!$B$6:$U$104,MATCH($B89,Demand!$A$6:$A$104,0),MATCH(G$1,Demand!$B$5:$U$5,0))*
INDEX(Price!$B$6:$U$104,MATCH($B89,Price!$A$6:$A$104,0),MATCH(G$1,Price!$B$5:$U$5,0))*G$2/1000,FALSE)</f>
        <v>0</v>
      </c>
      <c r="H89" s="18" t="b">
        <f>IFERROR(INDEX(Demand!$B$6:$U$104,MATCH($B89,Demand!$A$6:$A$104,0),MATCH(H$1,Demand!$B$5:$U$5,0))*
INDEX(Price!$B$6:$U$104,MATCH($B89,Price!$A$6:$A$104,0),MATCH(H$1,Price!$B$5:$U$5,0))*H$2/1000,FALSE)</f>
        <v>0</v>
      </c>
      <c r="I89" s="18" t="b">
        <f>IFERROR(INDEX(Demand!$B$6:$U$104,MATCH($B89,Demand!$A$6:$A$104,0),MATCH(I$1,Demand!$B$5:$U$5,0))*
INDEX(Price!$B$6:$U$104,MATCH($B89,Price!$A$6:$A$104,0),MATCH(I$1,Price!$B$5:$U$5,0))*I$2/1000,FALSE)</f>
        <v>0</v>
      </c>
      <c r="J89" s="18" t="b">
        <f>IFERROR(INDEX(Demand!$B$6:$U$104,MATCH($B89,Demand!$A$6:$A$104,0),MATCH(J$1,Demand!$B$5:$U$5,0))*
INDEX(Price!$B$6:$U$104,MATCH($B89,Price!$A$6:$A$104,0),MATCH(J$1,Price!$B$5:$U$5,0))*J$2/1000,FALSE)</f>
        <v>0</v>
      </c>
      <c r="K89" s="18" t="b">
        <f>IFERROR(INDEX(Demand!$B$6:$U$104,MATCH($B89,Demand!$A$6:$A$104,0),MATCH(K$1,Demand!$B$5:$U$5,0))*
INDEX(Price!$B$6:$U$104,MATCH($B89,Price!$A$6:$A$104,0),MATCH(K$1,Price!$B$5:$U$5,0))*K$2/1000,FALSE)</f>
        <v>0</v>
      </c>
      <c r="L89" s="18" t="b">
        <f>IFERROR(INDEX(Demand!$B$6:$U$104,MATCH($B89,Demand!$A$6:$A$104,0),MATCH(L$1,Demand!$B$5:$U$5,0))*
INDEX(Price!$B$6:$U$104,MATCH($B89,Price!$A$6:$A$104,0),MATCH(L$1,Price!$B$5:$U$5,0))*L$2/1000,FALSE)</f>
        <v>0</v>
      </c>
      <c r="M89" s="18" t="b">
        <f>IFERROR(INDEX(Demand!$B$6:$U$104,MATCH($B89,Demand!$A$6:$A$104,0),MATCH(M$1,Demand!$B$5:$U$5,0))*
INDEX(Price!$B$6:$U$104,MATCH($B89,Price!$A$6:$A$104,0),MATCH(M$1,Price!$B$5:$U$5,0))*M$2/1000,FALSE)</f>
        <v>0</v>
      </c>
      <c r="N89" s="18" t="b">
        <f>IFERROR(INDEX(Demand!$B$6:$U$104,MATCH($B89,Demand!$A$6:$A$104,0),MATCH(N$1,Demand!$B$5:$U$5,0))*
INDEX(Price!$B$6:$U$104,MATCH($B89,Price!$A$6:$A$104,0),MATCH(N$1,Price!$B$5:$U$5,0))*N$2/1000,FALSE)</f>
        <v>0</v>
      </c>
      <c r="O89" s="18" t="b">
        <f>IFERROR(INDEX(Demand!$B$6:$U$104,MATCH($B89,Demand!$A$6:$A$104,0),MATCH(O$1,Demand!$B$5:$U$5,0))*
INDEX(Price!$B$6:$U$104,MATCH($B89,Price!$A$6:$A$104,0),MATCH(O$1,Price!$B$5:$U$5,0))*O$2/1000,FALSE)</f>
        <v>0</v>
      </c>
      <c r="Q89" s="18" t="b">
        <f>IFERROR(INDEX(Demand!$B$6:$U$104,MATCH($B89,Demand!$A$6:$A$104,0),MATCH(Q$1,Demand!$B$5:$U$5,0))*
INDEX(Price!$B$6:$U$104,MATCH($B89,Price!$A$6:$A$104,0),MATCH(Q$1,Price!$B$5:$U$5,0))*Q$2/1000,FALSE)</f>
        <v>0</v>
      </c>
      <c r="R89" s="18" t="b">
        <f>IFERROR(INDEX(Demand!$B$6:$U$104,MATCH($B89,Demand!$A$6:$A$104,0),MATCH(R$1,Demand!$B$5:$U$5,0))*
INDEX(Price!$B$6:$U$104,MATCH($B89,Price!$A$6:$A$104,0),MATCH(R$1,Price!$B$5:$U$5,0))*R$2/1000,FALSE)</f>
        <v>0</v>
      </c>
      <c r="T89" s="18">
        <f t="shared" si="9"/>
        <v>0</v>
      </c>
    </row>
    <row r="90" spans="1:20" x14ac:dyDescent="0.25">
      <c r="A90" s="17" t="s">
        <v>49</v>
      </c>
      <c r="B90" s="16">
        <f>IF(AND(Demand!$A12&lt;&gt;"Total",$B89&lt;&gt;""),Demand!$A12,"")</f>
        <v>0</v>
      </c>
      <c r="C90" s="16" t="s">
        <v>50</v>
      </c>
      <c r="D90" s="18" t="b">
        <f>IFERROR(INDEX(Demand!$B$6:$U$104,MATCH($B90,Demand!$A$6:$A$104,0),MATCH(D$1,Demand!$B$5:$U$5,0))*
INDEX(Price!$B$6:$U$104,MATCH($B90,Price!$A$6:$A$104,0),MATCH(D$1,Price!$B$5:$U$5,0))*D$2/1000,FALSE)</f>
        <v>0</v>
      </c>
      <c r="E90" s="18" t="b">
        <f>IFERROR(INDEX(Demand!$B$6:$U$104,MATCH($B90,Demand!$A$6:$A$104,0),MATCH(E$1,Demand!$B$5:$U$5,0))*
INDEX(Price!$B$6:$U$104,MATCH($B90,Price!$A$6:$A$104,0),MATCH(E$1,Price!$B$5:$U$5,0))*E$2/1000,FALSE)</f>
        <v>0</v>
      </c>
      <c r="F90" s="18" t="b">
        <f>IFERROR(INDEX(Demand!$B$6:$U$104,MATCH($B90,Demand!$A$6:$A$104,0),MATCH(F$1,Demand!$B$5:$U$5,0))*
INDEX(Price!$B$6:$U$104,MATCH($B90,Price!$A$6:$A$104,0),MATCH(F$1,Price!$B$5:$U$5,0))*F$2/1000,FALSE)</f>
        <v>0</v>
      </c>
      <c r="G90" s="18" t="b">
        <f>IFERROR(INDEX(Demand!$B$6:$U$104,MATCH($B90,Demand!$A$6:$A$104,0),MATCH(G$1,Demand!$B$5:$U$5,0))*
INDEX(Price!$B$6:$U$104,MATCH($B90,Price!$A$6:$A$104,0),MATCH(G$1,Price!$B$5:$U$5,0))*G$2/1000,FALSE)</f>
        <v>0</v>
      </c>
      <c r="H90" s="18" t="b">
        <f>IFERROR(INDEX(Demand!$B$6:$U$104,MATCH($B90,Demand!$A$6:$A$104,0),MATCH(H$1,Demand!$B$5:$U$5,0))*
INDEX(Price!$B$6:$U$104,MATCH($B90,Price!$A$6:$A$104,0),MATCH(H$1,Price!$B$5:$U$5,0))*H$2/1000,FALSE)</f>
        <v>0</v>
      </c>
      <c r="I90" s="18" t="b">
        <f>IFERROR(INDEX(Demand!$B$6:$U$104,MATCH($B90,Demand!$A$6:$A$104,0),MATCH(I$1,Demand!$B$5:$U$5,0))*
INDEX(Price!$B$6:$U$104,MATCH($B90,Price!$A$6:$A$104,0),MATCH(I$1,Price!$B$5:$U$5,0))*I$2/1000,FALSE)</f>
        <v>0</v>
      </c>
      <c r="J90" s="18" t="b">
        <f>IFERROR(INDEX(Demand!$B$6:$U$104,MATCH($B90,Demand!$A$6:$A$104,0),MATCH(J$1,Demand!$B$5:$U$5,0))*
INDEX(Price!$B$6:$U$104,MATCH($B90,Price!$A$6:$A$104,0),MATCH(J$1,Price!$B$5:$U$5,0))*J$2/1000,FALSE)</f>
        <v>0</v>
      </c>
      <c r="K90" s="18" t="b">
        <f>IFERROR(INDEX(Demand!$B$6:$U$104,MATCH($B90,Demand!$A$6:$A$104,0),MATCH(K$1,Demand!$B$5:$U$5,0))*
INDEX(Price!$B$6:$U$104,MATCH($B90,Price!$A$6:$A$104,0),MATCH(K$1,Price!$B$5:$U$5,0))*K$2/1000,FALSE)</f>
        <v>0</v>
      </c>
      <c r="L90" s="18" t="b">
        <f>IFERROR(INDEX(Demand!$B$6:$U$104,MATCH($B90,Demand!$A$6:$A$104,0),MATCH(L$1,Demand!$B$5:$U$5,0))*
INDEX(Price!$B$6:$U$104,MATCH($B90,Price!$A$6:$A$104,0),MATCH(L$1,Price!$B$5:$U$5,0))*L$2/1000,FALSE)</f>
        <v>0</v>
      </c>
      <c r="M90" s="18" t="b">
        <f>IFERROR(INDEX(Demand!$B$6:$U$104,MATCH($B90,Demand!$A$6:$A$104,0),MATCH(M$1,Demand!$B$5:$U$5,0))*
INDEX(Price!$B$6:$U$104,MATCH($B90,Price!$A$6:$A$104,0),MATCH(M$1,Price!$B$5:$U$5,0))*M$2/1000,FALSE)</f>
        <v>0</v>
      </c>
      <c r="N90" s="18" t="b">
        <f>IFERROR(INDEX(Demand!$B$6:$U$104,MATCH($B90,Demand!$A$6:$A$104,0),MATCH(N$1,Demand!$B$5:$U$5,0))*
INDEX(Price!$B$6:$U$104,MATCH($B90,Price!$A$6:$A$104,0),MATCH(N$1,Price!$B$5:$U$5,0))*N$2/1000,FALSE)</f>
        <v>0</v>
      </c>
      <c r="O90" s="18" t="b">
        <f>IFERROR(INDEX(Demand!$B$6:$U$104,MATCH($B90,Demand!$A$6:$A$104,0),MATCH(O$1,Demand!$B$5:$U$5,0))*
INDEX(Price!$B$6:$U$104,MATCH($B90,Price!$A$6:$A$104,0),MATCH(O$1,Price!$B$5:$U$5,0))*O$2/1000,FALSE)</f>
        <v>0</v>
      </c>
      <c r="Q90" s="18" t="b">
        <f>IFERROR(INDEX(Demand!$B$6:$U$104,MATCH($B90,Demand!$A$6:$A$104,0),MATCH(Q$1,Demand!$B$5:$U$5,0))*
INDEX(Price!$B$6:$U$104,MATCH($B90,Price!$A$6:$A$104,0),MATCH(Q$1,Price!$B$5:$U$5,0))*Q$2/1000,FALSE)</f>
        <v>0</v>
      </c>
      <c r="R90" s="18" t="b">
        <f>IFERROR(INDEX(Demand!$B$6:$U$104,MATCH($B90,Demand!$A$6:$A$104,0),MATCH(R$1,Demand!$B$5:$U$5,0))*
INDEX(Price!$B$6:$U$104,MATCH($B90,Price!$A$6:$A$104,0),MATCH(R$1,Price!$B$5:$U$5,0))*R$2/1000,FALSE)</f>
        <v>0</v>
      </c>
      <c r="T90" s="18">
        <f t="shared" si="9"/>
        <v>0</v>
      </c>
    </row>
    <row r="91" spans="1:20" x14ac:dyDescent="0.25">
      <c r="A91" s="17" t="s">
        <v>49</v>
      </c>
      <c r="B91" s="16">
        <f>IF(AND(Demand!$A13&lt;&gt;"Total",$B90&lt;&gt;""),Demand!$A13,"")</f>
        <v>0</v>
      </c>
      <c r="C91" s="16" t="s">
        <v>50</v>
      </c>
      <c r="D91" s="18" t="b">
        <f>IFERROR(INDEX(Demand!$B$6:$U$104,MATCH($B91,Demand!$A$6:$A$104,0),MATCH(D$1,Demand!$B$5:$U$5,0))*
INDEX(Price!$B$6:$U$104,MATCH($B91,Price!$A$6:$A$104,0),MATCH(D$1,Price!$B$5:$U$5,0))*D$2/1000,FALSE)</f>
        <v>0</v>
      </c>
      <c r="E91" s="18" t="b">
        <f>IFERROR(INDEX(Demand!$B$6:$U$104,MATCH($B91,Demand!$A$6:$A$104,0),MATCH(E$1,Demand!$B$5:$U$5,0))*
INDEX(Price!$B$6:$U$104,MATCH($B91,Price!$A$6:$A$104,0),MATCH(E$1,Price!$B$5:$U$5,0))*E$2/1000,FALSE)</f>
        <v>0</v>
      </c>
      <c r="F91" s="18" t="b">
        <f>IFERROR(INDEX(Demand!$B$6:$U$104,MATCH($B91,Demand!$A$6:$A$104,0),MATCH(F$1,Demand!$B$5:$U$5,0))*
INDEX(Price!$B$6:$U$104,MATCH($B91,Price!$A$6:$A$104,0),MATCH(F$1,Price!$B$5:$U$5,0))*F$2/1000,FALSE)</f>
        <v>0</v>
      </c>
      <c r="G91" s="18" t="b">
        <f>IFERROR(INDEX(Demand!$B$6:$U$104,MATCH($B91,Demand!$A$6:$A$104,0),MATCH(G$1,Demand!$B$5:$U$5,0))*
INDEX(Price!$B$6:$U$104,MATCH($B91,Price!$A$6:$A$104,0),MATCH(G$1,Price!$B$5:$U$5,0))*G$2/1000,FALSE)</f>
        <v>0</v>
      </c>
      <c r="H91" s="18" t="b">
        <f>IFERROR(INDEX(Demand!$B$6:$U$104,MATCH($B91,Demand!$A$6:$A$104,0),MATCH(H$1,Demand!$B$5:$U$5,0))*
INDEX(Price!$B$6:$U$104,MATCH($B91,Price!$A$6:$A$104,0),MATCH(H$1,Price!$B$5:$U$5,0))*H$2/1000,FALSE)</f>
        <v>0</v>
      </c>
      <c r="I91" s="18" t="b">
        <f>IFERROR(INDEX(Demand!$B$6:$U$104,MATCH($B91,Demand!$A$6:$A$104,0),MATCH(I$1,Demand!$B$5:$U$5,0))*
INDEX(Price!$B$6:$U$104,MATCH($B91,Price!$A$6:$A$104,0),MATCH(I$1,Price!$B$5:$U$5,0))*I$2/1000,FALSE)</f>
        <v>0</v>
      </c>
      <c r="J91" s="18" t="b">
        <f>IFERROR(INDEX(Demand!$B$6:$U$104,MATCH($B91,Demand!$A$6:$A$104,0),MATCH(J$1,Demand!$B$5:$U$5,0))*
INDEX(Price!$B$6:$U$104,MATCH($B91,Price!$A$6:$A$104,0),MATCH(J$1,Price!$B$5:$U$5,0))*J$2/1000,FALSE)</f>
        <v>0</v>
      </c>
      <c r="K91" s="18" t="b">
        <f>IFERROR(INDEX(Demand!$B$6:$U$104,MATCH($B91,Demand!$A$6:$A$104,0),MATCH(K$1,Demand!$B$5:$U$5,0))*
INDEX(Price!$B$6:$U$104,MATCH($B91,Price!$A$6:$A$104,0),MATCH(K$1,Price!$B$5:$U$5,0))*K$2/1000,FALSE)</f>
        <v>0</v>
      </c>
      <c r="L91" s="18" t="b">
        <f>IFERROR(INDEX(Demand!$B$6:$U$104,MATCH($B91,Demand!$A$6:$A$104,0),MATCH(L$1,Demand!$B$5:$U$5,0))*
INDEX(Price!$B$6:$U$104,MATCH($B91,Price!$A$6:$A$104,0),MATCH(L$1,Price!$B$5:$U$5,0))*L$2/1000,FALSE)</f>
        <v>0</v>
      </c>
      <c r="M91" s="18" t="b">
        <f>IFERROR(INDEX(Demand!$B$6:$U$104,MATCH($B91,Demand!$A$6:$A$104,0),MATCH(M$1,Demand!$B$5:$U$5,0))*
INDEX(Price!$B$6:$U$104,MATCH($B91,Price!$A$6:$A$104,0),MATCH(M$1,Price!$B$5:$U$5,0))*M$2/1000,FALSE)</f>
        <v>0</v>
      </c>
      <c r="N91" s="18" t="b">
        <f>IFERROR(INDEX(Demand!$B$6:$U$104,MATCH($B91,Demand!$A$6:$A$104,0),MATCH(N$1,Demand!$B$5:$U$5,0))*
INDEX(Price!$B$6:$U$104,MATCH($B91,Price!$A$6:$A$104,0),MATCH(N$1,Price!$B$5:$U$5,0))*N$2/1000,FALSE)</f>
        <v>0</v>
      </c>
      <c r="O91" s="18" t="b">
        <f>IFERROR(INDEX(Demand!$B$6:$U$104,MATCH($B91,Demand!$A$6:$A$104,0),MATCH(O$1,Demand!$B$5:$U$5,0))*
INDEX(Price!$B$6:$U$104,MATCH($B91,Price!$A$6:$A$104,0),MATCH(O$1,Price!$B$5:$U$5,0))*O$2/1000,FALSE)</f>
        <v>0</v>
      </c>
      <c r="Q91" s="18" t="b">
        <f>IFERROR(INDEX(Demand!$B$6:$U$104,MATCH($B91,Demand!$A$6:$A$104,0),MATCH(Q$1,Demand!$B$5:$U$5,0))*
INDEX(Price!$B$6:$U$104,MATCH($B91,Price!$A$6:$A$104,0),MATCH(Q$1,Price!$B$5:$U$5,0))*Q$2/1000,FALSE)</f>
        <v>0</v>
      </c>
      <c r="R91" s="18" t="b">
        <f>IFERROR(INDEX(Demand!$B$6:$U$104,MATCH($B91,Demand!$A$6:$A$104,0),MATCH(R$1,Demand!$B$5:$U$5,0))*
INDEX(Price!$B$6:$U$104,MATCH($B91,Price!$A$6:$A$104,0),MATCH(R$1,Price!$B$5:$U$5,0))*R$2/1000,FALSE)</f>
        <v>0</v>
      </c>
      <c r="T91" s="18">
        <f t="shared" si="9"/>
        <v>0</v>
      </c>
    </row>
    <row r="92" spans="1:20" x14ac:dyDescent="0.25">
      <c r="A92" s="17" t="s">
        <v>49</v>
      </c>
      <c r="B92" s="16">
        <f>IF(AND(Demand!$A14&lt;&gt;"Total",$B91&lt;&gt;""),Demand!$A14,"")</f>
        <v>0</v>
      </c>
      <c r="C92" s="16" t="s">
        <v>50</v>
      </c>
      <c r="D92" s="18" t="b">
        <f>IFERROR(INDEX(Demand!$B$6:$U$104,MATCH($B92,Demand!$A$6:$A$104,0),MATCH(D$1,Demand!$B$5:$U$5,0))*
INDEX(Price!$B$6:$U$104,MATCH($B92,Price!$A$6:$A$104,0),MATCH(D$1,Price!$B$5:$U$5,0))*D$2/1000,FALSE)</f>
        <v>0</v>
      </c>
      <c r="E92" s="18" t="b">
        <f>IFERROR(INDEX(Demand!$B$6:$U$104,MATCH($B92,Demand!$A$6:$A$104,0),MATCH(E$1,Demand!$B$5:$U$5,0))*
INDEX(Price!$B$6:$U$104,MATCH($B92,Price!$A$6:$A$104,0),MATCH(E$1,Price!$B$5:$U$5,0))*E$2/1000,FALSE)</f>
        <v>0</v>
      </c>
      <c r="F92" s="18" t="b">
        <f>IFERROR(INDEX(Demand!$B$6:$U$104,MATCH($B92,Demand!$A$6:$A$104,0),MATCH(F$1,Demand!$B$5:$U$5,0))*
INDEX(Price!$B$6:$U$104,MATCH($B92,Price!$A$6:$A$104,0),MATCH(F$1,Price!$B$5:$U$5,0))*F$2/1000,FALSE)</f>
        <v>0</v>
      </c>
      <c r="G92" s="18" t="b">
        <f>IFERROR(INDEX(Demand!$B$6:$U$104,MATCH($B92,Demand!$A$6:$A$104,0),MATCH(G$1,Demand!$B$5:$U$5,0))*
INDEX(Price!$B$6:$U$104,MATCH($B92,Price!$A$6:$A$104,0),MATCH(G$1,Price!$B$5:$U$5,0))*G$2/1000,FALSE)</f>
        <v>0</v>
      </c>
      <c r="H92" s="18" t="b">
        <f>IFERROR(INDEX(Demand!$B$6:$U$104,MATCH($B92,Demand!$A$6:$A$104,0),MATCH(H$1,Demand!$B$5:$U$5,0))*
INDEX(Price!$B$6:$U$104,MATCH($B92,Price!$A$6:$A$104,0),MATCH(H$1,Price!$B$5:$U$5,0))*H$2/1000,FALSE)</f>
        <v>0</v>
      </c>
      <c r="I92" s="18" t="b">
        <f>IFERROR(INDEX(Demand!$B$6:$U$104,MATCH($B92,Demand!$A$6:$A$104,0),MATCH(I$1,Demand!$B$5:$U$5,0))*
INDEX(Price!$B$6:$U$104,MATCH($B92,Price!$A$6:$A$104,0),MATCH(I$1,Price!$B$5:$U$5,0))*I$2/1000,FALSE)</f>
        <v>0</v>
      </c>
      <c r="J92" s="18" t="b">
        <f>IFERROR(INDEX(Demand!$B$6:$U$104,MATCH($B92,Demand!$A$6:$A$104,0),MATCH(J$1,Demand!$B$5:$U$5,0))*
INDEX(Price!$B$6:$U$104,MATCH($B92,Price!$A$6:$A$104,0),MATCH(J$1,Price!$B$5:$U$5,0))*J$2/1000,FALSE)</f>
        <v>0</v>
      </c>
      <c r="K92" s="18" t="b">
        <f>IFERROR(INDEX(Demand!$B$6:$U$104,MATCH($B92,Demand!$A$6:$A$104,0),MATCH(K$1,Demand!$B$5:$U$5,0))*
INDEX(Price!$B$6:$U$104,MATCH($B92,Price!$A$6:$A$104,0),MATCH(K$1,Price!$B$5:$U$5,0))*K$2/1000,FALSE)</f>
        <v>0</v>
      </c>
      <c r="L92" s="18" t="b">
        <f>IFERROR(INDEX(Demand!$B$6:$U$104,MATCH($B92,Demand!$A$6:$A$104,0),MATCH(L$1,Demand!$B$5:$U$5,0))*
INDEX(Price!$B$6:$U$104,MATCH($B92,Price!$A$6:$A$104,0),MATCH(L$1,Price!$B$5:$U$5,0))*L$2/1000,FALSE)</f>
        <v>0</v>
      </c>
      <c r="M92" s="18" t="b">
        <f>IFERROR(INDEX(Demand!$B$6:$U$104,MATCH($B92,Demand!$A$6:$A$104,0),MATCH(M$1,Demand!$B$5:$U$5,0))*
INDEX(Price!$B$6:$U$104,MATCH($B92,Price!$A$6:$A$104,0),MATCH(M$1,Price!$B$5:$U$5,0))*M$2/1000,FALSE)</f>
        <v>0</v>
      </c>
      <c r="N92" s="18" t="b">
        <f>IFERROR(INDEX(Demand!$B$6:$U$104,MATCH($B92,Demand!$A$6:$A$104,0),MATCH(N$1,Demand!$B$5:$U$5,0))*
INDEX(Price!$B$6:$U$104,MATCH($B92,Price!$A$6:$A$104,0),MATCH(N$1,Price!$B$5:$U$5,0))*N$2/1000,FALSE)</f>
        <v>0</v>
      </c>
      <c r="O92" s="18" t="b">
        <f>IFERROR(INDEX(Demand!$B$6:$U$104,MATCH($B92,Demand!$A$6:$A$104,0),MATCH(O$1,Demand!$B$5:$U$5,0))*
INDEX(Price!$B$6:$U$104,MATCH($B92,Price!$A$6:$A$104,0),MATCH(O$1,Price!$B$5:$U$5,0))*O$2/1000,FALSE)</f>
        <v>0</v>
      </c>
      <c r="Q92" s="18" t="b">
        <f>IFERROR(INDEX(Demand!$B$6:$U$104,MATCH($B92,Demand!$A$6:$A$104,0),MATCH(Q$1,Demand!$B$5:$U$5,0))*
INDEX(Price!$B$6:$U$104,MATCH($B92,Price!$A$6:$A$104,0),MATCH(Q$1,Price!$B$5:$U$5,0))*Q$2/1000,FALSE)</f>
        <v>0</v>
      </c>
      <c r="R92" s="18" t="b">
        <f>IFERROR(INDEX(Demand!$B$6:$U$104,MATCH($B92,Demand!$A$6:$A$104,0),MATCH(R$1,Demand!$B$5:$U$5,0))*
INDEX(Price!$B$6:$U$104,MATCH($B92,Price!$A$6:$A$104,0),MATCH(R$1,Price!$B$5:$U$5,0))*R$2/1000,FALSE)</f>
        <v>0</v>
      </c>
      <c r="T92" s="18">
        <f t="shared" si="9"/>
        <v>0</v>
      </c>
    </row>
    <row r="93" spans="1:20" x14ac:dyDescent="0.25">
      <c r="A93" s="17" t="s">
        <v>49</v>
      </c>
      <c r="B93" s="16">
        <f>IF(AND(Demand!$A15&lt;&gt;"Total",$B92&lt;&gt;""),Demand!$A15,"")</f>
        <v>0</v>
      </c>
      <c r="C93" s="16" t="s">
        <v>50</v>
      </c>
      <c r="D93" s="18" t="b">
        <f>IFERROR(INDEX(Demand!$B$6:$U$104,MATCH($B93,Demand!$A$6:$A$104,0),MATCH(D$1,Demand!$B$5:$U$5,0))*
INDEX(Price!$B$6:$U$104,MATCH($B93,Price!$A$6:$A$104,0),MATCH(D$1,Price!$B$5:$U$5,0))*D$2/1000,FALSE)</f>
        <v>0</v>
      </c>
      <c r="E93" s="18" t="b">
        <f>IFERROR(INDEX(Demand!$B$6:$U$104,MATCH($B93,Demand!$A$6:$A$104,0),MATCH(E$1,Demand!$B$5:$U$5,0))*
INDEX(Price!$B$6:$U$104,MATCH($B93,Price!$A$6:$A$104,0),MATCH(E$1,Price!$B$5:$U$5,0))*E$2/1000,FALSE)</f>
        <v>0</v>
      </c>
      <c r="F93" s="18" t="b">
        <f>IFERROR(INDEX(Demand!$B$6:$U$104,MATCH($B93,Demand!$A$6:$A$104,0),MATCH(F$1,Demand!$B$5:$U$5,0))*
INDEX(Price!$B$6:$U$104,MATCH($B93,Price!$A$6:$A$104,0),MATCH(F$1,Price!$B$5:$U$5,0))*F$2/1000,FALSE)</f>
        <v>0</v>
      </c>
      <c r="G93" s="18" t="b">
        <f>IFERROR(INDEX(Demand!$B$6:$U$104,MATCH($B93,Demand!$A$6:$A$104,0),MATCH(G$1,Demand!$B$5:$U$5,0))*
INDEX(Price!$B$6:$U$104,MATCH($B93,Price!$A$6:$A$104,0),MATCH(G$1,Price!$B$5:$U$5,0))*G$2/1000,FALSE)</f>
        <v>0</v>
      </c>
      <c r="H93" s="18" t="b">
        <f>IFERROR(INDEX(Demand!$B$6:$U$104,MATCH($B93,Demand!$A$6:$A$104,0),MATCH(H$1,Demand!$B$5:$U$5,0))*
INDEX(Price!$B$6:$U$104,MATCH($B93,Price!$A$6:$A$104,0),MATCH(H$1,Price!$B$5:$U$5,0))*H$2/1000,FALSE)</f>
        <v>0</v>
      </c>
      <c r="I93" s="18" t="b">
        <f>IFERROR(INDEX(Demand!$B$6:$U$104,MATCH($B93,Demand!$A$6:$A$104,0),MATCH(I$1,Demand!$B$5:$U$5,0))*
INDEX(Price!$B$6:$U$104,MATCH($B93,Price!$A$6:$A$104,0),MATCH(I$1,Price!$B$5:$U$5,0))*I$2/1000,FALSE)</f>
        <v>0</v>
      </c>
      <c r="J93" s="18" t="b">
        <f>IFERROR(INDEX(Demand!$B$6:$U$104,MATCH($B93,Demand!$A$6:$A$104,0),MATCH(J$1,Demand!$B$5:$U$5,0))*
INDEX(Price!$B$6:$U$104,MATCH($B93,Price!$A$6:$A$104,0),MATCH(J$1,Price!$B$5:$U$5,0))*J$2/1000,FALSE)</f>
        <v>0</v>
      </c>
      <c r="K93" s="18" t="b">
        <f>IFERROR(INDEX(Demand!$B$6:$U$104,MATCH($B93,Demand!$A$6:$A$104,0),MATCH(K$1,Demand!$B$5:$U$5,0))*
INDEX(Price!$B$6:$U$104,MATCH($B93,Price!$A$6:$A$104,0),MATCH(K$1,Price!$B$5:$U$5,0))*K$2/1000,FALSE)</f>
        <v>0</v>
      </c>
      <c r="L93" s="18" t="b">
        <f>IFERROR(INDEX(Demand!$B$6:$U$104,MATCH($B93,Demand!$A$6:$A$104,0),MATCH(L$1,Demand!$B$5:$U$5,0))*
INDEX(Price!$B$6:$U$104,MATCH($B93,Price!$A$6:$A$104,0),MATCH(L$1,Price!$B$5:$U$5,0))*L$2/1000,FALSE)</f>
        <v>0</v>
      </c>
      <c r="M93" s="18" t="b">
        <f>IFERROR(INDEX(Demand!$B$6:$U$104,MATCH($B93,Demand!$A$6:$A$104,0),MATCH(M$1,Demand!$B$5:$U$5,0))*
INDEX(Price!$B$6:$U$104,MATCH($B93,Price!$A$6:$A$104,0),MATCH(M$1,Price!$B$5:$U$5,0))*M$2/1000,FALSE)</f>
        <v>0</v>
      </c>
      <c r="N93" s="18" t="b">
        <f>IFERROR(INDEX(Demand!$B$6:$U$104,MATCH($B93,Demand!$A$6:$A$104,0),MATCH(N$1,Demand!$B$5:$U$5,0))*
INDEX(Price!$B$6:$U$104,MATCH($B93,Price!$A$6:$A$104,0),MATCH(N$1,Price!$B$5:$U$5,0))*N$2/1000,FALSE)</f>
        <v>0</v>
      </c>
      <c r="O93" s="18" t="b">
        <f>IFERROR(INDEX(Demand!$B$6:$U$104,MATCH($B93,Demand!$A$6:$A$104,0),MATCH(O$1,Demand!$B$5:$U$5,0))*
INDEX(Price!$B$6:$U$104,MATCH($B93,Price!$A$6:$A$104,0),MATCH(O$1,Price!$B$5:$U$5,0))*O$2/1000,FALSE)</f>
        <v>0</v>
      </c>
      <c r="Q93" s="18" t="b">
        <f>IFERROR(INDEX(Demand!$B$6:$U$104,MATCH($B93,Demand!$A$6:$A$104,0),MATCH(Q$1,Demand!$B$5:$U$5,0))*
INDEX(Price!$B$6:$U$104,MATCH($B93,Price!$A$6:$A$104,0),MATCH(Q$1,Price!$B$5:$U$5,0))*Q$2/1000,FALSE)</f>
        <v>0</v>
      </c>
      <c r="R93" s="18" t="b">
        <f>IFERROR(INDEX(Demand!$B$6:$U$104,MATCH($B93,Demand!$A$6:$A$104,0),MATCH(R$1,Demand!$B$5:$U$5,0))*
INDEX(Price!$B$6:$U$104,MATCH($B93,Price!$A$6:$A$104,0),MATCH(R$1,Price!$B$5:$U$5,0))*R$2/1000,FALSE)</f>
        <v>0</v>
      </c>
      <c r="T93" s="18">
        <f t="shared" si="9"/>
        <v>0</v>
      </c>
    </row>
    <row r="94" spans="1:20" x14ac:dyDescent="0.25">
      <c r="A94" s="17" t="s">
        <v>49</v>
      </c>
      <c r="B94" s="16">
        <f>IF(AND(Demand!$A16&lt;&gt;"Total",$B93&lt;&gt;""),Demand!$A16,"")</f>
        <v>0</v>
      </c>
      <c r="C94" s="16" t="s">
        <v>50</v>
      </c>
      <c r="D94" s="18" t="b">
        <f>IFERROR(INDEX(Demand!$B$6:$U$104,MATCH($B94,Demand!$A$6:$A$104,0),MATCH(D$1,Demand!$B$5:$U$5,0))*
INDEX(Price!$B$6:$U$104,MATCH($B94,Price!$A$6:$A$104,0),MATCH(D$1,Price!$B$5:$U$5,0))*D$2/1000,FALSE)</f>
        <v>0</v>
      </c>
      <c r="E94" s="18" t="b">
        <f>IFERROR(INDEX(Demand!$B$6:$U$104,MATCH($B94,Demand!$A$6:$A$104,0),MATCH(E$1,Demand!$B$5:$U$5,0))*
INDEX(Price!$B$6:$U$104,MATCH($B94,Price!$A$6:$A$104,0),MATCH(E$1,Price!$B$5:$U$5,0))*E$2/1000,FALSE)</f>
        <v>0</v>
      </c>
      <c r="F94" s="18" t="b">
        <f>IFERROR(INDEX(Demand!$B$6:$U$104,MATCH($B94,Demand!$A$6:$A$104,0),MATCH(F$1,Demand!$B$5:$U$5,0))*
INDEX(Price!$B$6:$U$104,MATCH($B94,Price!$A$6:$A$104,0),MATCH(F$1,Price!$B$5:$U$5,0))*F$2/1000,FALSE)</f>
        <v>0</v>
      </c>
      <c r="G94" s="18" t="b">
        <f>IFERROR(INDEX(Demand!$B$6:$U$104,MATCH($B94,Demand!$A$6:$A$104,0),MATCH(G$1,Demand!$B$5:$U$5,0))*
INDEX(Price!$B$6:$U$104,MATCH($B94,Price!$A$6:$A$104,0),MATCH(G$1,Price!$B$5:$U$5,0))*G$2/1000,FALSE)</f>
        <v>0</v>
      </c>
      <c r="H94" s="18" t="b">
        <f>IFERROR(INDEX(Demand!$B$6:$U$104,MATCH($B94,Demand!$A$6:$A$104,0),MATCH(H$1,Demand!$B$5:$U$5,0))*
INDEX(Price!$B$6:$U$104,MATCH($B94,Price!$A$6:$A$104,0),MATCH(H$1,Price!$B$5:$U$5,0))*H$2/1000,FALSE)</f>
        <v>0</v>
      </c>
      <c r="I94" s="18" t="b">
        <f>IFERROR(INDEX(Demand!$B$6:$U$104,MATCH($B94,Demand!$A$6:$A$104,0),MATCH(I$1,Demand!$B$5:$U$5,0))*
INDEX(Price!$B$6:$U$104,MATCH($B94,Price!$A$6:$A$104,0),MATCH(I$1,Price!$B$5:$U$5,0))*I$2/1000,FALSE)</f>
        <v>0</v>
      </c>
      <c r="J94" s="18" t="b">
        <f>IFERROR(INDEX(Demand!$B$6:$U$104,MATCH($B94,Demand!$A$6:$A$104,0),MATCH(J$1,Demand!$B$5:$U$5,0))*
INDEX(Price!$B$6:$U$104,MATCH($B94,Price!$A$6:$A$104,0),MATCH(J$1,Price!$B$5:$U$5,0))*J$2/1000,FALSE)</f>
        <v>0</v>
      </c>
      <c r="K94" s="18" t="b">
        <f>IFERROR(INDEX(Demand!$B$6:$U$104,MATCH($B94,Demand!$A$6:$A$104,0),MATCH(K$1,Demand!$B$5:$U$5,0))*
INDEX(Price!$B$6:$U$104,MATCH($B94,Price!$A$6:$A$104,0),MATCH(K$1,Price!$B$5:$U$5,0))*K$2/1000,FALSE)</f>
        <v>0</v>
      </c>
      <c r="L94" s="18" t="b">
        <f>IFERROR(INDEX(Demand!$B$6:$U$104,MATCH($B94,Demand!$A$6:$A$104,0),MATCH(L$1,Demand!$B$5:$U$5,0))*
INDEX(Price!$B$6:$U$104,MATCH($B94,Price!$A$6:$A$104,0),MATCH(L$1,Price!$B$5:$U$5,0))*L$2/1000,FALSE)</f>
        <v>0</v>
      </c>
      <c r="M94" s="18" t="b">
        <f>IFERROR(INDEX(Demand!$B$6:$U$104,MATCH($B94,Demand!$A$6:$A$104,0),MATCH(M$1,Demand!$B$5:$U$5,0))*
INDEX(Price!$B$6:$U$104,MATCH($B94,Price!$A$6:$A$104,0),MATCH(M$1,Price!$B$5:$U$5,0))*M$2/1000,FALSE)</f>
        <v>0</v>
      </c>
      <c r="N94" s="18" t="b">
        <f>IFERROR(INDEX(Demand!$B$6:$U$104,MATCH($B94,Demand!$A$6:$A$104,0),MATCH(N$1,Demand!$B$5:$U$5,0))*
INDEX(Price!$B$6:$U$104,MATCH($B94,Price!$A$6:$A$104,0),MATCH(N$1,Price!$B$5:$U$5,0))*N$2/1000,FALSE)</f>
        <v>0</v>
      </c>
      <c r="O94" s="18" t="b">
        <f>IFERROR(INDEX(Demand!$B$6:$U$104,MATCH($B94,Demand!$A$6:$A$104,0),MATCH(O$1,Demand!$B$5:$U$5,0))*
INDEX(Price!$B$6:$U$104,MATCH($B94,Price!$A$6:$A$104,0),MATCH(O$1,Price!$B$5:$U$5,0))*O$2/1000,FALSE)</f>
        <v>0</v>
      </c>
      <c r="Q94" s="18" t="b">
        <f>IFERROR(INDEX(Demand!$B$6:$U$104,MATCH($B94,Demand!$A$6:$A$104,0),MATCH(Q$1,Demand!$B$5:$U$5,0))*
INDEX(Price!$B$6:$U$104,MATCH($B94,Price!$A$6:$A$104,0),MATCH(Q$1,Price!$B$5:$U$5,0))*Q$2/1000,FALSE)</f>
        <v>0</v>
      </c>
      <c r="R94" s="18" t="b">
        <f>IFERROR(INDEX(Demand!$B$6:$U$104,MATCH($B94,Demand!$A$6:$A$104,0),MATCH(R$1,Demand!$B$5:$U$5,0))*
INDEX(Price!$B$6:$U$104,MATCH($B94,Price!$A$6:$A$104,0),MATCH(R$1,Price!$B$5:$U$5,0))*R$2/1000,FALSE)</f>
        <v>0</v>
      </c>
      <c r="T94" s="18">
        <f t="shared" si="9"/>
        <v>0</v>
      </c>
    </row>
    <row r="95" spans="1:20" x14ac:dyDescent="0.25">
      <c r="A95" s="17" t="s">
        <v>49</v>
      </c>
      <c r="B95" s="16">
        <f>IF(AND(Demand!$A17&lt;&gt;"Total",$B94&lt;&gt;""),Demand!$A17,"")</f>
        <v>0</v>
      </c>
      <c r="C95" s="16" t="s">
        <v>50</v>
      </c>
      <c r="D95" s="18" t="b">
        <f>IFERROR(INDEX(Demand!$B$6:$U$104,MATCH($B95,Demand!$A$6:$A$104,0),MATCH(D$1,Demand!$B$5:$U$5,0))*
INDEX(Price!$B$6:$U$104,MATCH($B95,Price!$A$6:$A$104,0),MATCH(D$1,Price!$B$5:$U$5,0))*D$2/1000,FALSE)</f>
        <v>0</v>
      </c>
      <c r="E95" s="18" t="b">
        <f>IFERROR(INDEX(Demand!$B$6:$U$104,MATCH($B95,Demand!$A$6:$A$104,0),MATCH(E$1,Demand!$B$5:$U$5,0))*
INDEX(Price!$B$6:$U$104,MATCH($B95,Price!$A$6:$A$104,0),MATCH(E$1,Price!$B$5:$U$5,0))*E$2/1000,FALSE)</f>
        <v>0</v>
      </c>
      <c r="F95" s="18" t="b">
        <f>IFERROR(INDEX(Demand!$B$6:$U$104,MATCH($B95,Demand!$A$6:$A$104,0),MATCH(F$1,Demand!$B$5:$U$5,0))*
INDEX(Price!$B$6:$U$104,MATCH($B95,Price!$A$6:$A$104,0),MATCH(F$1,Price!$B$5:$U$5,0))*F$2/1000,FALSE)</f>
        <v>0</v>
      </c>
      <c r="G95" s="18" t="b">
        <f>IFERROR(INDEX(Demand!$B$6:$U$104,MATCH($B95,Demand!$A$6:$A$104,0),MATCH(G$1,Demand!$B$5:$U$5,0))*
INDEX(Price!$B$6:$U$104,MATCH($B95,Price!$A$6:$A$104,0),MATCH(G$1,Price!$B$5:$U$5,0))*G$2/1000,FALSE)</f>
        <v>0</v>
      </c>
      <c r="H95" s="18" t="b">
        <f>IFERROR(INDEX(Demand!$B$6:$U$104,MATCH($B95,Demand!$A$6:$A$104,0),MATCH(H$1,Demand!$B$5:$U$5,0))*
INDEX(Price!$B$6:$U$104,MATCH($B95,Price!$A$6:$A$104,0),MATCH(H$1,Price!$B$5:$U$5,0))*H$2/1000,FALSE)</f>
        <v>0</v>
      </c>
      <c r="I95" s="18" t="b">
        <f>IFERROR(INDEX(Demand!$B$6:$U$104,MATCH($B95,Demand!$A$6:$A$104,0),MATCH(I$1,Demand!$B$5:$U$5,0))*
INDEX(Price!$B$6:$U$104,MATCH($B95,Price!$A$6:$A$104,0),MATCH(I$1,Price!$B$5:$U$5,0))*I$2/1000,FALSE)</f>
        <v>0</v>
      </c>
      <c r="J95" s="18" t="b">
        <f>IFERROR(INDEX(Demand!$B$6:$U$104,MATCH($B95,Demand!$A$6:$A$104,0),MATCH(J$1,Demand!$B$5:$U$5,0))*
INDEX(Price!$B$6:$U$104,MATCH($B95,Price!$A$6:$A$104,0),MATCH(J$1,Price!$B$5:$U$5,0))*J$2/1000,FALSE)</f>
        <v>0</v>
      </c>
      <c r="K95" s="18" t="b">
        <f>IFERROR(INDEX(Demand!$B$6:$U$104,MATCH($B95,Demand!$A$6:$A$104,0),MATCH(K$1,Demand!$B$5:$U$5,0))*
INDEX(Price!$B$6:$U$104,MATCH($B95,Price!$A$6:$A$104,0),MATCH(K$1,Price!$B$5:$U$5,0))*K$2/1000,FALSE)</f>
        <v>0</v>
      </c>
      <c r="L95" s="18" t="b">
        <f>IFERROR(INDEX(Demand!$B$6:$U$104,MATCH($B95,Demand!$A$6:$A$104,0),MATCH(L$1,Demand!$B$5:$U$5,0))*
INDEX(Price!$B$6:$U$104,MATCH($B95,Price!$A$6:$A$104,0),MATCH(L$1,Price!$B$5:$U$5,0))*L$2/1000,FALSE)</f>
        <v>0</v>
      </c>
      <c r="M95" s="18" t="b">
        <f>IFERROR(INDEX(Demand!$B$6:$U$104,MATCH($B95,Demand!$A$6:$A$104,0),MATCH(M$1,Demand!$B$5:$U$5,0))*
INDEX(Price!$B$6:$U$104,MATCH($B95,Price!$A$6:$A$104,0),MATCH(M$1,Price!$B$5:$U$5,0))*M$2/1000,FALSE)</f>
        <v>0</v>
      </c>
      <c r="N95" s="18" t="b">
        <f>IFERROR(INDEX(Demand!$B$6:$U$104,MATCH($B95,Demand!$A$6:$A$104,0),MATCH(N$1,Demand!$B$5:$U$5,0))*
INDEX(Price!$B$6:$U$104,MATCH($B95,Price!$A$6:$A$104,0),MATCH(N$1,Price!$B$5:$U$5,0))*N$2/1000,FALSE)</f>
        <v>0</v>
      </c>
      <c r="O95" s="18" t="b">
        <f>IFERROR(INDEX(Demand!$B$6:$U$104,MATCH($B95,Demand!$A$6:$A$104,0),MATCH(O$1,Demand!$B$5:$U$5,0))*
INDEX(Price!$B$6:$U$104,MATCH($B95,Price!$A$6:$A$104,0),MATCH(O$1,Price!$B$5:$U$5,0))*O$2/1000,FALSE)</f>
        <v>0</v>
      </c>
      <c r="Q95" s="18" t="b">
        <f>IFERROR(INDEX(Demand!$B$6:$U$104,MATCH($B95,Demand!$A$6:$A$104,0),MATCH(Q$1,Demand!$B$5:$U$5,0))*
INDEX(Price!$B$6:$U$104,MATCH($B95,Price!$A$6:$A$104,0),MATCH(Q$1,Price!$B$5:$U$5,0))*Q$2/1000,FALSE)</f>
        <v>0</v>
      </c>
      <c r="R95" s="18" t="b">
        <f>IFERROR(INDEX(Demand!$B$6:$U$104,MATCH($B95,Demand!$A$6:$A$104,0),MATCH(R$1,Demand!$B$5:$U$5,0))*
INDEX(Price!$B$6:$U$104,MATCH($B95,Price!$A$6:$A$104,0),MATCH(R$1,Price!$B$5:$U$5,0))*R$2/1000,FALSE)</f>
        <v>0</v>
      </c>
      <c r="T95" s="18">
        <f t="shared" si="9"/>
        <v>0</v>
      </c>
    </row>
    <row r="96" spans="1:20" x14ac:dyDescent="0.25">
      <c r="A96" s="17" t="s">
        <v>49</v>
      </c>
      <c r="B96" s="16">
        <f>IF(AND(Demand!$A18&lt;&gt;"Total",$B95&lt;&gt;""),Demand!$A18,"")</f>
        <v>0</v>
      </c>
      <c r="C96" s="16" t="s">
        <v>50</v>
      </c>
      <c r="D96" s="18" t="b">
        <f>IFERROR(INDEX(Demand!$B$6:$U$104,MATCH($B96,Demand!$A$6:$A$104,0),MATCH(D$1,Demand!$B$5:$U$5,0))*
INDEX(Price!$B$6:$U$104,MATCH($B96,Price!$A$6:$A$104,0),MATCH(D$1,Price!$B$5:$U$5,0))*D$2/1000,FALSE)</f>
        <v>0</v>
      </c>
      <c r="E96" s="18" t="b">
        <f>IFERROR(INDEX(Demand!$B$6:$U$104,MATCH($B96,Demand!$A$6:$A$104,0),MATCH(E$1,Demand!$B$5:$U$5,0))*
INDEX(Price!$B$6:$U$104,MATCH($B96,Price!$A$6:$A$104,0),MATCH(E$1,Price!$B$5:$U$5,0))*E$2/1000,FALSE)</f>
        <v>0</v>
      </c>
      <c r="F96" s="18" t="b">
        <f>IFERROR(INDEX(Demand!$B$6:$U$104,MATCH($B96,Demand!$A$6:$A$104,0),MATCH(F$1,Demand!$B$5:$U$5,0))*
INDEX(Price!$B$6:$U$104,MATCH($B96,Price!$A$6:$A$104,0),MATCH(F$1,Price!$B$5:$U$5,0))*F$2/1000,FALSE)</f>
        <v>0</v>
      </c>
      <c r="G96" s="18" t="b">
        <f>IFERROR(INDEX(Demand!$B$6:$U$104,MATCH($B96,Demand!$A$6:$A$104,0),MATCH(G$1,Demand!$B$5:$U$5,0))*
INDEX(Price!$B$6:$U$104,MATCH($B96,Price!$A$6:$A$104,0),MATCH(G$1,Price!$B$5:$U$5,0))*G$2/1000,FALSE)</f>
        <v>0</v>
      </c>
      <c r="H96" s="18" t="b">
        <f>IFERROR(INDEX(Demand!$B$6:$U$104,MATCH($B96,Demand!$A$6:$A$104,0),MATCH(H$1,Demand!$B$5:$U$5,0))*
INDEX(Price!$B$6:$U$104,MATCH($B96,Price!$A$6:$A$104,0),MATCH(H$1,Price!$B$5:$U$5,0))*H$2/1000,FALSE)</f>
        <v>0</v>
      </c>
      <c r="I96" s="18" t="b">
        <f>IFERROR(INDEX(Demand!$B$6:$U$104,MATCH($B96,Demand!$A$6:$A$104,0),MATCH(I$1,Demand!$B$5:$U$5,0))*
INDEX(Price!$B$6:$U$104,MATCH($B96,Price!$A$6:$A$104,0),MATCH(I$1,Price!$B$5:$U$5,0))*I$2/1000,FALSE)</f>
        <v>0</v>
      </c>
      <c r="J96" s="18" t="b">
        <f>IFERROR(INDEX(Demand!$B$6:$U$104,MATCH($B96,Demand!$A$6:$A$104,0),MATCH(J$1,Demand!$B$5:$U$5,0))*
INDEX(Price!$B$6:$U$104,MATCH($B96,Price!$A$6:$A$104,0),MATCH(J$1,Price!$B$5:$U$5,0))*J$2/1000,FALSE)</f>
        <v>0</v>
      </c>
      <c r="K96" s="18" t="b">
        <f>IFERROR(INDEX(Demand!$B$6:$U$104,MATCH($B96,Demand!$A$6:$A$104,0),MATCH(K$1,Demand!$B$5:$U$5,0))*
INDEX(Price!$B$6:$U$104,MATCH($B96,Price!$A$6:$A$104,0),MATCH(K$1,Price!$B$5:$U$5,0))*K$2/1000,FALSE)</f>
        <v>0</v>
      </c>
      <c r="L96" s="18" t="b">
        <f>IFERROR(INDEX(Demand!$B$6:$U$104,MATCH($B96,Demand!$A$6:$A$104,0),MATCH(L$1,Demand!$B$5:$U$5,0))*
INDEX(Price!$B$6:$U$104,MATCH($B96,Price!$A$6:$A$104,0),MATCH(L$1,Price!$B$5:$U$5,0))*L$2/1000,FALSE)</f>
        <v>0</v>
      </c>
      <c r="M96" s="18" t="b">
        <f>IFERROR(INDEX(Demand!$B$6:$U$104,MATCH($B96,Demand!$A$6:$A$104,0),MATCH(M$1,Demand!$B$5:$U$5,0))*
INDEX(Price!$B$6:$U$104,MATCH($B96,Price!$A$6:$A$104,0),MATCH(M$1,Price!$B$5:$U$5,0))*M$2/1000,FALSE)</f>
        <v>0</v>
      </c>
      <c r="N96" s="18" t="b">
        <f>IFERROR(INDEX(Demand!$B$6:$U$104,MATCH($B96,Demand!$A$6:$A$104,0),MATCH(N$1,Demand!$B$5:$U$5,0))*
INDEX(Price!$B$6:$U$104,MATCH($B96,Price!$A$6:$A$104,0),MATCH(N$1,Price!$B$5:$U$5,0))*N$2/1000,FALSE)</f>
        <v>0</v>
      </c>
      <c r="O96" s="18" t="b">
        <f>IFERROR(INDEX(Demand!$B$6:$U$104,MATCH($B96,Demand!$A$6:$A$104,0),MATCH(O$1,Demand!$B$5:$U$5,0))*
INDEX(Price!$B$6:$U$104,MATCH($B96,Price!$A$6:$A$104,0),MATCH(O$1,Price!$B$5:$U$5,0))*O$2/1000,FALSE)</f>
        <v>0</v>
      </c>
      <c r="Q96" s="18" t="b">
        <f>IFERROR(INDEX(Demand!$B$6:$U$104,MATCH($B96,Demand!$A$6:$A$104,0),MATCH(Q$1,Demand!$B$5:$U$5,0))*
INDEX(Price!$B$6:$U$104,MATCH($B96,Price!$A$6:$A$104,0),MATCH(Q$1,Price!$B$5:$U$5,0))*Q$2/1000,FALSE)</f>
        <v>0</v>
      </c>
      <c r="R96" s="18" t="b">
        <f>IFERROR(INDEX(Demand!$B$6:$U$104,MATCH($B96,Demand!$A$6:$A$104,0),MATCH(R$1,Demand!$B$5:$U$5,0))*
INDEX(Price!$B$6:$U$104,MATCH($B96,Price!$A$6:$A$104,0),MATCH(R$1,Price!$B$5:$U$5,0))*R$2/1000,FALSE)</f>
        <v>0</v>
      </c>
      <c r="T96" s="18">
        <f t="shared" si="9"/>
        <v>0</v>
      </c>
    </row>
    <row r="97" spans="1:20" x14ac:dyDescent="0.25">
      <c r="A97" s="17" t="s">
        <v>49</v>
      </c>
      <c r="B97" s="16">
        <f>IF(AND(Demand!$A19&lt;&gt;"Total",$B96&lt;&gt;""),Demand!$A19,"")</f>
        <v>0</v>
      </c>
      <c r="C97" s="16" t="s">
        <v>50</v>
      </c>
      <c r="D97" s="18" t="b">
        <f>IFERROR(INDEX(Demand!$B$6:$U$104,MATCH($B97,Demand!$A$6:$A$104,0),MATCH(D$1,Demand!$B$5:$U$5,0))*
INDEX(Price!$B$6:$U$104,MATCH($B97,Price!$A$6:$A$104,0),MATCH(D$1,Price!$B$5:$U$5,0))*D$2/1000,FALSE)</f>
        <v>0</v>
      </c>
      <c r="E97" s="18" t="b">
        <f>IFERROR(INDEX(Demand!$B$6:$U$104,MATCH($B97,Demand!$A$6:$A$104,0),MATCH(E$1,Demand!$B$5:$U$5,0))*
INDEX(Price!$B$6:$U$104,MATCH($B97,Price!$A$6:$A$104,0),MATCH(E$1,Price!$B$5:$U$5,0))*E$2/1000,FALSE)</f>
        <v>0</v>
      </c>
      <c r="F97" s="18" t="b">
        <f>IFERROR(INDEX(Demand!$B$6:$U$104,MATCH($B97,Demand!$A$6:$A$104,0),MATCH(F$1,Demand!$B$5:$U$5,0))*
INDEX(Price!$B$6:$U$104,MATCH($B97,Price!$A$6:$A$104,0),MATCH(F$1,Price!$B$5:$U$5,0))*F$2/1000,FALSE)</f>
        <v>0</v>
      </c>
      <c r="G97" s="18" t="b">
        <f>IFERROR(INDEX(Demand!$B$6:$U$104,MATCH($B97,Demand!$A$6:$A$104,0),MATCH(G$1,Demand!$B$5:$U$5,0))*
INDEX(Price!$B$6:$U$104,MATCH($B97,Price!$A$6:$A$104,0),MATCH(G$1,Price!$B$5:$U$5,0))*G$2/1000,FALSE)</f>
        <v>0</v>
      </c>
      <c r="H97" s="18" t="b">
        <f>IFERROR(INDEX(Demand!$B$6:$U$104,MATCH($B97,Demand!$A$6:$A$104,0),MATCH(H$1,Demand!$B$5:$U$5,0))*
INDEX(Price!$B$6:$U$104,MATCH($B97,Price!$A$6:$A$104,0),MATCH(H$1,Price!$B$5:$U$5,0))*H$2/1000,FALSE)</f>
        <v>0</v>
      </c>
      <c r="I97" s="18" t="b">
        <f>IFERROR(INDEX(Demand!$B$6:$U$104,MATCH($B97,Demand!$A$6:$A$104,0),MATCH(I$1,Demand!$B$5:$U$5,0))*
INDEX(Price!$B$6:$U$104,MATCH($B97,Price!$A$6:$A$104,0),MATCH(I$1,Price!$B$5:$U$5,0))*I$2/1000,FALSE)</f>
        <v>0</v>
      </c>
      <c r="J97" s="18" t="b">
        <f>IFERROR(INDEX(Demand!$B$6:$U$104,MATCH($B97,Demand!$A$6:$A$104,0),MATCH(J$1,Demand!$B$5:$U$5,0))*
INDEX(Price!$B$6:$U$104,MATCH($B97,Price!$A$6:$A$104,0),MATCH(J$1,Price!$B$5:$U$5,0))*J$2/1000,FALSE)</f>
        <v>0</v>
      </c>
      <c r="K97" s="18" t="b">
        <f>IFERROR(INDEX(Demand!$B$6:$U$104,MATCH($B97,Demand!$A$6:$A$104,0),MATCH(K$1,Demand!$B$5:$U$5,0))*
INDEX(Price!$B$6:$U$104,MATCH($B97,Price!$A$6:$A$104,0),MATCH(K$1,Price!$B$5:$U$5,0))*K$2/1000,FALSE)</f>
        <v>0</v>
      </c>
      <c r="L97" s="18" t="b">
        <f>IFERROR(INDEX(Demand!$B$6:$U$104,MATCH($B97,Demand!$A$6:$A$104,0),MATCH(L$1,Demand!$B$5:$U$5,0))*
INDEX(Price!$B$6:$U$104,MATCH($B97,Price!$A$6:$A$104,0),MATCH(L$1,Price!$B$5:$U$5,0))*L$2/1000,FALSE)</f>
        <v>0</v>
      </c>
      <c r="M97" s="18" t="b">
        <f>IFERROR(INDEX(Demand!$B$6:$U$104,MATCH($B97,Demand!$A$6:$A$104,0),MATCH(M$1,Demand!$B$5:$U$5,0))*
INDEX(Price!$B$6:$U$104,MATCH($B97,Price!$A$6:$A$104,0),MATCH(M$1,Price!$B$5:$U$5,0))*M$2/1000,FALSE)</f>
        <v>0</v>
      </c>
      <c r="N97" s="18" t="b">
        <f>IFERROR(INDEX(Demand!$B$6:$U$104,MATCH($B97,Demand!$A$6:$A$104,0),MATCH(N$1,Demand!$B$5:$U$5,0))*
INDEX(Price!$B$6:$U$104,MATCH($B97,Price!$A$6:$A$104,0),MATCH(N$1,Price!$B$5:$U$5,0))*N$2/1000,FALSE)</f>
        <v>0</v>
      </c>
      <c r="O97" s="18" t="b">
        <f>IFERROR(INDEX(Demand!$B$6:$U$104,MATCH($B97,Demand!$A$6:$A$104,0),MATCH(O$1,Demand!$B$5:$U$5,0))*
INDEX(Price!$B$6:$U$104,MATCH($B97,Price!$A$6:$A$104,0),MATCH(O$1,Price!$B$5:$U$5,0))*O$2/1000,FALSE)</f>
        <v>0</v>
      </c>
      <c r="Q97" s="18" t="b">
        <f>IFERROR(INDEX(Demand!$B$6:$U$104,MATCH($B97,Demand!$A$6:$A$104,0),MATCH(Q$1,Demand!$B$5:$U$5,0))*
INDEX(Price!$B$6:$U$104,MATCH($B97,Price!$A$6:$A$104,0),MATCH(Q$1,Price!$B$5:$U$5,0))*Q$2/1000,FALSE)</f>
        <v>0</v>
      </c>
      <c r="R97" s="18" t="b">
        <f>IFERROR(INDEX(Demand!$B$6:$U$104,MATCH($B97,Demand!$A$6:$A$104,0),MATCH(R$1,Demand!$B$5:$U$5,0))*
INDEX(Price!$B$6:$U$104,MATCH($B97,Price!$A$6:$A$104,0),MATCH(R$1,Price!$B$5:$U$5,0))*R$2/1000,FALSE)</f>
        <v>0</v>
      </c>
      <c r="T97" s="18">
        <f t="shared" si="9"/>
        <v>0</v>
      </c>
    </row>
    <row r="98" spans="1:20" x14ac:dyDescent="0.25">
      <c r="A98" s="17" t="s">
        <v>49</v>
      </c>
      <c r="B98" s="16">
        <f>IF(AND(Demand!$A20&lt;&gt;"Total",$B97&lt;&gt;""),Demand!$A20,"")</f>
        <v>0</v>
      </c>
      <c r="C98" s="16" t="s">
        <v>50</v>
      </c>
      <c r="D98" s="18" t="b">
        <f>IFERROR(INDEX(Demand!$B$6:$U$104,MATCH($B98,Demand!$A$6:$A$104,0),MATCH(D$1,Demand!$B$5:$U$5,0))*
INDEX(Price!$B$6:$U$104,MATCH($B98,Price!$A$6:$A$104,0),MATCH(D$1,Price!$B$5:$U$5,0))*D$2/1000,FALSE)</f>
        <v>0</v>
      </c>
      <c r="E98" s="18" t="b">
        <f>IFERROR(INDEX(Demand!$B$6:$U$104,MATCH($B98,Demand!$A$6:$A$104,0),MATCH(E$1,Demand!$B$5:$U$5,0))*
INDEX(Price!$B$6:$U$104,MATCH($B98,Price!$A$6:$A$104,0),MATCH(E$1,Price!$B$5:$U$5,0))*E$2/1000,FALSE)</f>
        <v>0</v>
      </c>
      <c r="F98" s="18" t="b">
        <f>IFERROR(INDEX(Demand!$B$6:$U$104,MATCH($B98,Demand!$A$6:$A$104,0),MATCH(F$1,Demand!$B$5:$U$5,0))*
INDEX(Price!$B$6:$U$104,MATCH($B98,Price!$A$6:$A$104,0),MATCH(F$1,Price!$B$5:$U$5,0))*F$2/1000,FALSE)</f>
        <v>0</v>
      </c>
      <c r="G98" s="18" t="b">
        <f>IFERROR(INDEX(Demand!$B$6:$U$104,MATCH($B98,Demand!$A$6:$A$104,0),MATCH(G$1,Demand!$B$5:$U$5,0))*
INDEX(Price!$B$6:$U$104,MATCH($B98,Price!$A$6:$A$104,0),MATCH(G$1,Price!$B$5:$U$5,0))*G$2/1000,FALSE)</f>
        <v>0</v>
      </c>
      <c r="H98" s="18" t="b">
        <f>IFERROR(INDEX(Demand!$B$6:$U$104,MATCH($B98,Demand!$A$6:$A$104,0),MATCH(H$1,Demand!$B$5:$U$5,0))*
INDEX(Price!$B$6:$U$104,MATCH($B98,Price!$A$6:$A$104,0),MATCH(H$1,Price!$B$5:$U$5,0))*H$2/1000,FALSE)</f>
        <v>0</v>
      </c>
      <c r="I98" s="18" t="b">
        <f>IFERROR(INDEX(Demand!$B$6:$U$104,MATCH($B98,Demand!$A$6:$A$104,0),MATCH(I$1,Demand!$B$5:$U$5,0))*
INDEX(Price!$B$6:$U$104,MATCH($B98,Price!$A$6:$A$104,0),MATCH(I$1,Price!$B$5:$U$5,0))*I$2/1000,FALSE)</f>
        <v>0</v>
      </c>
      <c r="J98" s="18" t="b">
        <f>IFERROR(INDEX(Demand!$B$6:$U$104,MATCH($B98,Demand!$A$6:$A$104,0),MATCH(J$1,Demand!$B$5:$U$5,0))*
INDEX(Price!$B$6:$U$104,MATCH($B98,Price!$A$6:$A$104,0),MATCH(J$1,Price!$B$5:$U$5,0))*J$2/1000,FALSE)</f>
        <v>0</v>
      </c>
      <c r="K98" s="18" t="b">
        <f>IFERROR(INDEX(Demand!$B$6:$U$104,MATCH($B98,Demand!$A$6:$A$104,0),MATCH(K$1,Demand!$B$5:$U$5,0))*
INDEX(Price!$B$6:$U$104,MATCH($B98,Price!$A$6:$A$104,0),MATCH(K$1,Price!$B$5:$U$5,0))*K$2/1000,FALSE)</f>
        <v>0</v>
      </c>
      <c r="L98" s="18" t="b">
        <f>IFERROR(INDEX(Demand!$B$6:$U$104,MATCH($B98,Demand!$A$6:$A$104,0),MATCH(L$1,Demand!$B$5:$U$5,0))*
INDEX(Price!$B$6:$U$104,MATCH($B98,Price!$A$6:$A$104,0),MATCH(L$1,Price!$B$5:$U$5,0))*L$2/1000,FALSE)</f>
        <v>0</v>
      </c>
      <c r="M98" s="18" t="b">
        <f>IFERROR(INDEX(Demand!$B$6:$U$104,MATCH($B98,Demand!$A$6:$A$104,0),MATCH(M$1,Demand!$B$5:$U$5,0))*
INDEX(Price!$B$6:$U$104,MATCH($B98,Price!$A$6:$A$104,0),MATCH(M$1,Price!$B$5:$U$5,0))*M$2/1000,FALSE)</f>
        <v>0</v>
      </c>
      <c r="N98" s="18" t="b">
        <f>IFERROR(INDEX(Demand!$B$6:$U$104,MATCH($B98,Demand!$A$6:$A$104,0),MATCH(N$1,Demand!$B$5:$U$5,0))*
INDEX(Price!$B$6:$U$104,MATCH($B98,Price!$A$6:$A$104,0),MATCH(N$1,Price!$B$5:$U$5,0))*N$2/1000,FALSE)</f>
        <v>0</v>
      </c>
      <c r="O98" s="18" t="b">
        <f>IFERROR(INDEX(Demand!$B$6:$U$104,MATCH($B98,Demand!$A$6:$A$104,0),MATCH(O$1,Demand!$B$5:$U$5,0))*
INDEX(Price!$B$6:$U$104,MATCH($B98,Price!$A$6:$A$104,0),MATCH(O$1,Price!$B$5:$U$5,0))*O$2/1000,FALSE)</f>
        <v>0</v>
      </c>
      <c r="Q98" s="18" t="b">
        <f>IFERROR(INDEX(Demand!$B$6:$U$104,MATCH($B98,Demand!$A$6:$A$104,0),MATCH(Q$1,Demand!$B$5:$U$5,0))*
INDEX(Price!$B$6:$U$104,MATCH($B98,Price!$A$6:$A$104,0),MATCH(Q$1,Price!$B$5:$U$5,0))*Q$2/1000,FALSE)</f>
        <v>0</v>
      </c>
      <c r="R98" s="18" t="b">
        <f>IFERROR(INDEX(Demand!$B$6:$U$104,MATCH($B98,Demand!$A$6:$A$104,0),MATCH(R$1,Demand!$B$5:$U$5,0))*
INDEX(Price!$B$6:$U$104,MATCH($B98,Price!$A$6:$A$104,0),MATCH(R$1,Price!$B$5:$U$5,0))*R$2/1000,FALSE)</f>
        <v>0</v>
      </c>
      <c r="T98" s="18">
        <f t="shared" si="9"/>
        <v>0</v>
      </c>
    </row>
    <row r="99" spans="1:20" x14ac:dyDescent="0.25">
      <c r="A99" s="17" t="s">
        <v>49</v>
      </c>
      <c r="B99" s="16">
        <f>IF(AND(Demand!$A21&lt;&gt;"Total",$B98&lt;&gt;""),Demand!$A21,"")</f>
        <v>0</v>
      </c>
      <c r="C99" s="16" t="s">
        <v>50</v>
      </c>
      <c r="D99" s="18" t="b">
        <f>IFERROR(INDEX(Demand!$B$6:$U$104,MATCH($B99,Demand!$A$6:$A$104,0),MATCH(D$1,Demand!$B$5:$U$5,0))*
INDEX(Price!$B$6:$U$104,MATCH($B99,Price!$A$6:$A$104,0),MATCH(D$1,Price!$B$5:$U$5,0))*D$2/1000,FALSE)</f>
        <v>0</v>
      </c>
      <c r="E99" s="18" t="b">
        <f>IFERROR(INDEX(Demand!$B$6:$U$104,MATCH($B99,Demand!$A$6:$A$104,0),MATCH(E$1,Demand!$B$5:$U$5,0))*
INDEX(Price!$B$6:$U$104,MATCH($B99,Price!$A$6:$A$104,0),MATCH(E$1,Price!$B$5:$U$5,0))*E$2/1000,FALSE)</f>
        <v>0</v>
      </c>
      <c r="F99" s="18" t="b">
        <f>IFERROR(INDEX(Demand!$B$6:$U$104,MATCH($B99,Demand!$A$6:$A$104,0),MATCH(F$1,Demand!$B$5:$U$5,0))*
INDEX(Price!$B$6:$U$104,MATCH($B99,Price!$A$6:$A$104,0),MATCH(F$1,Price!$B$5:$U$5,0))*F$2/1000,FALSE)</f>
        <v>0</v>
      </c>
      <c r="G99" s="18" t="b">
        <f>IFERROR(INDEX(Demand!$B$6:$U$104,MATCH($B99,Demand!$A$6:$A$104,0),MATCH(G$1,Demand!$B$5:$U$5,0))*
INDEX(Price!$B$6:$U$104,MATCH($B99,Price!$A$6:$A$104,0),MATCH(G$1,Price!$B$5:$U$5,0))*G$2/1000,FALSE)</f>
        <v>0</v>
      </c>
      <c r="H99" s="18" t="b">
        <f>IFERROR(INDEX(Demand!$B$6:$U$104,MATCH($B99,Demand!$A$6:$A$104,0),MATCH(H$1,Demand!$B$5:$U$5,0))*
INDEX(Price!$B$6:$U$104,MATCH($B99,Price!$A$6:$A$104,0),MATCH(H$1,Price!$B$5:$U$5,0))*H$2/1000,FALSE)</f>
        <v>0</v>
      </c>
      <c r="I99" s="18" t="b">
        <f>IFERROR(INDEX(Demand!$B$6:$U$104,MATCH($B99,Demand!$A$6:$A$104,0),MATCH(I$1,Demand!$B$5:$U$5,0))*
INDEX(Price!$B$6:$U$104,MATCH($B99,Price!$A$6:$A$104,0),MATCH(I$1,Price!$B$5:$U$5,0))*I$2/1000,FALSE)</f>
        <v>0</v>
      </c>
      <c r="J99" s="18" t="b">
        <f>IFERROR(INDEX(Demand!$B$6:$U$104,MATCH($B99,Demand!$A$6:$A$104,0),MATCH(J$1,Demand!$B$5:$U$5,0))*
INDEX(Price!$B$6:$U$104,MATCH($B99,Price!$A$6:$A$104,0),MATCH(J$1,Price!$B$5:$U$5,0))*J$2/1000,FALSE)</f>
        <v>0</v>
      </c>
      <c r="K99" s="18" t="b">
        <f>IFERROR(INDEX(Demand!$B$6:$U$104,MATCH($B99,Demand!$A$6:$A$104,0),MATCH(K$1,Demand!$B$5:$U$5,0))*
INDEX(Price!$B$6:$U$104,MATCH($B99,Price!$A$6:$A$104,0),MATCH(K$1,Price!$B$5:$U$5,0))*K$2/1000,FALSE)</f>
        <v>0</v>
      </c>
      <c r="L99" s="18" t="b">
        <f>IFERROR(INDEX(Demand!$B$6:$U$104,MATCH($B99,Demand!$A$6:$A$104,0),MATCH(L$1,Demand!$B$5:$U$5,0))*
INDEX(Price!$B$6:$U$104,MATCH($B99,Price!$A$6:$A$104,0),MATCH(L$1,Price!$B$5:$U$5,0))*L$2/1000,FALSE)</f>
        <v>0</v>
      </c>
      <c r="M99" s="18" t="b">
        <f>IFERROR(INDEX(Demand!$B$6:$U$104,MATCH($B99,Demand!$A$6:$A$104,0),MATCH(M$1,Demand!$B$5:$U$5,0))*
INDEX(Price!$B$6:$U$104,MATCH($B99,Price!$A$6:$A$104,0),MATCH(M$1,Price!$B$5:$U$5,0))*M$2/1000,FALSE)</f>
        <v>0</v>
      </c>
      <c r="N99" s="18" t="b">
        <f>IFERROR(INDEX(Demand!$B$6:$U$104,MATCH($B99,Demand!$A$6:$A$104,0),MATCH(N$1,Demand!$B$5:$U$5,0))*
INDEX(Price!$B$6:$U$104,MATCH($B99,Price!$A$6:$A$104,0),MATCH(N$1,Price!$B$5:$U$5,0))*N$2/1000,FALSE)</f>
        <v>0</v>
      </c>
      <c r="O99" s="18" t="b">
        <f>IFERROR(INDEX(Demand!$B$6:$U$104,MATCH($B99,Demand!$A$6:$A$104,0),MATCH(O$1,Demand!$B$5:$U$5,0))*
INDEX(Price!$B$6:$U$104,MATCH($B99,Price!$A$6:$A$104,0),MATCH(O$1,Price!$B$5:$U$5,0))*O$2/1000,FALSE)</f>
        <v>0</v>
      </c>
      <c r="Q99" s="18" t="b">
        <f>IFERROR(INDEX(Demand!$B$6:$U$104,MATCH($B99,Demand!$A$6:$A$104,0),MATCH(Q$1,Demand!$B$5:$U$5,0))*
INDEX(Price!$B$6:$U$104,MATCH($B99,Price!$A$6:$A$104,0),MATCH(Q$1,Price!$B$5:$U$5,0))*Q$2/1000,FALSE)</f>
        <v>0</v>
      </c>
      <c r="R99" s="18" t="b">
        <f>IFERROR(INDEX(Demand!$B$6:$U$104,MATCH($B99,Demand!$A$6:$A$104,0),MATCH(R$1,Demand!$B$5:$U$5,0))*
INDEX(Price!$B$6:$U$104,MATCH($B99,Price!$A$6:$A$104,0),MATCH(R$1,Price!$B$5:$U$5,0))*R$2/1000,FALSE)</f>
        <v>0</v>
      </c>
      <c r="T99" s="18">
        <f t="shared" si="9"/>
        <v>0</v>
      </c>
    </row>
    <row r="100" spans="1:20" x14ac:dyDescent="0.25">
      <c r="A100" s="17" t="s">
        <v>49</v>
      </c>
      <c r="B100" s="16">
        <f>IF(AND(Demand!$A22&lt;&gt;"Total",$B99&lt;&gt;""),Demand!$A22,"")</f>
        <v>0</v>
      </c>
      <c r="C100" s="16" t="s">
        <v>50</v>
      </c>
      <c r="D100" s="18" t="b">
        <f>IFERROR(INDEX(Demand!$B$6:$U$104,MATCH($B100,Demand!$A$6:$A$104,0),MATCH(D$1,Demand!$B$5:$U$5,0))*
INDEX(Price!$B$6:$U$104,MATCH($B100,Price!$A$6:$A$104,0),MATCH(D$1,Price!$B$5:$U$5,0))*D$2/1000,FALSE)</f>
        <v>0</v>
      </c>
      <c r="E100" s="18" t="b">
        <f>IFERROR(INDEX(Demand!$B$6:$U$104,MATCH($B100,Demand!$A$6:$A$104,0),MATCH(E$1,Demand!$B$5:$U$5,0))*
INDEX(Price!$B$6:$U$104,MATCH($B100,Price!$A$6:$A$104,0),MATCH(E$1,Price!$B$5:$U$5,0))*E$2/1000,FALSE)</f>
        <v>0</v>
      </c>
      <c r="F100" s="18" t="b">
        <f>IFERROR(INDEX(Demand!$B$6:$U$104,MATCH($B100,Demand!$A$6:$A$104,0),MATCH(F$1,Demand!$B$5:$U$5,0))*
INDEX(Price!$B$6:$U$104,MATCH($B100,Price!$A$6:$A$104,0),MATCH(F$1,Price!$B$5:$U$5,0))*F$2/1000,FALSE)</f>
        <v>0</v>
      </c>
      <c r="G100" s="18" t="b">
        <f>IFERROR(INDEX(Demand!$B$6:$U$104,MATCH($B100,Demand!$A$6:$A$104,0),MATCH(G$1,Demand!$B$5:$U$5,0))*
INDEX(Price!$B$6:$U$104,MATCH($B100,Price!$A$6:$A$104,0),MATCH(G$1,Price!$B$5:$U$5,0))*G$2/1000,FALSE)</f>
        <v>0</v>
      </c>
      <c r="H100" s="18" t="b">
        <f>IFERROR(INDEX(Demand!$B$6:$U$104,MATCH($B100,Demand!$A$6:$A$104,0),MATCH(H$1,Demand!$B$5:$U$5,0))*
INDEX(Price!$B$6:$U$104,MATCH($B100,Price!$A$6:$A$104,0),MATCH(H$1,Price!$B$5:$U$5,0))*H$2/1000,FALSE)</f>
        <v>0</v>
      </c>
      <c r="I100" s="18" t="b">
        <f>IFERROR(INDEX(Demand!$B$6:$U$104,MATCH($B100,Demand!$A$6:$A$104,0),MATCH(I$1,Demand!$B$5:$U$5,0))*
INDEX(Price!$B$6:$U$104,MATCH($B100,Price!$A$6:$A$104,0),MATCH(I$1,Price!$B$5:$U$5,0))*I$2/1000,FALSE)</f>
        <v>0</v>
      </c>
      <c r="J100" s="18" t="b">
        <f>IFERROR(INDEX(Demand!$B$6:$U$104,MATCH($B100,Demand!$A$6:$A$104,0),MATCH(J$1,Demand!$B$5:$U$5,0))*
INDEX(Price!$B$6:$U$104,MATCH($B100,Price!$A$6:$A$104,0),MATCH(J$1,Price!$B$5:$U$5,0))*J$2/1000,FALSE)</f>
        <v>0</v>
      </c>
      <c r="K100" s="18" t="b">
        <f>IFERROR(INDEX(Demand!$B$6:$U$104,MATCH($B100,Demand!$A$6:$A$104,0),MATCH(K$1,Demand!$B$5:$U$5,0))*
INDEX(Price!$B$6:$U$104,MATCH($B100,Price!$A$6:$A$104,0),MATCH(K$1,Price!$B$5:$U$5,0))*K$2/1000,FALSE)</f>
        <v>0</v>
      </c>
      <c r="L100" s="18" t="b">
        <f>IFERROR(INDEX(Demand!$B$6:$U$104,MATCH($B100,Demand!$A$6:$A$104,0),MATCH(L$1,Demand!$B$5:$U$5,0))*
INDEX(Price!$B$6:$U$104,MATCH($B100,Price!$A$6:$A$104,0),MATCH(L$1,Price!$B$5:$U$5,0))*L$2/1000,FALSE)</f>
        <v>0</v>
      </c>
      <c r="M100" s="18" t="b">
        <f>IFERROR(INDEX(Demand!$B$6:$U$104,MATCH($B100,Demand!$A$6:$A$104,0),MATCH(M$1,Demand!$B$5:$U$5,0))*
INDEX(Price!$B$6:$U$104,MATCH($B100,Price!$A$6:$A$104,0),MATCH(M$1,Price!$B$5:$U$5,0))*M$2/1000,FALSE)</f>
        <v>0</v>
      </c>
      <c r="N100" s="18" t="b">
        <f>IFERROR(INDEX(Demand!$B$6:$U$104,MATCH($B100,Demand!$A$6:$A$104,0),MATCH(N$1,Demand!$B$5:$U$5,0))*
INDEX(Price!$B$6:$U$104,MATCH($B100,Price!$A$6:$A$104,0),MATCH(N$1,Price!$B$5:$U$5,0))*N$2/1000,FALSE)</f>
        <v>0</v>
      </c>
      <c r="O100" s="18" t="b">
        <f>IFERROR(INDEX(Demand!$B$6:$U$104,MATCH($B100,Demand!$A$6:$A$104,0),MATCH(O$1,Demand!$B$5:$U$5,0))*
INDEX(Price!$B$6:$U$104,MATCH($B100,Price!$A$6:$A$104,0),MATCH(O$1,Price!$B$5:$U$5,0))*O$2/1000,FALSE)</f>
        <v>0</v>
      </c>
      <c r="Q100" s="18" t="b">
        <f>IFERROR(INDEX(Demand!$B$6:$U$104,MATCH($B100,Demand!$A$6:$A$104,0),MATCH(Q$1,Demand!$B$5:$U$5,0))*
INDEX(Price!$B$6:$U$104,MATCH($B100,Price!$A$6:$A$104,0),MATCH(Q$1,Price!$B$5:$U$5,0))*Q$2/1000,FALSE)</f>
        <v>0</v>
      </c>
      <c r="R100" s="18" t="b">
        <f>IFERROR(INDEX(Demand!$B$6:$U$104,MATCH($B100,Demand!$A$6:$A$104,0),MATCH(R$1,Demand!$B$5:$U$5,0))*
INDEX(Price!$B$6:$U$104,MATCH($B100,Price!$A$6:$A$104,0),MATCH(R$1,Price!$B$5:$U$5,0))*R$2/1000,FALSE)</f>
        <v>0</v>
      </c>
      <c r="T100" s="18">
        <f t="shared" si="9"/>
        <v>0</v>
      </c>
    </row>
    <row r="101" spans="1:20" x14ac:dyDescent="0.25">
      <c r="A101" s="17" t="s">
        <v>49</v>
      </c>
      <c r="B101" s="16">
        <f>IF(AND(Demand!$A23&lt;&gt;"Total",$B100&lt;&gt;""),Demand!$A23,"")</f>
        <v>0</v>
      </c>
      <c r="C101" s="16" t="s">
        <v>50</v>
      </c>
      <c r="D101" s="18" t="b">
        <f>IFERROR(INDEX(Demand!$B$6:$U$104,MATCH($B101,Demand!$A$6:$A$104,0),MATCH(D$1,Demand!$B$5:$U$5,0))*
INDEX(Price!$B$6:$U$104,MATCH($B101,Price!$A$6:$A$104,0),MATCH(D$1,Price!$B$5:$U$5,0))*D$2/1000,FALSE)</f>
        <v>0</v>
      </c>
      <c r="E101" s="18" t="b">
        <f>IFERROR(INDEX(Demand!$B$6:$U$104,MATCH($B101,Demand!$A$6:$A$104,0),MATCH(E$1,Demand!$B$5:$U$5,0))*
INDEX(Price!$B$6:$U$104,MATCH($B101,Price!$A$6:$A$104,0),MATCH(E$1,Price!$B$5:$U$5,0))*E$2/1000,FALSE)</f>
        <v>0</v>
      </c>
      <c r="F101" s="18" t="b">
        <f>IFERROR(INDEX(Demand!$B$6:$U$104,MATCH($B101,Demand!$A$6:$A$104,0),MATCH(F$1,Demand!$B$5:$U$5,0))*
INDEX(Price!$B$6:$U$104,MATCH($B101,Price!$A$6:$A$104,0),MATCH(F$1,Price!$B$5:$U$5,0))*F$2/1000,FALSE)</f>
        <v>0</v>
      </c>
      <c r="G101" s="18" t="b">
        <f>IFERROR(INDEX(Demand!$B$6:$U$104,MATCH($B101,Demand!$A$6:$A$104,0),MATCH(G$1,Demand!$B$5:$U$5,0))*
INDEX(Price!$B$6:$U$104,MATCH($B101,Price!$A$6:$A$104,0),MATCH(G$1,Price!$B$5:$U$5,0))*G$2/1000,FALSE)</f>
        <v>0</v>
      </c>
      <c r="H101" s="18" t="b">
        <f>IFERROR(INDEX(Demand!$B$6:$U$104,MATCH($B101,Demand!$A$6:$A$104,0),MATCH(H$1,Demand!$B$5:$U$5,0))*
INDEX(Price!$B$6:$U$104,MATCH($B101,Price!$A$6:$A$104,0),MATCH(H$1,Price!$B$5:$U$5,0))*H$2/1000,FALSE)</f>
        <v>0</v>
      </c>
      <c r="I101" s="18" t="b">
        <f>IFERROR(INDEX(Demand!$B$6:$U$104,MATCH($B101,Demand!$A$6:$A$104,0),MATCH(I$1,Demand!$B$5:$U$5,0))*
INDEX(Price!$B$6:$U$104,MATCH($B101,Price!$A$6:$A$104,0),MATCH(I$1,Price!$B$5:$U$5,0))*I$2/1000,FALSE)</f>
        <v>0</v>
      </c>
      <c r="J101" s="18" t="b">
        <f>IFERROR(INDEX(Demand!$B$6:$U$104,MATCH($B101,Demand!$A$6:$A$104,0),MATCH(J$1,Demand!$B$5:$U$5,0))*
INDEX(Price!$B$6:$U$104,MATCH($B101,Price!$A$6:$A$104,0),MATCH(J$1,Price!$B$5:$U$5,0))*J$2/1000,FALSE)</f>
        <v>0</v>
      </c>
      <c r="K101" s="18" t="b">
        <f>IFERROR(INDEX(Demand!$B$6:$U$104,MATCH($B101,Demand!$A$6:$A$104,0),MATCH(K$1,Demand!$B$5:$U$5,0))*
INDEX(Price!$B$6:$U$104,MATCH($B101,Price!$A$6:$A$104,0),MATCH(K$1,Price!$B$5:$U$5,0))*K$2/1000,FALSE)</f>
        <v>0</v>
      </c>
      <c r="L101" s="18" t="b">
        <f>IFERROR(INDEX(Demand!$B$6:$U$104,MATCH($B101,Demand!$A$6:$A$104,0),MATCH(L$1,Demand!$B$5:$U$5,0))*
INDEX(Price!$B$6:$U$104,MATCH($B101,Price!$A$6:$A$104,0),MATCH(L$1,Price!$B$5:$U$5,0))*L$2/1000,FALSE)</f>
        <v>0</v>
      </c>
      <c r="M101" s="18" t="b">
        <f>IFERROR(INDEX(Demand!$B$6:$U$104,MATCH($B101,Demand!$A$6:$A$104,0),MATCH(M$1,Demand!$B$5:$U$5,0))*
INDEX(Price!$B$6:$U$104,MATCH($B101,Price!$A$6:$A$104,0),MATCH(M$1,Price!$B$5:$U$5,0))*M$2/1000,FALSE)</f>
        <v>0</v>
      </c>
      <c r="N101" s="18" t="b">
        <f>IFERROR(INDEX(Demand!$B$6:$U$104,MATCH($B101,Demand!$A$6:$A$104,0),MATCH(N$1,Demand!$B$5:$U$5,0))*
INDEX(Price!$B$6:$U$104,MATCH($B101,Price!$A$6:$A$104,0),MATCH(N$1,Price!$B$5:$U$5,0))*N$2/1000,FALSE)</f>
        <v>0</v>
      </c>
      <c r="O101" s="18" t="b">
        <f>IFERROR(INDEX(Demand!$B$6:$U$104,MATCH($B101,Demand!$A$6:$A$104,0),MATCH(O$1,Demand!$B$5:$U$5,0))*
INDEX(Price!$B$6:$U$104,MATCH($B101,Price!$A$6:$A$104,0),MATCH(O$1,Price!$B$5:$U$5,0))*O$2/1000,FALSE)</f>
        <v>0</v>
      </c>
      <c r="Q101" s="18" t="b">
        <f>IFERROR(INDEX(Demand!$B$6:$U$104,MATCH($B101,Demand!$A$6:$A$104,0),MATCH(Q$1,Demand!$B$5:$U$5,0))*
INDEX(Price!$B$6:$U$104,MATCH($B101,Price!$A$6:$A$104,0),MATCH(Q$1,Price!$B$5:$U$5,0))*Q$2/1000,FALSE)</f>
        <v>0</v>
      </c>
      <c r="R101" s="18" t="b">
        <f>IFERROR(INDEX(Demand!$B$6:$U$104,MATCH($B101,Demand!$A$6:$A$104,0),MATCH(R$1,Demand!$B$5:$U$5,0))*
INDEX(Price!$B$6:$U$104,MATCH($B101,Price!$A$6:$A$104,0),MATCH(R$1,Price!$B$5:$U$5,0))*R$2/1000,FALSE)</f>
        <v>0</v>
      </c>
      <c r="T101" s="18">
        <f t="shared" si="9"/>
        <v>0</v>
      </c>
    </row>
    <row r="102" spans="1:20" x14ac:dyDescent="0.25">
      <c r="A102" s="17" t="s">
        <v>49</v>
      </c>
      <c r="B102" s="16">
        <f>IF(AND(Demand!$A24&lt;&gt;"Total",$B101&lt;&gt;""),Demand!$A24,"")</f>
        <v>0</v>
      </c>
      <c r="C102" s="16" t="s">
        <v>50</v>
      </c>
      <c r="D102" s="18" t="b">
        <f>IFERROR(INDEX(Demand!$B$6:$U$104,MATCH($B102,Demand!$A$6:$A$104,0),MATCH(D$1,Demand!$B$5:$U$5,0))*
INDEX(Price!$B$6:$U$104,MATCH($B102,Price!$A$6:$A$104,0),MATCH(D$1,Price!$B$5:$U$5,0))*D$2/1000,FALSE)</f>
        <v>0</v>
      </c>
      <c r="E102" s="18" t="b">
        <f>IFERROR(INDEX(Demand!$B$6:$U$104,MATCH($B102,Demand!$A$6:$A$104,0),MATCH(E$1,Demand!$B$5:$U$5,0))*
INDEX(Price!$B$6:$U$104,MATCH($B102,Price!$A$6:$A$104,0),MATCH(E$1,Price!$B$5:$U$5,0))*E$2/1000,FALSE)</f>
        <v>0</v>
      </c>
      <c r="F102" s="18" t="b">
        <f>IFERROR(INDEX(Demand!$B$6:$U$104,MATCH($B102,Demand!$A$6:$A$104,0),MATCH(F$1,Demand!$B$5:$U$5,0))*
INDEX(Price!$B$6:$U$104,MATCH($B102,Price!$A$6:$A$104,0),MATCH(F$1,Price!$B$5:$U$5,0))*F$2/1000,FALSE)</f>
        <v>0</v>
      </c>
      <c r="G102" s="18" t="b">
        <f>IFERROR(INDEX(Demand!$B$6:$U$104,MATCH($B102,Demand!$A$6:$A$104,0),MATCH(G$1,Demand!$B$5:$U$5,0))*
INDEX(Price!$B$6:$U$104,MATCH($B102,Price!$A$6:$A$104,0),MATCH(G$1,Price!$B$5:$U$5,0))*G$2/1000,FALSE)</f>
        <v>0</v>
      </c>
      <c r="H102" s="18" t="b">
        <f>IFERROR(INDEX(Demand!$B$6:$U$104,MATCH($B102,Demand!$A$6:$A$104,0),MATCH(H$1,Demand!$B$5:$U$5,0))*
INDEX(Price!$B$6:$U$104,MATCH($B102,Price!$A$6:$A$104,0),MATCH(H$1,Price!$B$5:$U$5,0))*H$2/1000,FALSE)</f>
        <v>0</v>
      </c>
      <c r="I102" s="18" t="b">
        <f>IFERROR(INDEX(Demand!$B$6:$U$104,MATCH($B102,Demand!$A$6:$A$104,0),MATCH(I$1,Demand!$B$5:$U$5,0))*
INDEX(Price!$B$6:$U$104,MATCH($B102,Price!$A$6:$A$104,0),MATCH(I$1,Price!$B$5:$U$5,0))*I$2/1000,FALSE)</f>
        <v>0</v>
      </c>
      <c r="J102" s="18" t="b">
        <f>IFERROR(INDEX(Demand!$B$6:$U$104,MATCH($B102,Demand!$A$6:$A$104,0),MATCH(J$1,Demand!$B$5:$U$5,0))*
INDEX(Price!$B$6:$U$104,MATCH($B102,Price!$A$6:$A$104,0),MATCH(J$1,Price!$B$5:$U$5,0))*J$2/1000,FALSE)</f>
        <v>0</v>
      </c>
      <c r="K102" s="18" t="b">
        <f>IFERROR(INDEX(Demand!$B$6:$U$104,MATCH($B102,Demand!$A$6:$A$104,0),MATCH(K$1,Demand!$B$5:$U$5,0))*
INDEX(Price!$B$6:$U$104,MATCH($B102,Price!$A$6:$A$104,0),MATCH(K$1,Price!$B$5:$U$5,0))*K$2/1000,FALSE)</f>
        <v>0</v>
      </c>
      <c r="L102" s="18" t="b">
        <f>IFERROR(INDEX(Demand!$B$6:$U$104,MATCH($B102,Demand!$A$6:$A$104,0),MATCH(L$1,Demand!$B$5:$U$5,0))*
INDEX(Price!$B$6:$U$104,MATCH($B102,Price!$A$6:$A$104,0),MATCH(L$1,Price!$B$5:$U$5,0))*L$2/1000,FALSE)</f>
        <v>0</v>
      </c>
      <c r="M102" s="18" t="b">
        <f>IFERROR(INDEX(Demand!$B$6:$U$104,MATCH($B102,Demand!$A$6:$A$104,0),MATCH(M$1,Demand!$B$5:$U$5,0))*
INDEX(Price!$B$6:$U$104,MATCH($B102,Price!$A$6:$A$104,0),MATCH(M$1,Price!$B$5:$U$5,0))*M$2/1000,FALSE)</f>
        <v>0</v>
      </c>
      <c r="N102" s="18" t="b">
        <f>IFERROR(INDEX(Demand!$B$6:$U$104,MATCH($B102,Demand!$A$6:$A$104,0),MATCH(N$1,Demand!$B$5:$U$5,0))*
INDEX(Price!$B$6:$U$104,MATCH($B102,Price!$A$6:$A$104,0),MATCH(N$1,Price!$B$5:$U$5,0))*N$2/1000,FALSE)</f>
        <v>0</v>
      </c>
      <c r="O102" s="18" t="b">
        <f>IFERROR(INDEX(Demand!$B$6:$U$104,MATCH($B102,Demand!$A$6:$A$104,0),MATCH(O$1,Demand!$B$5:$U$5,0))*
INDEX(Price!$B$6:$U$104,MATCH($B102,Price!$A$6:$A$104,0),MATCH(O$1,Price!$B$5:$U$5,0))*O$2/1000,FALSE)</f>
        <v>0</v>
      </c>
      <c r="Q102" s="18" t="b">
        <f>IFERROR(INDEX(Demand!$B$6:$U$104,MATCH($B102,Demand!$A$6:$A$104,0),MATCH(Q$1,Demand!$B$5:$U$5,0))*
INDEX(Price!$B$6:$U$104,MATCH($B102,Price!$A$6:$A$104,0),MATCH(Q$1,Price!$B$5:$U$5,0))*Q$2/1000,FALSE)</f>
        <v>0</v>
      </c>
      <c r="R102" s="18" t="b">
        <f>IFERROR(INDEX(Demand!$B$6:$U$104,MATCH($B102,Demand!$A$6:$A$104,0),MATCH(R$1,Demand!$B$5:$U$5,0))*
INDEX(Price!$B$6:$U$104,MATCH($B102,Price!$A$6:$A$104,0),MATCH(R$1,Price!$B$5:$U$5,0))*R$2/1000,FALSE)</f>
        <v>0</v>
      </c>
      <c r="T102" s="18">
        <f t="shared" si="9"/>
        <v>0</v>
      </c>
    </row>
    <row r="103" spans="1:20" x14ac:dyDescent="0.25">
      <c r="A103" s="17" t="s">
        <v>49</v>
      </c>
      <c r="B103" s="16">
        <f>IF(AND(Demand!$A25&lt;&gt;"Total",$B102&lt;&gt;""),Demand!$A25,"")</f>
        <v>0</v>
      </c>
      <c r="C103" s="16" t="s">
        <v>50</v>
      </c>
      <c r="D103" s="18" t="b">
        <f>IFERROR(INDEX(Demand!$B$6:$U$104,MATCH($B103,Demand!$A$6:$A$104,0),MATCH(D$1,Demand!$B$5:$U$5,0))*
INDEX(Price!$B$6:$U$104,MATCH($B103,Price!$A$6:$A$104,0),MATCH(D$1,Price!$B$5:$U$5,0))*D$2/1000,FALSE)</f>
        <v>0</v>
      </c>
      <c r="E103" s="18" t="b">
        <f>IFERROR(INDEX(Demand!$B$6:$U$104,MATCH($B103,Demand!$A$6:$A$104,0),MATCH(E$1,Demand!$B$5:$U$5,0))*
INDEX(Price!$B$6:$U$104,MATCH($B103,Price!$A$6:$A$104,0),MATCH(E$1,Price!$B$5:$U$5,0))*E$2/1000,FALSE)</f>
        <v>0</v>
      </c>
      <c r="F103" s="18" t="b">
        <f>IFERROR(INDEX(Demand!$B$6:$U$104,MATCH($B103,Demand!$A$6:$A$104,0),MATCH(F$1,Demand!$B$5:$U$5,0))*
INDEX(Price!$B$6:$U$104,MATCH($B103,Price!$A$6:$A$104,0),MATCH(F$1,Price!$B$5:$U$5,0))*F$2/1000,FALSE)</f>
        <v>0</v>
      </c>
      <c r="G103" s="18" t="b">
        <f>IFERROR(INDEX(Demand!$B$6:$U$104,MATCH($B103,Demand!$A$6:$A$104,0),MATCH(G$1,Demand!$B$5:$U$5,0))*
INDEX(Price!$B$6:$U$104,MATCH($B103,Price!$A$6:$A$104,0),MATCH(G$1,Price!$B$5:$U$5,0))*G$2/1000,FALSE)</f>
        <v>0</v>
      </c>
      <c r="H103" s="18" t="b">
        <f>IFERROR(INDEX(Demand!$B$6:$U$104,MATCH($B103,Demand!$A$6:$A$104,0),MATCH(H$1,Demand!$B$5:$U$5,0))*
INDEX(Price!$B$6:$U$104,MATCH($B103,Price!$A$6:$A$104,0),MATCH(H$1,Price!$B$5:$U$5,0))*H$2/1000,FALSE)</f>
        <v>0</v>
      </c>
      <c r="I103" s="18" t="b">
        <f>IFERROR(INDEX(Demand!$B$6:$U$104,MATCH($B103,Demand!$A$6:$A$104,0),MATCH(I$1,Demand!$B$5:$U$5,0))*
INDEX(Price!$B$6:$U$104,MATCH($B103,Price!$A$6:$A$104,0),MATCH(I$1,Price!$B$5:$U$5,0))*I$2/1000,FALSE)</f>
        <v>0</v>
      </c>
      <c r="J103" s="18" t="b">
        <f>IFERROR(INDEX(Demand!$B$6:$U$104,MATCH($B103,Demand!$A$6:$A$104,0),MATCH(J$1,Demand!$B$5:$U$5,0))*
INDEX(Price!$B$6:$U$104,MATCH($B103,Price!$A$6:$A$104,0),MATCH(J$1,Price!$B$5:$U$5,0))*J$2/1000,FALSE)</f>
        <v>0</v>
      </c>
      <c r="K103" s="18" t="b">
        <f>IFERROR(INDEX(Demand!$B$6:$U$104,MATCH($B103,Demand!$A$6:$A$104,0),MATCH(K$1,Demand!$B$5:$U$5,0))*
INDEX(Price!$B$6:$U$104,MATCH($B103,Price!$A$6:$A$104,0),MATCH(K$1,Price!$B$5:$U$5,0))*K$2/1000,FALSE)</f>
        <v>0</v>
      </c>
      <c r="L103" s="18" t="b">
        <f>IFERROR(INDEX(Demand!$B$6:$U$104,MATCH($B103,Demand!$A$6:$A$104,0),MATCH(L$1,Demand!$B$5:$U$5,0))*
INDEX(Price!$B$6:$U$104,MATCH($B103,Price!$A$6:$A$104,0),MATCH(L$1,Price!$B$5:$U$5,0))*L$2/1000,FALSE)</f>
        <v>0</v>
      </c>
      <c r="M103" s="18" t="b">
        <f>IFERROR(INDEX(Demand!$B$6:$U$104,MATCH($B103,Demand!$A$6:$A$104,0),MATCH(M$1,Demand!$B$5:$U$5,0))*
INDEX(Price!$B$6:$U$104,MATCH($B103,Price!$A$6:$A$104,0),MATCH(M$1,Price!$B$5:$U$5,0))*M$2/1000,FALSE)</f>
        <v>0</v>
      </c>
      <c r="N103" s="18" t="b">
        <f>IFERROR(INDEX(Demand!$B$6:$U$104,MATCH($B103,Demand!$A$6:$A$104,0),MATCH(N$1,Demand!$B$5:$U$5,0))*
INDEX(Price!$B$6:$U$104,MATCH($B103,Price!$A$6:$A$104,0),MATCH(N$1,Price!$B$5:$U$5,0))*N$2/1000,FALSE)</f>
        <v>0</v>
      </c>
      <c r="O103" s="18" t="b">
        <f>IFERROR(INDEX(Demand!$B$6:$U$104,MATCH($B103,Demand!$A$6:$A$104,0),MATCH(O$1,Demand!$B$5:$U$5,0))*
INDEX(Price!$B$6:$U$104,MATCH($B103,Price!$A$6:$A$104,0),MATCH(O$1,Price!$B$5:$U$5,0))*O$2/1000,FALSE)</f>
        <v>0</v>
      </c>
      <c r="Q103" s="18" t="b">
        <f>IFERROR(INDEX(Demand!$B$6:$U$104,MATCH($B103,Demand!$A$6:$A$104,0),MATCH(Q$1,Demand!$B$5:$U$5,0))*
INDEX(Price!$B$6:$U$104,MATCH($B103,Price!$A$6:$A$104,0),MATCH(Q$1,Price!$B$5:$U$5,0))*Q$2/1000,FALSE)</f>
        <v>0</v>
      </c>
      <c r="R103" s="18" t="b">
        <f>IFERROR(INDEX(Demand!$B$6:$U$104,MATCH($B103,Demand!$A$6:$A$104,0),MATCH(R$1,Demand!$B$5:$U$5,0))*
INDEX(Price!$B$6:$U$104,MATCH($B103,Price!$A$6:$A$104,0),MATCH(R$1,Price!$B$5:$U$5,0))*R$2/1000,FALSE)</f>
        <v>0</v>
      </c>
      <c r="T103" s="18">
        <f t="shared" si="9"/>
        <v>0</v>
      </c>
    </row>
    <row r="104" spans="1:20" x14ac:dyDescent="0.25">
      <c r="A104" s="17" t="s">
        <v>49</v>
      </c>
      <c r="B104" s="16">
        <f>IF(AND(Demand!$A26&lt;&gt;"Total",$B103&lt;&gt;""),Demand!$A26,"")</f>
        <v>0</v>
      </c>
      <c r="C104" s="16" t="s">
        <v>50</v>
      </c>
      <c r="D104" s="18" t="b">
        <f>IFERROR(INDEX(Demand!$B$6:$U$104,MATCH($B104,Demand!$A$6:$A$104,0),MATCH(D$1,Demand!$B$5:$U$5,0))*
INDEX(Price!$B$6:$U$104,MATCH($B104,Price!$A$6:$A$104,0),MATCH(D$1,Price!$B$5:$U$5,0))*D$2/1000,FALSE)</f>
        <v>0</v>
      </c>
      <c r="E104" s="18" t="b">
        <f>IFERROR(INDEX(Demand!$B$6:$U$104,MATCH($B104,Demand!$A$6:$A$104,0),MATCH(E$1,Demand!$B$5:$U$5,0))*
INDEX(Price!$B$6:$U$104,MATCH($B104,Price!$A$6:$A$104,0),MATCH(E$1,Price!$B$5:$U$5,0))*E$2/1000,FALSE)</f>
        <v>0</v>
      </c>
      <c r="F104" s="18" t="b">
        <f>IFERROR(INDEX(Demand!$B$6:$U$104,MATCH($B104,Demand!$A$6:$A$104,0),MATCH(F$1,Demand!$B$5:$U$5,0))*
INDEX(Price!$B$6:$U$104,MATCH($B104,Price!$A$6:$A$104,0),MATCH(F$1,Price!$B$5:$U$5,0))*F$2/1000,FALSE)</f>
        <v>0</v>
      </c>
      <c r="G104" s="18" t="b">
        <f>IFERROR(INDEX(Demand!$B$6:$U$104,MATCH($B104,Demand!$A$6:$A$104,0),MATCH(G$1,Demand!$B$5:$U$5,0))*
INDEX(Price!$B$6:$U$104,MATCH($B104,Price!$A$6:$A$104,0),MATCH(G$1,Price!$B$5:$U$5,0))*G$2/1000,FALSE)</f>
        <v>0</v>
      </c>
      <c r="H104" s="18" t="b">
        <f>IFERROR(INDEX(Demand!$B$6:$U$104,MATCH($B104,Demand!$A$6:$A$104,0),MATCH(H$1,Demand!$B$5:$U$5,0))*
INDEX(Price!$B$6:$U$104,MATCH($B104,Price!$A$6:$A$104,0),MATCH(H$1,Price!$B$5:$U$5,0))*H$2/1000,FALSE)</f>
        <v>0</v>
      </c>
      <c r="I104" s="18" t="b">
        <f>IFERROR(INDEX(Demand!$B$6:$U$104,MATCH($B104,Demand!$A$6:$A$104,0),MATCH(I$1,Demand!$B$5:$U$5,0))*
INDEX(Price!$B$6:$U$104,MATCH($B104,Price!$A$6:$A$104,0),MATCH(I$1,Price!$B$5:$U$5,0))*I$2/1000,FALSE)</f>
        <v>0</v>
      </c>
      <c r="J104" s="18" t="b">
        <f>IFERROR(INDEX(Demand!$B$6:$U$104,MATCH($B104,Demand!$A$6:$A$104,0),MATCH(J$1,Demand!$B$5:$U$5,0))*
INDEX(Price!$B$6:$U$104,MATCH($B104,Price!$A$6:$A$104,0),MATCH(J$1,Price!$B$5:$U$5,0))*J$2/1000,FALSE)</f>
        <v>0</v>
      </c>
      <c r="K104" s="18" t="b">
        <f>IFERROR(INDEX(Demand!$B$6:$U$104,MATCH($B104,Demand!$A$6:$A$104,0),MATCH(K$1,Demand!$B$5:$U$5,0))*
INDEX(Price!$B$6:$U$104,MATCH($B104,Price!$A$6:$A$104,0),MATCH(K$1,Price!$B$5:$U$5,0))*K$2/1000,FALSE)</f>
        <v>0</v>
      </c>
      <c r="L104" s="18" t="b">
        <f>IFERROR(INDEX(Demand!$B$6:$U$104,MATCH($B104,Demand!$A$6:$A$104,0),MATCH(L$1,Demand!$B$5:$U$5,0))*
INDEX(Price!$B$6:$U$104,MATCH($B104,Price!$A$6:$A$104,0),MATCH(L$1,Price!$B$5:$U$5,0))*L$2/1000,FALSE)</f>
        <v>0</v>
      </c>
      <c r="M104" s="18" t="b">
        <f>IFERROR(INDEX(Demand!$B$6:$U$104,MATCH($B104,Demand!$A$6:$A$104,0),MATCH(M$1,Demand!$B$5:$U$5,0))*
INDEX(Price!$B$6:$U$104,MATCH($B104,Price!$A$6:$A$104,0),MATCH(M$1,Price!$B$5:$U$5,0))*M$2/1000,FALSE)</f>
        <v>0</v>
      </c>
      <c r="N104" s="18" t="b">
        <f>IFERROR(INDEX(Demand!$B$6:$U$104,MATCH($B104,Demand!$A$6:$A$104,0),MATCH(N$1,Demand!$B$5:$U$5,0))*
INDEX(Price!$B$6:$U$104,MATCH($B104,Price!$A$6:$A$104,0),MATCH(N$1,Price!$B$5:$U$5,0))*N$2/1000,FALSE)</f>
        <v>0</v>
      </c>
      <c r="O104" s="18" t="b">
        <f>IFERROR(INDEX(Demand!$B$6:$U$104,MATCH($B104,Demand!$A$6:$A$104,0),MATCH(O$1,Demand!$B$5:$U$5,0))*
INDEX(Price!$B$6:$U$104,MATCH($B104,Price!$A$6:$A$104,0),MATCH(O$1,Price!$B$5:$U$5,0))*O$2/1000,FALSE)</f>
        <v>0</v>
      </c>
      <c r="Q104" s="18" t="b">
        <f>IFERROR(INDEX(Demand!$B$6:$U$104,MATCH($B104,Demand!$A$6:$A$104,0),MATCH(Q$1,Demand!$B$5:$U$5,0))*
INDEX(Price!$B$6:$U$104,MATCH($B104,Price!$A$6:$A$104,0),MATCH(Q$1,Price!$B$5:$U$5,0))*Q$2/1000,FALSE)</f>
        <v>0</v>
      </c>
      <c r="R104" s="18" t="b">
        <f>IFERROR(INDEX(Demand!$B$6:$U$104,MATCH($B104,Demand!$A$6:$A$104,0),MATCH(R$1,Demand!$B$5:$U$5,0))*
INDEX(Price!$B$6:$U$104,MATCH($B104,Price!$A$6:$A$104,0),MATCH(R$1,Price!$B$5:$U$5,0))*R$2/1000,FALSE)</f>
        <v>0</v>
      </c>
      <c r="T104" s="18">
        <f t="shared" si="9"/>
        <v>0</v>
      </c>
    </row>
    <row r="105" spans="1:20" x14ac:dyDescent="0.25">
      <c r="A105" s="17" t="s">
        <v>49</v>
      </c>
      <c r="B105" s="16">
        <f>IF(AND(Demand!$A27&lt;&gt;"Total",$B104&lt;&gt;""),Demand!$A27,"")</f>
        <v>0</v>
      </c>
      <c r="C105" s="16" t="s">
        <v>50</v>
      </c>
      <c r="D105" s="18" t="b">
        <f>IFERROR(INDEX(Demand!$B$6:$U$104,MATCH($B105,Demand!$A$6:$A$104,0),MATCH(D$1,Demand!$B$5:$U$5,0))*
INDEX(Price!$B$6:$U$104,MATCH($B105,Price!$A$6:$A$104,0),MATCH(D$1,Price!$B$5:$U$5,0))*D$2/1000,FALSE)</f>
        <v>0</v>
      </c>
      <c r="E105" s="18" t="b">
        <f>IFERROR(INDEX(Demand!$B$6:$U$104,MATCH($B105,Demand!$A$6:$A$104,0),MATCH(E$1,Demand!$B$5:$U$5,0))*
INDEX(Price!$B$6:$U$104,MATCH($B105,Price!$A$6:$A$104,0),MATCH(E$1,Price!$B$5:$U$5,0))*E$2/1000,FALSE)</f>
        <v>0</v>
      </c>
      <c r="F105" s="18" t="b">
        <f>IFERROR(INDEX(Demand!$B$6:$U$104,MATCH($B105,Demand!$A$6:$A$104,0),MATCH(F$1,Demand!$B$5:$U$5,0))*
INDEX(Price!$B$6:$U$104,MATCH($B105,Price!$A$6:$A$104,0),MATCH(F$1,Price!$B$5:$U$5,0))*F$2/1000,FALSE)</f>
        <v>0</v>
      </c>
      <c r="G105" s="18" t="b">
        <f>IFERROR(INDEX(Demand!$B$6:$U$104,MATCH($B105,Demand!$A$6:$A$104,0),MATCH(G$1,Demand!$B$5:$U$5,0))*
INDEX(Price!$B$6:$U$104,MATCH($B105,Price!$A$6:$A$104,0),MATCH(G$1,Price!$B$5:$U$5,0))*G$2/1000,FALSE)</f>
        <v>0</v>
      </c>
      <c r="H105" s="18" t="b">
        <f>IFERROR(INDEX(Demand!$B$6:$U$104,MATCH($B105,Demand!$A$6:$A$104,0),MATCH(H$1,Demand!$B$5:$U$5,0))*
INDEX(Price!$B$6:$U$104,MATCH($B105,Price!$A$6:$A$104,0),MATCH(H$1,Price!$B$5:$U$5,0))*H$2/1000,FALSE)</f>
        <v>0</v>
      </c>
      <c r="I105" s="18" t="b">
        <f>IFERROR(INDEX(Demand!$B$6:$U$104,MATCH($B105,Demand!$A$6:$A$104,0),MATCH(I$1,Demand!$B$5:$U$5,0))*
INDEX(Price!$B$6:$U$104,MATCH($B105,Price!$A$6:$A$104,0),MATCH(I$1,Price!$B$5:$U$5,0))*I$2/1000,FALSE)</f>
        <v>0</v>
      </c>
      <c r="J105" s="18" t="b">
        <f>IFERROR(INDEX(Demand!$B$6:$U$104,MATCH($B105,Demand!$A$6:$A$104,0),MATCH(J$1,Demand!$B$5:$U$5,0))*
INDEX(Price!$B$6:$U$104,MATCH($B105,Price!$A$6:$A$104,0),MATCH(J$1,Price!$B$5:$U$5,0))*J$2/1000,FALSE)</f>
        <v>0</v>
      </c>
      <c r="K105" s="18" t="b">
        <f>IFERROR(INDEX(Demand!$B$6:$U$104,MATCH($B105,Demand!$A$6:$A$104,0),MATCH(K$1,Demand!$B$5:$U$5,0))*
INDEX(Price!$B$6:$U$104,MATCH($B105,Price!$A$6:$A$104,0),MATCH(K$1,Price!$B$5:$U$5,0))*K$2/1000,FALSE)</f>
        <v>0</v>
      </c>
      <c r="L105" s="18" t="b">
        <f>IFERROR(INDEX(Demand!$B$6:$U$104,MATCH($B105,Demand!$A$6:$A$104,0),MATCH(L$1,Demand!$B$5:$U$5,0))*
INDEX(Price!$B$6:$U$104,MATCH($B105,Price!$A$6:$A$104,0),MATCH(L$1,Price!$B$5:$U$5,0))*L$2/1000,FALSE)</f>
        <v>0</v>
      </c>
      <c r="M105" s="18" t="b">
        <f>IFERROR(INDEX(Demand!$B$6:$U$104,MATCH($B105,Demand!$A$6:$A$104,0),MATCH(M$1,Demand!$B$5:$U$5,0))*
INDEX(Price!$B$6:$U$104,MATCH($B105,Price!$A$6:$A$104,0),MATCH(M$1,Price!$B$5:$U$5,0))*M$2/1000,FALSE)</f>
        <v>0</v>
      </c>
      <c r="N105" s="18" t="b">
        <f>IFERROR(INDEX(Demand!$B$6:$U$104,MATCH($B105,Demand!$A$6:$A$104,0),MATCH(N$1,Demand!$B$5:$U$5,0))*
INDEX(Price!$B$6:$U$104,MATCH($B105,Price!$A$6:$A$104,0),MATCH(N$1,Price!$B$5:$U$5,0))*N$2/1000,FALSE)</f>
        <v>0</v>
      </c>
      <c r="O105" s="18" t="b">
        <f>IFERROR(INDEX(Demand!$B$6:$U$104,MATCH($B105,Demand!$A$6:$A$104,0),MATCH(O$1,Demand!$B$5:$U$5,0))*
INDEX(Price!$B$6:$U$104,MATCH($B105,Price!$A$6:$A$104,0),MATCH(O$1,Price!$B$5:$U$5,0))*O$2/1000,FALSE)</f>
        <v>0</v>
      </c>
      <c r="Q105" s="18" t="b">
        <f>IFERROR(INDEX(Demand!$B$6:$U$104,MATCH($B105,Demand!$A$6:$A$104,0),MATCH(Q$1,Demand!$B$5:$U$5,0))*
INDEX(Price!$B$6:$U$104,MATCH($B105,Price!$A$6:$A$104,0),MATCH(Q$1,Price!$B$5:$U$5,0))*Q$2/1000,FALSE)</f>
        <v>0</v>
      </c>
      <c r="R105" s="18" t="b">
        <f>IFERROR(INDEX(Demand!$B$6:$U$104,MATCH($B105,Demand!$A$6:$A$104,0),MATCH(R$1,Demand!$B$5:$U$5,0))*
INDEX(Price!$B$6:$U$104,MATCH($B105,Price!$A$6:$A$104,0),MATCH(R$1,Price!$B$5:$U$5,0))*R$2/1000,FALSE)</f>
        <v>0</v>
      </c>
      <c r="T105" s="18">
        <f t="shared" si="9"/>
        <v>0</v>
      </c>
    </row>
    <row r="106" spans="1:20" x14ac:dyDescent="0.25">
      <c r="A106" s="17" t="s">
        <v>49</v>
      </c>
      <c r="B106" s="16">
        <f>IF(AND(Demand!$A28&lt;&gt;"Total",$B105&lt;&gt;""),Demand!$A28,"")</f>
        <v>0</v>
      </c>
      <c r="C106" s="16" t="s">
        <v>50</v>
      </c>
      <c r="D106" s="18" t="b">
        <f>IFERROR(INDEX(Demand!$B$6:$U$104,MATCH($B106,Demand!$A$6:$A$104,0),MATCH(D$1,Demand!$B$5:$U$5,0))*
INDEX(Price!$B$6:$U$104,MATCH($B106,Price!$A$6:$A$104,0),MATCH(D$1,Price!$B$5:$U$5,0))*D$2/1000,FALSE)</f>
        <v>0</v>
      </c>
      <c r="E106" s="18" t="b">
        <f>IFERROR(INDEX(Demand!$B$6:$U$104,MATCH($B106,Demand!$A$6:$A$104,0),MATCH(E$1,Demand!$B$5:$U$5,0))*
INDEX(Price!$B$6:$U$104,MATCH($B106,Price!$A$6:$A$104,0),MATCH(E$1,Price!$B$5:$U$5,0))*E$2/1000,FALSE)</f>
        <v>0</v>
      </c>
      <c r="F106" s="18" t="b">
        <f>IFERROR(INDEX(Demand!$B$6:$U$104,MATCH($B106,Demand!$A$6:$A$104,0),MATCH(F$1,Demand!$B$5:$U$5,0))*
INDEX(Price!$B$6:$U$104,MATCH($B106,Price!$A$6:$A$104,0),MATCH(F$1,Price!$B$5:$U$5,0))*F$2/1000,FALSE)</f>
        <v>0</v>
      </c>
      <c r="G106" s="18" t="b">
        <f>IFERROR(INDEX(Demand!$B$6:$U$104,MATCH($B106,Demand!$A$6:$A$104,0),MATCH(G$1,Demand!$B$5:$U$5,0))*
INDEX(Price!$B$6:$U$104,MATCH($B106,Price!$A$6:$A$104,0),MATCH(G$1,Price!$B$5:$U$5,0))*G$2/1000,FALSE)</f>
        <v>0</v>
      </c>
      <c r="H106" s="18" t="b">
        <f>IFERROR(INDEX(Demand!$B$6:$U$104,MATCH($B106,Demand!$A$6:$A$104,0),MATCH(H$1,Demand!$B$5:$U$5,0))*
INDEX(Price!$B$6:$U$104,MATCH($B106,Price!$A$6:$A$104,0),MATCH(H$1,Price!$B$5:$U$5,0))*H$2/1000,FALSE)</f>
        <v>0</v>
      </c>
      <c r="I106" s="18" t="b">
        <f>IFERROR(INDEX(Demand!$B$6:$U$104,MATCH($B106,Demand!$A$6:$A$104,0),MATCH(I$1,Demand!$B$5:$U$5,0))*
INDEX(Price!$B$6:$U$104,MATCH($B106,Price!$A$6:$A$104,0),MATCH(I$1,Price!$B$5:$U$5,0))*I$2/1000,FALSE)</f>
        <v>0</v>
      </c>
      <c r="J106" s="18" t="b">
        <f>IFERROR(INDEX(Demand!$B$6:$U$104,MATCH($B106,Demand!$A$6:$A$104,0),MATCH(J$1,Demand!$B$5:$U$5,0))*
INDEX(Price!$B$6:$U$104,MATCH($B106,Price!$A$6:$A$104,0),MATCH(J$1,Price!$B$5:$U$5,0))*J$2/1000,FALSE)</f>
        <v>0</v>
      </c>
      <c r="K106" s="18" t="b">
        <f>IFERROR(INDEX(Demand!$B$6:$U$104,MATCH($B106,Demand!$A$6:$A$104,0),MATCH(K$1,Demand!$B$5:$U$5,0))*
INDEX(Price!$B$6:$U$104,MATCH($B106,Price!$A$6:$A$104,0),MATCH(K$1,Price!$B$5:$U$5,0))*K$2/1000,FALSE)</f>
        <v>0</v>
      </c>
      <c r="L106" s="18" t="b">
        <f>IFERROR(INDEX(Demand!$B$6:$U$104,MATCH($B106,Demand!$A$6:$A$104,0),MATCH(L$1,Demand!$B$5:$U$5,0))*
INDEX(Price!$B$6:$U$104,MATCH($B106,Price!$A$6:$A$104,0),MATCH(L$1,Price!$B$5:$U$5,0))*L$2/1000,FALSE)</f>
        <v>0</v>
      </c>
      <c r="M106" s="18" t="b">
        <f>IFERROR(INDEX(Demand!$B$6:$U$104,MATCH($B106,Demand!$A$6:$A$104,0),MATCH(M$1,Demand!$B$5:$U$5,0))*
INDEX(Price!$B$6:$U$104,MATCH($B106,Price!$A$6:$A$104,0),MATCH(M$1,Price!$B$5:$U$5,0))*M$2/1000,FALSE)</f>
        <v>0</v>
      </c>
      <c r="N106" s="18" t="b">
        <f>IFERROR(INDEX(Demand!$B$6:$U$104,MATCH($B106,Demand!$A$6:$A$104,0),MATCH(N$1,Demand!$B$5:$U$5,0))*
INDEX(Price!$B$6:$U$104,MATCH($B106,Price!$A$6:$A$104,0),MATCH(N$1,Price!$B$5:$U$5,0))*N$2/1000,FALSE)</f>
        <v>0</v>
      </c>
      <c r="O106" s="18" t="b">
        <f>IFERROR(INDEX(Demand!$B$6:$U$104,MATCH($B106,Demand!$A$6:$A$104,0),MATCH(O$1,Demand!$B$5:$U$5,0))*
INDEX(Price!$B$6:$U$104,MATCH($B106,Price!$A$6:$A$104,0),MATCH(O$1,Price!$B$5:$U$5,0))*O$2/1000,FALSE)</f>
        <v>0</v>
      </c>
      <c r="Q106" s="18" t="b">
        <f>IFERROR(INDEX(Demand!$B$6:$U$104,MATCH($B106,Demand!$A$6:$A$104,0),MATCH(Q$1,Demand!$B$5:$U$5,0))*
INDEX(Price!$B$6:$U$104,MATCH($B106,Price!$A$6:$A$104,0),MATCH(Q$1,Price!$B$5:$U$5,0))*Q$2/1000,FALSE)</f>
        <v>0</v>
      </c>
      <c r="R106" s="18" t="b">
        <f>IFERROR(INDEX(Demand!$B$6:$U$104,MATCH($B106,Demand!$A$6:$A$104,0),MATCH(R$1,Demand!$B$5:$U$5,0))*
INDEX(Price!$B$6:$U$104,MATCH($B106,Price!$A$6:$A$104,0),MATCH(R$1,Price!$B$5:$U$5,0))*R$2/1000,FALSE)</f>
        <v>0</v>
      </c>
      <c r="T106" s="18">
        <f t="shared" si="9"/>
        <v>0</v>
      </c>
    </row>
    <row r="107" spans="1:20" x14ac:dyDescent="0.25">
      <c r="A107" s="17" t="s">
        <v>49</v>
      </c>
      <c r="B107" s="16">
        <f>IF(AND(Demand!$A29&lt;&gt;"Total",$B106&lt;&gt;""),Demand!$A29,"")</f>
        <v>0</v>
      </c>
      <c r="C107" s="16" t="s">
        <v>50</v>
      </c>
      <c r="D107" s="18" t="b">
        <f>IFERROR(INDEX(Demand!$B$6:$U$104,MATCH($B107,Demand!$A$6:$A$104,0),MATCH(D$1,Demand!$B$5:$U$5,0))*
INDEX(Price!$B$6:$U$104,MATCH($B107,Price!$A$6:$A$104,0),MATCH(D$1,Price!$B$5:$U$5,0))*D$2/1000,FALSE)</f>
        <v>0</v>
      </c>
      <c r="E107" s="18" t="b">
        <f>IFERROR(INDEX(Demand!$B$6:$U$104,MATCH($B107,Demand!$A$6:$A$104,0),MATCH(E$1,Demand!$B$5:$U$5,0))*
INDEX(Price!$B$6:$U$104,MATCH($B107,Price!$A$6:$A$104,0),MATCH(E$1,Price!$B$5:$U$5,0))*E$2/1000,FALSE)</f>
        <v>0</v>
      </c>
      <c r="F107" s="18" t="b">
        <f>IFERROR(INDEX(Demand!$B$6:$U$104,MATCH($B107,Demand!$A$6:$A$104,0),MATCH(F$1,Demand!$B$5:$U$5,0))*
INDEX(Price!$B$6:$U$104,MATCH($B107,Price!$A$6:$A$104,0),MATCH(F$1,Price!$B$5:$U$5,0))*F$2/1000,FALSE)</f>
        <v>0</v>
      </c>
      <c r="G107" s="18" t="b">
        <f>IFERROR(INDEX(Demand!$B$6:$U$104,MATCH($B107,Demand!$A$6:$A$104,0),MATCH(G$1,Demand!$B$5:$U$5,0))*
INDEX(Price!$B$6:$U$104,MATCH($B107,Price!$A$6:$A$104,0),MATCH(G$1,Price!$B$5:$U$5,0))*G$2/1000,FALSE)</f>
        <v>0</v>
      </c>
      <c r="H107" s="18" t="b">
        <f>IFERROR(INDEX(Demand!$B$6:$U$104,MATCH($B107,Demand!$A$6:$A$104,0),MATCH(H$1,Demand!$B$5:$U$5,0))*
INDEX(Price!$B$6:$U$104,MATCH($B107,Price!$A$6:$A$104,0),MATCH(H$1,Price!$B$5:$U$5,0))*H$2/1000,FALSE)</f>
        <v>0</v>
      </c>
      <c r="I107" s="18" t="b">
        <f>IFERROR(INDEX(Demand!$B$6:$U$104,MATCH($B107,Demand!$A$6:$A$104,0),MATCH(I$1,Demand!$B$5:$U$5,0))*
INDEX(Price!$B$6:$U$104,MATCH($B107,Price!$A$6:$A$104,0),MATCH(I$1,Price!$B$5:$U$5,0))*I$2/1000,FALSE)</f>
        <v>0</v>
      </c>
      <c r="J107" s="18" t="b">
        <f>IFERROR(INDEX(Demand!$B$6:$U$104,MATCH($B107,Demand!$A$6:$A$104,0),MATCH(J$1,Demand!$B$5:$U$5,0))*
INDEX(Price!$B$6:$U$104,MATCH($B107,Price!$A$6:$A$104,0),MATCH(J$1,Price!$B$5:$U$5,0))*J$2/1000,FALSE)</f>
        <v>0</v>
      </c>
      <c r="K107" s="18" t="b">
        <f>IFERROR(INDEX(Demand!$B$6:$U$104,MATCH($B107,Demand!$A$6:$A$104,0),MATCH(K$1,Demand!$B$5:$U$5,0))*
INDEX(Price!$B$6:$U$104,MATCH($B107,Price!$A$6:$A$104,0),MATCH(K$1,Price!$B$5:$U$5,0))*K$2/1000,FALSE)</f>
        <v>0</v>
      </c>
      <c r="L107" s="18" t="b">
        <f>IFERROR(INDEX(Demand!$B$6:$U$104,MATCH($B107,Demand!$A$6:$A$104,0),MATCH(L$1,Demand!$B$5:$U$5,0))*
INDEX(Price!$B$6:$U$104,MATCH($B107,Price!$A$6:$A$104,0),MATCH(L$1,Price!$B$5:$U$5,0))*L$2/1000,FALSE)</f>
        <v>0</v>
      </c>
      <c r="M107" s="18" t="b">
        <f>IFERROR(INDEX(Demand!$B$6:$U$104,MATCH($B107,Demand!$A$6:$A$104,0),MATCH(M$1,Demand!$B$5:$U$5,0))*
INDEX(Price!$B$6:$U$104,MATCH($B107,Price!$A$6:$A$104,0),MATCH(M$1,Price!$B$5:$U$5,0))*M$2/1000,FALSE)</f>
        <v>0</v>
      </c>
      <c r="N107" s="18" t="b">
        <f>IFERROR(INDEX(Demand!$B$6:$U$104,MATCH($B107,Demand!$A$6:$A$104,0),MATCH(N$1,Demand!$B$5:$U$5,0))*
INDEX(Price!$B$6:$U$104,MATCH($B107,Price!$A$6:$A$104,0),MATCH(N$1,Price!$B$5:$U$5,0))*N$2/1000,FALSE)</f>
        <v>0</v>
      </c>
      <c r="O107" s="18" t="b">
        <f>IFERROR(INDEX(Demand!$B$6:$U$104,MATCH($B107,Demand!$A$6:$A$104,0),MATCH(O$1,Demand!$B$5:$U$5,0))*
INDEX(Price!$B$6:$U$104,MATCH($B107,Price!$A$6:$A$104,0),MATCH(O$1,Price!$B$5:$U$5,0))*O$2/1000,FALSE)</f>
        <v>0</v>
      </c>
      <c r="Q107" s="18" t="b">
        <f>IFERROR(INDEX(Demand!$B$6:$U$104,MATCH($B107,Demand!$A$6:$A$104,0),MATCH(Q$1,Demand!$B$5:$U$5,0))*
INDEX(Price!$B$6:$U$104,MATCH($B107,Price!$A$6:$A$104,0),MATCH(Q$1,Price!$B$5:$U$5,0))*Q$2/1000,FALSE)</f>
        <v>0</v>
      </c>
      <c r="R107" s="18" t="b">
        <f>IFERROR(INDEX(Demand!$B$6:$U$104,MATCH($B107,Demand!$A$6:$A$104,0),MATCH(R$1,Demand!$B$5:$U$5,0))*
INDEX(Price!$B$6:$U$104,MATCH($B107,Price!$A$6:$A$104,0),MATCH(R$1,Price!$B$5:$U$5,0))*R$2/1000,FALSE)</f>
        <v>0</v>
      </c>
      <c r="T107" s="18">
        <f t="shared" si="9"/>
        <v>0</v>
      </c>
    </row>
    <row r="108" spans="1:20" x14ac:dyDescent="0.25">
      <c r="A108" s="17" t="s">
        <v>49</v>
      </c>
      <c r="B108" s="16">
        <f>IF(AND(Demand!$A30&lt;&gt;"Total",$B107&lt;&gt;""),Demand!$A30,"")</f>
        <v>0</v>
      </c>
      <c r="C108" s="16" t="s">
        <v>50</v>
      </c>
      <c r="D108" s="18" t="b">
        <f>IFERROR(INDEX(Demand!$B$6:$U$104,MATCH($B108,Demand!$A$6:$A$104,0),MATCH(D$1,Demand!$B$5:$U$5,0))*
INDEX(Price!$B$6:$U$104,MATCH($B108,Price!$A$6:$A$104,0),MATCH(D$1,Price!$B$5:$U$5,0))*D$2/1000,FALSE)</f>
        <v>0</v>
      </c>
      <c r="E108" s="18" t="b">
        <f>IFERROR(INDEX(Demand!$B$6:$U$104,MATCH($B108,Demand!$A$6:$A$104,0),MATCH(E$1,Demand!$B$5:$U$5,0))*
INDEX(Price!$B$6:$U$104,MATCH($B108,Price!$A$6:$A$104,0),MATCH(E$1,Price!$B$5:$U$5,0))*E$2/1000,FALSE)</f>
        <v>0</v>
      </c>
      <c r="F108" s="18" t="b">
        <f>IFERROR(INDEX(Demand!$B$6:$U$104,MATCH($B108,Demand!$A$6:$A$104,0),MATCH(F$1,Demand!$B$5:$U$5,0))*
INDEX(Price!$B$6:$U$104,MATCH($B108,Price!$A$6:$A$104,0),MATCH(F$1,Price!$B$5:$U$5,0))*F$2/1000,FALSE)</f>
        <v>0</v>
      </c>
      <c r="G108" s="18" t="b">
        <f>IFERROR(INDEX(Demand!$B$6:$U$104,MATCH($B108,Demand!$A$6:$A$104,0),MATCH(G$1,Demand!$B$5:$U$5,0))*
INDEX(Price!$B$6:$U$104,MATCH($B108,Price!$A$6:$A$104,0),MATCH(G$1,Price!$B$5:$U$5,0))*G$2/1000,FALSE)</f>
        <v>0</v>
      </c>
      <c r="H108" s="18" t="b">
        <f>IFERROR(INDEX(Demand!$B$6:$U$104,MATCH($B108,Demand!$A$6:$A$104,0),MATCH(H$1,Demand!$B$5:$U$5,0))*
INDEX(Price!$B$6:$U$104,MATCH($B108,Price!$A$6:$A$104,0),MATCH(H$1,Price!$B$5:$U$5,0))*H$2/1000,FALSE)</f>
        <v>0</v>
      </c>
      <c r="I108" s="18" t="b">
        <f>IFERROR(INDEX(Demand!$B$6:$U$104,MATCH($B108,Demand!$A$6:$A$104,0),MATCH(I$1,Demand!$B$5:$U$5,0))*
INDEX(Price!$B$6:$U$104,MATCH($B108,Price!$A$6:$A$104,0),MATCH(I$1,Price!$B$5:$U$5,0))*I$2/1000,FALSE)</f>
        <v>0</v>
      </c>
      <c r="J108" s="18" t="b">
        <f>IFERROR(INDEX(Demand!$B$6:$U$104,MATCH($B108,Demand!$A$6:$A$104,0),MATCH(J$1,Demand!$B$5:$U$5,0))*
INDEX(Price!$B$6:$U$104,MATCH($B108,Price!$A$6:$A$104,0),MATCH(J$1,Price!$B$5:$U$5,0))*J$2/1000,FALSE)</f>
        <v>0</v>
      </c>
      <c r="K108" s="18" t="b">
        <f>IFERROR(INDEX(Demand!$B$6:$U$104,MATCH($B108,Demand!$A$6:$A$104,0),MATCH(K$1,Demand!$B$5:$U$5,0))*
INDEX(Price!$B$6:$U$104,MATCH($B108,Price!$A$6:$A$104,0),MATCH(K$1,Price!$B$5:$U$5,0))*K$2/1000,FALSE)</f>
        <v>0</v>
      </c>
      <c r="L108" s="18" t="b">
        <f>IFERROR(INDEX(Demand!$B$6:$U$104,MATCH($B108,Demand!$A$6:$A$104,0),MATCH(L$1,Demand!$B$5:$U$5,0))*
INDEX(Price!$B$6:$U$104,MATCH($B108,Price!$A$6:$A$104,0),MATCH(L$1,Price!$B$5:$U$5,0))*L$2/1000,FALSE)</f>
        <v>0</v>
      </c>
      <c r="M108" s="18" t="b">
        <f>IFERROR(INDEX(Demand!$B$6:$U$104,MATCH($B108,Demand!$A$6:$A$104,0),MATCH(M$1,Demand!$B$5:$U$5,0))*
INDEX(Price!$B$6:$U$104,MATCH($B108,Price!$A$6:$A$104,0),MATCH(M$1,Price!$B$5:$U$5,0))*M$2/1000,FALSE)</f>
        <v>0</v>
      </c>
      <c r="N108" s="18" t="b">
        <f>IFERROR(INDEX(Demand!$B$6:$U$104,MATCH($B108,Demand!$A$6:$A$104,0),MATCH(N$1,Demand!$B$5:$U$5,0))*
INDEX(Price!$B$6:$U$104,MATCH($B108,Price!$A$6:$A$104,0),MATCH(N$1,Price!$B$5:$U$5,0))*N$2/1000,FALSE)</f>
        <v>0</v>
      </c>
      <c r="O108" s="18" t="b">
        <f>IFERROR(INDEX(Demand!$B$6:$U$104,MATCH($B108,Demand!$A$6:$A$104,0),MATCH(O$1,Demand!$B$5:$U$5,0))*
INDEX(Price!$B$6:$U$104,MATCH($B108,Price!$A$6:$A$104,0),MATCH(O$1,Price!$B$5:$U$5,0))*O$2/1000,FALSE)</f>
        <v>0</v>
      </c>
      <c r="Q108" s="18" t="b">
        <f>IFERROR(INDEX(Demand!$B$6:$U$104,MATCH($B108,Demand!$A$6:$A$104,0),MATCH(Q$1,Demand!$B$5:$U$5,0))*
INDEX(Price!$B$6:$U$104,MATCH($B108,Price!$A$6:$A$104,0),MATCH(Q$1,Price!$B$5:$U$5,0))*Q$2/1000,FALSE)</f>
        <v>0</v>
      </c>
      <c r="R108" s="18" t="b">
        <f>IFERROR(INDEX(Demand!$B$6:$U$104,MATCH($B108,Demand!$A$6:$A$104,0),MATCH(R$1,Demand!$B$5:$U$5,0))*
INDEX(Price!$B$6:$U$104,MATCH($B108,Price!$A$6:$A$104,0),MATCH(R$1,Price!$B$5:$U$5,0))*R$2/1000,FALSE)</f>
        <v>0</v>
      </c>
      <c r="T108" s="18">
        <f t="shared" si="9"/>
        <v>0</v>
      </c>
    </row>
    <row r="109" spans="1:20" x14ac:dyDescent="0.25">
      <c r="A109" s="17" t="s">
        <v>49</v>
      </c>
      <c r="B109" s="16">
        <f>IF(AND(Demand!$A31&lt;&gt;"Total",$B108&lt;&gt;""),Demand!$A31,"")</f>
        <v>0</v>
      </c>
      <c r="C109" s="16" t="s">
        <v>50</v>
      </c>
      <c r="D109" s="18" t="b">
        <f>IFERROR(INDEX(Demand!$B$6:$U$104,MATCH($B109,Demand!$A$6:$A$104,0),MATCH(D$1,Demand!$B$5:$U$5,0))*
INDEX(Price!$B$6:$U$104,MATCH($B109,Price!$A$6:$A$104,0),MATCH(D$1,Price!$B$5:$U$5,0))*D$2/1000,FALSE)</f>
        <v>0</v>
      </c>
      <c r="E109" s="18" t="b">
        <f>IFERROR(INDEX(Demand!$B$6:$U$104,MATCH($B109,Demand!$A$6:$A$104,0),MATCH(E$1,Demand!$B$5:$U$5,0))*
INDEX(Price!$B$6:$U$104,MATCH($B109,Price!$A$6:$A$104,0),MATCH(E$1,Price!$B$5:$U$5,0))*E$2/1000,FALSE)</f>
        <v>0</v>
      </c>
      <c r="F109" s="18" t="b">
        <f>IFERROR(INDEX(Demand!$B$6:$U$104,MATCH($B109,Demand!$A$6:$A$104,0),MATCH(F$1,Demand!$B$5:$U$5,0))*
INDEX(Price!$B$6:$U$104,MATCH($B109,Price!$A$6:$A$104,0),MATCH(F$1,Price!$B$5:$U$5,0))*F$2/1000,FALSE)</f>
        <v>0</v>
      </c>
      <c r="G109" s="18" t="b">
        <f>IFERROR(INDEX(Demand!$B$6:$U$104,MATCH($B109,Demand!$A$6:$A$104,0),MATCH(G$1,Demand!$B$5:$U$5,0))*
INDEX(Price!$B$6:$U$104,MATCH($B109,Price!$A$6:$A$104,0),MATCH(G$1,Price!$B$5:$U$5,0))*G$2/1000,FALSE)</f>
        <v>0</v>
      </c>
      <c r="H109" s="18" t="b">
        <f>IFERROR(INDEX(Demand!$B$6:$U$104,MATCH($B109,Demand!$A$6:$A$104,0),MATCH(H$1,Demand!$B$5:$U$5,0))*
INDEX(Price!$B$6:$U$104,MATCH($B109,Price!$A$6:$A$104,0),MATCH(H$1,Price!$B$5:$U$5,0))*H$2/1000,FALSE)</f>
        <v>0</v>
      </c>
      <c r="I109" s="18" t="b">
        <f>IFERROR(INDEX(Demand!$B$6:$U$104,MATCH($B109,Demand!$A$6:$A$104,0),MATCH(I$1,Demand!$B$5:$U$5,0))*
INDEX(Price!$B$6:$U$104,MATCH($B109,Price!$A$6:$A$104,0),MATCH(I$1,Price!$B$5:$U$5,0))*I$2/1000,FALSE)</f>
        <v>0</v>
      </c>
      <c r="J109" s="18" t="b">
        <f>IFERROR(INDEX(Demand!$B$6:$U$104,MATCH($B109,Demand!$A$6:$A$104,0),MATCH(J$1,Demand!$B$5:$U$5,0))*
INDEX(Price!$B$6:$U$104,MATCH($B109,Price!$A$6:$A$104,0),MATCH(J$1,Price!$B$5:$U$5,0))*J$2/1000,FALSE)</f>
        <v>0</v>
      </c>
      <c r="K109" s="18" t="b">
        <f>IFERROR(INDEX(Demand!$B$6:$U$104,MATCH($B109,Demand!$A$6:$A$104,0),MATCH(K$1,Demand!$B$5:$U$5,0))*
INDEX(Price!$B$6:$U$104,MATCH($B109,Price!$A$6:$A$104,0),MATCH(K$1,Price!$B$5:$U$5,0))*K$2/1000,FALSE)</f>
        <v>0</v>
      </c>
      <c r="L109" s="18" t="b">
        <f>IFERROR(INDEX(Demand!$B$6:$U$104,MATCH($B109,Demand!$A$6:$A$104,0),MATCH(L$1,Demand!$B$5:$U$5,0))*
INDEX(Price!$B$6:$U$104,MATCH($B109,Price!$A$6:$A$104,0),MATCH(L$1,Price!$B$5:$U$5,0))*L$2/1000,FALSE)</f>
        <v>0</v>
      </c>
      <c r="M109" s="18" t="b">
        <f>IFERROR(INDEX(Demand!$B$6:$U$104,MATCH($B109,Demand!$A$6:$A$104,0),MATCH(M$1,Demand!$B$5:$U$5,0))*
INDEX(Price!$B$6:$U$104,MATCH($B109,Price!$A$6:$A$104,0),MATCH(M$1,Price!$B$5:$U$5,0))*M$2/1000,FALSE)</f>
        <v>0</v>
      </c>
      <c r="N109" s="18" t="b">
        <f>IFERROR(INDEX(Demand!$B$6:$U$104,MATCH($B109,Demand!$A$6:$A$104,0),MATCH(N$1,Demand!$B$5:$U$5,0))*
INDEX(Price!$B$6:$U$104,MATCH($B109,Price!$A$6:$A$104,0),MATCH(N$1,Price!$B$5:$U$5,0))*N$2/1000,FALSE)</f>
        <v>0</v>
      </c>
      <c r="O109" s="18" t="b">
        <f>IFERROR(INDEX(Demand!$B$6:$U$104,MATCH($B109,Demand!$A$6:$A$104,0),MATCH(O$1,Demand!$B$5:$U$5,0))*
INDEX(Price!$B$6:$U$104,MATCH($B109,Price!$A$6:$A$104,0),MATCH(O$1,Price!$B$5:$U$5,0))*O$2/1000,FALSE)</f>
        <v>0</v>
      </c>
      <c r="Q109" s="18" t="b">
        <f>IFERROR(INDEX(Demand!$B$6:$U$104,MATCH($B109,Demand!$A$6:$A$104,0),MATCH(Q$1,Demand!$B$5:$U$5,0))*
INDEX(Price!$B$6:$U$104,MATCH($B109,Price!$A$6:$A$104,0),MATCH(Q$1,Price!$B$5:$U$5,0))*Q$2/1000,FALSE)</f>
        <v>0</v>
      </c>
      <c r="R109" s="18" t="b">
        <f>IFERROR(INDEX(Demand!$B$6:$U$104,MATCH($B109,Demand!$A$6:$A$104,0),MATCH(R$1,Demand!$B$5:$U$5,0))*
INDEX(Price!$B$6:$U$104,MATCH($B109,Price!$A$6:$A$104,0),MATCH(R$1,Price!$B$5:$U$5,0))*R$2/1000,FALSE)</f>
        <v>0</v>
      </c>
      <c r="T109" s="18">
        <f t="shared" si="9"/>
        <v>0</v>
      </c>
    </row>
    <row r="110" spans="1:20" x14ac:dyDescent="0.25">
      <c r="A110" s="17" t="s">
        <v>49</v>
      </c>
      <c r="B110" s="16">
        <f>IF(AND(Demand!$A32&lt;&gt;"Total",$B109&lt;&gt;""),Demand!$A32,"")</f>
        <v>0</v>
      </c>
      <c r="C110" s="16" t="s">
        <v>50</v>
      </c>
      <c r="D110" s="18" t="b">
        <f>IFERROR(INDEX(Demand!$B$6:$U$104,MATCH($B110,Demand!$A$6:$A$104,0),MATCH(D$1,Demand!$B$5:$U$5,0))*
INDEX(Price!$B$6:$U$104,MATCH($B110,Price!$A$6:$A$104,0),MATCH(D$1,Price!$B$5:$U$5,0))*D$2/1000,FALSE)</f>
        <v>0</v>
      </c>
      <c r="E110" s="18" t="b">
        <f>IFERROR(INDEX(Demand!$B$6:$U$104,MATCH($B110,Demand!$A$6:$A$104,0),MATCH(E$1,Demand!$B$5:$U$5,0))*
INDEX(Price!$B$6:$U$104,MATCH($B110,Price!$A$6:$A$104,0),MATCH(E$1,Price!$B$5:$U$5,0))*E$2/1000,FALSE)</f>
        <v>0</v>
      </c>
      <c r="F110" s="18" t="b">
        <f>IFERROR(INDEX(Demand!$B$6:$U$104,MATCH($B110,Demand!$A$6:$A$104,0),MATCH(F$1,Demand!$B$5:$U$5,0))*
INDEX(Price!$B$6:$U$104,MATCH($B110,Price!$A$6:$A$104,0),MATCH(F$1,Price!$B$5:$U$5,0))*F$2/1000,FALSE)</f>
        <v>0</v>
      </c>
      <c r="G110" s="18" t="b">
        <f>IFERROR(INDEX(Demand!$B$6:$U$104,MATCH($B110,Demand!$A$6:$A$104,0),MATCH(G$1,Demand!$B$5:$U$5,0))*
INDEX(Price!$B$6:$U$104,MATCH($B110,Price!$A$6:$A$104,0),MATCH(G$1,Price!$B$5:$U$5,0))*G$2/1000,FALSE)</f>
        <v>0</v>
      </c>
      <c r="H110" s="18" t="b">
        <f>IFERROR(INDEX(Demand!$B$6:$U$104,MATCH($B110,Demand!$A$6:$A$104,0),MATCH(H$1,Demand!$B$5:$U$5,0))*
INDEX(Price!$B$6:$U$104,MATCH($B110,Price!$A$6:$A$104,0),MATCH(H$1,Price!$B$5:$U$5,0))*H$2/1000,FALSE)</f>
        <v>0</v>
      </c>
      <c r="I110" s="18" t="b">
        <f>IFERROR(INDEX(Demand!$B$6:$U$104,MATCH($B110,Demand!$A$6:$A$104,0),MATCH(I$1,Demand!$B$5:$U$5,0))*
INDEX(Price!$B$6:$U$104,MATCH($B110,Price!$A$6:$A$104,0),MATCH(I$1,Price!$B$5:$U$5,0))*I$2/1000,FALSE)</f>
        <v>0</v>
      </c>
      <c r="J110" s="18" t="b">
        <f>IFERROR(INDEX(Demand!$B$6:$U$104,MATCH($B110,Demand!$A$6:$A$104,0),MATCH(J$1,Demand!$B$5:$U$5,0))*
INDEX(Price!$B$6:$U$104,MATCH($B110,Price!$A$6:$A$104,0),MATCH(J$1,Price!$B$5:$U$5,0))*J$2/1000,FALSE)</f>
        <v>0</v>
      </c>
      <c r="K110" s="18" t="b">
        <f>IFERROR(INDEX(Demand!$B$6:$U$104,MATCH($B110,Demand!$A$6:$A$104,0),MATCH(K$1,Demand!$B$5:$U$5,0))*
INDEX(Price!$B$6:$U$104,MATCH($B110,Price!$A$6:$A$104,0),MATCH(K$1,Price!$B$5:$U$5,0))*K$2/1000,FALSE)</f>
        <v>0</v>
      </c>
      <c r="L110" s="18" t="b">
        <f>IFERROR(INDEX(Demand!$B$6:$U$104,MATCH($B110,Demand!$A$6:$A$104,0),MATCH(L$1,Demand!$B$5:$U$5,0))*
INDEX(Price!$B$6:$U$104,MATCH($B110,Price!$A$6:$A$104,0),MATCH(L$1,Price!$B$5:$U$5,0))*L$2/1000,FALSE)</f>
        <v>0</v>
      </c>
      <c r="M110" s="18" t="b">
        <f>IFERROR(INDEX(Demand!$B$6:$U$104,MATCH($B110,Demand!$A$6:$A$104,0),MATCH(M$1,Demand!$B$5:$U$5,0))*
INDEX(Price!$B$6:$U$104,MATCH($B110,Price!$A$6:$A$104,0),MATCH(M$1,Price!$B$5:$U$5,0))*M$2/1000,FALSE)</f>
        <v>0</v>
      </c>
      <c r="N110" s="18" t="b">
        <f>IFERROR(INDEX(Demand!$B$6:$U$104,MATCH($B110,Demand!$A$6:$A$104,0),MATCH(N$1,Demand!$B$5:$U$5,0))*
INDEX(Price!$B$6:$U$104,MATCH($B110,Price!$A$6:$A$104,0),MATCH(N$1,Price!$B$5:$U$5,0))*N$2/1000,FALSE)</f>
        <v>0</v>
      </c>
      <c r="O110" s="18" t="b">
        <f>IFERROR(INDEX(Demand!$B$6:$U$104,MATCH($B110,Demand!$A$6:$A$104,0),MATCH(O$1,Demand!$B$5:$U$5,0))*
INDEX(Price!$B$6:$U$104,MATCH($B110,Price!$A$6:$A$104,0),MATCH(O$1,Price!$B$5:$U$5,0))*O$2/1000,FALSE)</f>
        <v>0</v>
      </c>
      <c r="Q110" s="18" t="b">
        <f>IFERROR(INDEX(Demand!$B$6:$U$104,MATCH($B110,Demand!$A$6:$A$104,0),MATCH(Q$1,Demand!$B$5:$U$5,0))*
INDEX(Price!$B$6:$U$104,MATCH($B110,Price!$A$6:$A$104,0),MATCH(Q$1,Price!$B$5:$U$5,0))*Q$2/1000,FALSE)</f>
        <v>0</v>
      </c>
      <c r="R110" s="18" t="b">
        <f>IFERROR(INDEX(Demand!$B$6:$U$104,MATCH($B110,Demand!$A$6:$A$104,0),MATCH(R$1,Demand!$B$5:$U$5,0))*
INDEX(Price!$B$6:$U$104,MATCH($B110,Price!$A$6:$A$104,0),MATCH(R$1,Price!$B$5:$U$5,0))*R$2/1000,FALSE)</f>
        <v>0</v>
      </c>
      <c r="T110" s="18">
        <f t="shared" si="9"/>
        <v>0</v>
      </c>
    </row>
    <row r="123" spans="1:20" x14ac:dyDescent="0.25">
      <c r="A123" s="17" t="s">
        <v>16</v>
      </c>
      <c r="B123" s="16" t="s">
        <v>58</v>
      </c>
      <c r="C123" s="16" t="s">
        <v>43</v>
      </c>
      <c r="D123" s="18" t="e">
        <f>INDEX(Demand!$B$6:$U$104,MATCH($B123,Demand!$A$6:$A$104,0),MATCH(D$1,Demand!$B$5:$U$5,0))</f>
        <v>#N/A</v>
      </c>
      <c r="E123" s="18" t="e">
        <f>INDEX(Demand!$B$6:$U$104,MATCH($B123,Demand!$A$6:$A$104,0),MATCH(E$1,Demand!$B$5:$U$5,0))</f>
        <v>#N/A</v>
      </c>
      <c r="F123" s="18" t="e">
        <f>INDEX(Demand!$B$6:$U$104,MATCH($B123,Demand!$A$6:$A$104,0),MATCH(F$1,Demand!$B$5:$U$5,0))</f>
        <v>#N/A</v>
      </c>
      <c r="G123" s="18" t="e">
        <f>INDEX(Demand!$B$6:$U$104,MATCH($B123,Demand!$A$6:$A$104,0),MATCH(G$1,Demand!$B$5:$U$5,0))</f>
        <v>#N/A</v>
      </c>
      <c r="H123" s="18" t="e">
        <f>INDEX(Demand!$B$6:$U$104,MATCH($B123,Demand!$A$6:$A$104,0),MATCH(H$1,Demand!$B$5:$U$5,0))</f>
        <v>#N/A</v>
      </c>
      <c r="I123" s="18" t="e">
        <f>INDEX(Demand!$B$6:$U$104,MATCH($B123,Demand!$A$6:$A$104,0),MATCH(I$1,Demand!$B$5:$U$5,0))</f>
        <v>#N/A</v>
      </c>
      <c r="J123" s="18" t="e">
        <f>INDEX(Demand!$B$6:$U$104,MATCH($B123,Demand!$A$6:$A$104,0),MATCH(J$1,Demand!$B$5:$U$5,0))</f>
        <v>#N/A</v>
      </c>
      <c r="K123" s="18" t="e">
        <f>INDEX(Demand!$B$6:$U$104,MATCH($B123,Demand!$A$6:$A$104,0),MATCH(K$1,Demand!$B$5:$U$5,0))</f>
        <v>#N/A</v>
      </c>
      <c r="L123" s="18" t="e">
        <f>INDEX(Demand!$B$6:$U$104,MATCH($B123,Demand!$A$6:$A$104,0),MATCH(L$1,Demand!$B$5:$U$5,0))</f>
        <v>#N/A</v>
      </c>
      <c r="M123" s="18" t="e">
        <f>INDEX(Demand!$B$6:$U$104,MATCH($B123,Demand!$A$6:$A$104,0),MATCH(M$1,Demand!$B$5:$U$5,0))</f>
        <v>#N/A</v>
      </c>
      <c r="N123" s="18" t="e">
        <f>INDEX(Demand!$B$6:$U$104,MATCH($B123,Demand!$A$6:$A$104,0),MATCH(N$1,Demand!$B$5:$U$5,0))</f>
        <v>#N/A</v>
      </c>
      <c r="O123" s="18" t="e">
        <f>INDEX(Demand!$B$6:$U$104,MATCH($B123,Demand!$A$6:$A$104,0),MATCH(O$1,Demand!$B$5:$U$5,0))</f>
        <v>#N/A</v>
      </c>
      <c r="P123" s="18"/>
      <c r="Q123" s="18" t="e">
        <f>INDEX(Demand!$B$6:$U$104,MATCH($B123,Demand!$A$6:$A$104,0),MATCH(Q$1,Demand!$B$5:$U$5,0))</f>
        <v>#N/A</v>
      </c>
      <c r="R123" s="18" t="e">
        <f>INDEX(Demand!$B$6:$U$104,MATCH($B123,Demand!$A$6:$A$104,0),MATCH(R$1,Demand!$B$5:$U$5,0))</f>
        <v>#N/A</v>
      </c>
      <c r="S123" s="18"/>
      <c r="T123" s="18" t="e">
        <f t="shared" ref="T123:T129" si="10">SUMPRODUCT($D123:$O123,$D$2:$O$2)/T$2</f>
        <v>#N/A</v>
      </c>
    </row>
    <row r="124" spans="1:20" x14ac:dyDescent="0.25">
      <c r="A124" s="17" t="s">
        <v>13</v>
      </c>
      <c r="B124" s="16" t="str">
        <f>B123</f>
        <v>Deutschland</v>
      </c>
      <c r="C124" s="16" t="s">
        <v>43</v>
      </c>
      <c r="D124" s="18" t="e">
        <f>INDEX(Production!$B$6:$U$104,MATCH($B124,Production!$A$6:$A$104,0),MATCH(D$1,Production!$B$5:$U$5,0))</f>
        <v>#N/A</v>
      </c>
      <c r="E124" s="18" t="e">
        <f>INDEX(Production!$B$6:$U$104,MATCH($B124,Production!$A$6:$A$104,0),MATCH(E$1,Production!$B$5:$U$5,0))</f>
        <v>#N/A</v>
      </c>
      <c r="F124" s="18" t="e">
        <f>INDEX(Production!$B$6:$U$104,MATCH($B124,Production!$A$6:$A$104,0),MATCH(F$1,Production!$B$5:$U$5,0))</f>
        <v>#N/A</v>
      </c>
      <c r="G124" s="18" t="e">
        <f>INDEX(Production!$B$6:$U$104,MATCH($B124,Production!$A$6:$A$104,0),MATCH(G$1,Production!$B$5:$U$5,0))</f>
        <v>#N/A</v>
      </c>
      <c r="H124" s="18" t="e">
        <f>INDEX(Production!$B$6:$U$104,MATCH($B124,Production!$A$6:$A$104,0),MATCH(H$1,Production!$B$5:$U$5,0))</f>
        <v>#N/A</v>
      </c>
      <c r="I124" s="18" t="e">
        <f>INDEX(Production!$B$6:$U$104,MATCH($B124,Production!$A$6:$A$104,0),MATCH(I$1,Production!$B$5:$U$5,0))</f>
        <v>#N/A</v>
      </c>
      <c r="J124" s="18" t="e">
        <f>INDEX(Production!$B$6:$U$104,MATCH($B124,Production!$A$6:$A$104,0),MATCH(J$1,Production!$B$5:$U$5,0))</f>
        <v>#N/A</v>
      </c>
      <c r="K124" s="18" t="e">
        <f>INDEX(Production!$B$6:$U$104,MATCH($B124,Production!$A$6:$A$104,0),MATCH(K$1,Production!$B$5:$U$5,0))</f>
        <v>#N/A</v>
      </c>
      <c r="L124" s="18" t="e">
        <f>INDEX(Production!$B$6:$U$104,MATCH($B124,Production!$A$6:$A$104,0),MATCH(L$1,Production!$B$5:$U$5,0))</f>
        <v>#N/A</v>
      </c>
      <c r="M124" s="18" t="e">
        <f>INDEX(Production!$B$6:$U$104,MATCH($B124,Production!$A$6:$A$104,0),MATCH(M$1,Production!$B$5:$U$5,0))</f>
        <v>#N/A</v>
      </c>
      <c r="N124" s="18" t="e">
        <f>INDEX(Production!$B$6:$U$104,MATCH($B124,Production!$A$6:$A$104,0),MATCH(N$1,Production!$B$5:$U$5,0))</f>
        <v>#N/A</v>
      </c>
      <c r="O124" s="18" t="e">
        <f>INDEX(Production!$B$6:$U$104,MATCH($B124,Production!$A$6:$A$104,0),MATCH(O$1,Production!$B$5:$U$5,0))</f>
        <v>#N/A</v>
      </c>
      <c r="P124" s="18"/>
      <c r="Q124" s="18" t="e">
        <f>INDEX(Production!$B$6:$U$104,MATCH($B124,Production!$A$6:$A$104,0),MATCH(Q$1,Production!$B$5:$U$5,0))</f>
        <v>#N/A</v>
      </c>
      <c r="R124" s="18" t="e">
        <f>INDEX(Production!$B$6:$U$104,MATCH($B124,Production!$A$6:$A$104,0),MATCH(R$1,Production!$B$5:$U$5,0))</f>
        <v>#N/A</v>
      </c>
      <c r="S124" s="18"/>
      <c r="T124" s="18" t="e">
        <f t="shared" si="10"/>
        <v>#N/A</v>
      </c>
    </row>
    <row r="125" spans="1:20" x14ac:dyDescent="0.25">
      <c r="A125" s="17" t="s">
        <v>14</v>
      </c>
      <c r="B125" s="16" t="str">
        <f t="shared" ref="B125:B134" si="11">B124</f>
        <v>Deutschland</v>
      </c>
      <c r="C125" s="16" t="s">
        <v>43</v>
      </c>
      <c r="D125" s="18" t="e">
        <f>SUMIF('Piped Imports'!$C$18:$C$116,$B125,INDEX('Piped Imports'!$D$18:$W$116,,MATCH(D$1,'Piped Imports'!$D$17:$W$17,0)))</f>
        <v>#N/A</v>
      </c>
      <c r="E125" s="18" t="e">
        <f>SUMIF('Piped Imports'!$C$18:$C$116,$B125,INDEX('Piped Imports'!$D$18:$W$116,,MATCH(E$1,'Piped Imports'!$D$17:$W$17,0)))</f>
        <v>#N/A</v>
      </c>
      <c r="F125" s="18" t="e">
        <f>SUMIF('Piped Imports'!$C$18:$C$116,$B125,INDEX('Piped Imports'!$D$18:$W$116,,MATCH(F$1,'Piped Imports'!$D$17:$W$17,0)))</f>
        <v>#N/A</v>
      </c>
      <c r="G125" s="18" t="e">
        <f>SUMIF('Piped Imports'!$C$18:$C$116,$B125,INDEX('Piped Imports'!$D$18:$W$116,,MATCH(G$1,'Piped Imports'!$D$17:$W$17,0)))</f>
        <v>#N/A</v>
      </c>
      <c r="H125" s="18" t="e">
        <f>SUMIF('Piped Imports'!$C$18:$C$116,$B125,INDEX('Piped Imports'!$D$18:$W$116,,MATCH(H$1,'Piped Imports'!$D$17:$W$17,0)))</f>
        <v>#N/A</v>
      </c>
      <c r="I125" s="18" t="e">
        <f>SUMIF('Piped Imports'!$C$18:$C$116,$B125,INDEX('Piped Imports'!$D$18:$W$116,,MATCH(I$1,'Piped Imports'!$D$17:$W$17,0)))</f>
        <v>#N/A</v>
      </c>
      <c r="J125" s="18" t="e">
        <f>SUMIF('Piped Imports'!$C$18:$C$116,$B125,INDEX('Piped Imports'!$D$18:$W$116,,MATCH(J$1,'Piped Imports'!$D$17:$W$17,0)))</f>
        <v>#N/A</v>
      </c>
      <c r="K125" s="18" t="e">
        <f>SUMIF('Piped Imports'!$C$18:$C$116,$B125,INDEX('Piped Imports'!$D$18:$W$116,,MATCH(K$1,'Piped Imports'!$D$17:$W$17,0)))</f>
        <v>#N/A</v>
      </c>
      <c r="L125" s="18" t="e">
        <f>SUMIF('Piped Imports'!$C$18:$C$116,$B125,INDEX('Piped Imports'!$D$18:$W$116,,MATCH(L$1,'Piped Imports'!$D$17:$W$17,0)))</f>
        <v>#N/A</v>
      </c>
      <c r="M125" s="18" t="e">
        <f>SUMIF('Piped Imports'!$C$18:$C$116,$B125,INDEX('Piped Imports'!$D$18:$W$116,,MATCH(M$1,'Piped Imports'!$D$17:$W$17,0)))</f>
        <v>#N/A</v>
      </c>
      <c r="N125" s="18" t="e">
        <f>SUMIF('Piped Imports'!$C$18:$C$116,$B125,INDEX('Piped Imports'!$D$18:$W$116,,MATCH(N$1,'Piped Imports'!$D$17:$W$17,0)))</f>
        <v>#N/A</v>
      </c>
      <c r="O125" s="18" t="e">
        <f>SUMIF('Piped Imports'!$C$18:$C$116,$B125,INDEX('Piped Imports'!$D$18:$W$116,,MATCH(O$1,'Piped Imports'!$D$17:$W$17,0)))</f>
        <v>#N/A</v>
      </c>
      <c r="P125" s="18"/>
      <c r="Q125" s="18" t="e">
        <f>SUMIF('Piped Imports'!$C$18:$C$116,$B125,INDEX('Piped Imports'!$D$18:$W$116,,MATCH(Q$1,'Piped Imports'!$D$17:$W$17,0)))</f>
        <v>#N/A</v>
      </c>
      <c r="R125" s="18" t="e">
        <f>SUMIF('Piped Imports'!$C$18:$C$116,$B125,INDEX('Piped Imports'!$D$18:$W$116,,MATCH(R$1,'Piped Imports'!$D$17:$W$17,0)))</f>
        <v>#N/A</v>
      </c>
      <c r="S125" s="18"/>
      <c r="T125" s="18" t="e">
        <f t="shared" si="10"/>
        <v>#N/A</v>
      </c>
    </row>
    <row r="126" spans="1:20" x14ac:dyDescent="0.25">
      <c r="A126" s="17" t="s">
        <v>15</v>
      </c>
      <c r="B126" s="16" t="str">
        <f t="shared" si="11"/>
        <v>Deutschland</v>
      </c>
      <c r="C126" s="16" t="s">
        <v>43</v>
      </c>
      <c r="D126" s="18" t="e">
        <f t="array" ref="D126">SUMIF(LNG!$C$14:$C$112,$B126,INDEX(LNG!$D$14:$W$112,,MATCH(D$1,LNG!$D$13:$W$13,0)))</f>
        <v>#N/A</v>
      </c>
      <c r="E126" s="18" t="e">
        <f t="array" ref="E126">SUMIF(LNG!$C$14:$C$112,$B126,INDEX(LNG!$D$14:$W$112,,MATCH(E$1,LNG!$D$13:$W$13,0)))</f>
        <v>#N/A</v>
      </c>
      <c r="F126" s="18" t="e">
        <f t="array" ref="F126">SUMIF(LNG!$C$14:$C$112,$B126,INDEX(LNG!$D$14:$W$112,,MATCH(F$1,LNG!$D$13:$W$13,0)))</f>
        <v>#N/A</v>
      </c>
      <c r="G126" s="18" t="e">
        <f t="array" ref="G126">SUMIF(LNG!$C$14:$C$112,$B126,INDEX(LNG!$D$14:$W$112,,MATCH(G$1,LNG!$D$13:$W$13,0)))</f>
        <v>#N/A</v>
      </c>
      <c r="H126" s="18" t="e">
        <f t="array" ref="H126">SUMIF(LNG!$C$14:$C$112,$B126,INDEX(LNG!$D$14:$W$112,,MATCH(H$1,LNG!$D$13:$W$13,0)))</f>
        <v>#N/A</v>
      </c>
      <c r="I126" s="18" t="e">
        <f t="array" ref="I126">SUMIF(LNG!$C$14:$C$112,$B126,INDEX(LNG!$D$14:$W$112,,MATCH(I$1,LNG!$D$13:$W$13,0)))</f>
        <v>#N/A</v>
      </c>
      <c r="J126" s="18" t="e">
        <f t="array" ref="J126">SUMIF(LNG!$C$14:$C$112,$B126,INDEX(LNG!$D$14:$W$112,,MATCH(J$1,LNG!$D$13:$W$13,0)))</f>
        <v>#N/A</v>
      </c>
      <c r="K126" s="18" t="e">
        <f t="array" ref="K126">SUMIF(LNG!$C$14:$C$112,$B126,INDEX(LNG!$D$14:$W$112,,MATCH(K$1,LNG!$D$13:$W$13,0)))</f>
        <v>#N/A</v>
      </c>
      <c r="L126" s="18" t="e">
        <f t="array" ref="L126">SUMIF(LNG!$C$14:$C$112,$B126,INDEX(LNG!$D$14:$W$112,,MATCH(L$1,LNG!$D$13:$W$13,0)))</f>
        <v>#N/A</v>
      </c>
      <c r="M126" s="18" t="e">
        <f t="array" ref="M126">SUMIF(LNG!$C$14:$C$112,$B126,INDEX(LNG!$D$14:$W$112,,MATCH(M$1,LNG!$D$13:$W$13,0)))</f>
        <v>#N/A</v>
      </c>
      <c r="N126" s="18" t="e">
        <f t="array" ref="N126">SUMIF(LNG!$C$14:$C$112,$B126,INDEX(LNG!$D$14:$W$112,,MATCH(N$1,LNG!$D$13:$W$13,0)))</f>
        <v>#N/A</v>
      </c>
      <c r="O126" s="18" t="e">
        <f t="array" ref="O126">SUMIF(LNG!$C$14:$C$112,$B126,INDEX(LNG!$D$14:$W$112,,MATCH(O$1,LNG!$D$13:$W$13,0)))</f>
        <v>#N/A</v>
      </c>
      <c r="P126" s="18"/>
      <c r="Q126" s="18" t="e">
        <f t="array" ref="Q126">SUMIF(LNG!$C$14:$C$112,$B126,INDEX(LNG!$D$14:$W$112,,MATCH(Q$1,LNG!$D$13:$W$13,0)))</f>
        <v>#N/A</v>
      </c>
      <c r="R126" s="18" t="e">
        <f t="array" ref="R126">SUMIF(LNG!$C$14:$C$112,$B126,INDEX(LNG!$D$14:$W$112,,MATCH(R$1,LNG!$D$13:$W$13,0)))</f>
        <v>#N/A</v>
      </c>
      <c r="S126" s="18"/>
      <c r="T126" s="18" t="e">
        <f t="shared" si="10"/>
        <v>#N/A</v>
      </c>
    </row>
    <row r="127" spans="1:20" x14ac:dyDescent="0.25">
      <c r="A127" s="17" t="s">
        <v>44</v>
      </c>
      <c r="B127" s="16" t="str">
        <f t="shared" si="11"/>
        <v>Deutschland</v>
      </c>
      <c r="C127" s="16" t="s">
        <v>43</v>
      </c>
      <c r="D127" s="18" t="e">
        <f>INDEX('Storage Volumes'!$B$6:$U$104,MATCH($B127,'Storage Volumes'!$A$6:$A$104,0),MATCH(D$1,'Storage Volumes'!$B$5:$U$5,0))</f>
        <v>#N/A</v>
      </c>
      <c r="E127" s="18" t="e">
        <f>INDEX('Storage Volumes'!$B$6:$U$104,MATCH($B127,'Storage Volumes'!$A$6:$A$104,0),MATCH(E$1,'Storage Volumes'!$B$5:$U$5,0))</f>
        <v>#N/A</v>
      </c>
      <c r="F127" s="18" t="e">
        <f>INDEX('Storage Volumes'!$B$6:$U$104,MATCH($B127,'Storage Volumes'!$A$6:$A$104,0),MATCH(F$1,'Storage Volumes'!$B$5:$U$5,0))</f>
        <v>#N/A</v>
      </c>
      <c r="G127" s="18" t="e">
        <f>INDEX('Storage Volumes'!$B$6:$U$104,MATCH($B127,'Storage Volumes'!$A$6:$A$104,0),MATCH(G$1,'Storage Volumes'!$B$5:$U$5,0))</f>
        <v>#N/A</v>
      </c>
      <c r="H127" s="18" t="e">
        <f>INDEX('Storage Volumes'!$B$6:$U$104,MATCH($B127,'Storage Volumes'!$A$6:$A$104,0),MATCH(H$1,'Storage Volumes'!$B$5:$U$5,0))</f>
        <v>#N/A</v>
      </c>
      <c r="I127" s="18" t="e">
        <f>INDEX('Storage Volumes'!$B$6:$U$104,MATCH($B127,'Storage Volumes'!$A$6:$A$104,0),MATCH(I$1,'Storage Volumes'!$B$5:$U$5,0))</f>
        <v>#N/A</v>
      </c>
      <c r="J127" s="18" t="e">
        <f>INDEX('Storage Volumes'!$B$6:$U$104,MATCH($B127,'Storage Volumes'!$A$6:$A$104,0),MATCH(J$1,'Storage Volumes'!$B$5:$U$5,0))</f>
        <v>#N/A</v>
      </c>
      <c r="K127" s="18" t="e">
        <f>INDEX('Storage Volumes'!$B$6:$U$104,MATCH($B127,'Storage Volumes'!$A$6:$A$104,0),MATCH(K$1,'Storage Volumes'!$B$5:$U$5,0))</f>
        <v>#N/A</v>
      </c>
      <c r="L127" s="18" t="e">
        <f>INDEX('Storage Volumes'!$B$6:$U$104,MATCH($B127,'Storage Volumes'!$A$6:$A$104,0),MATCH(L$1,'Storage Volumes'!$B$5:$U$5,0))</f>
        <v>#N/A</v>
      </c>
      <c r="M127" s="18" t="e">
        <f>INDEX('Storage Volumes'!$B$6:$U$104,MATCH($B127,'Storage Volumes'!$A$6:$A$104,0),MATCH(M$1,'Storage Volumes'!$B$5:$U$5,0))</f>
        <v>#N/A</v>
      </c>
      <c r="N127" s="18" t="e">
        <f>INDEX('Storage Volumes'!$B$6:$U$104,MATCH($B127,'Storage Volumes'!$A$6:$A$104,0),MATCH(N$1,'Storage Volumes'!$B$5:$U$5,0))</f>
        <v>#N/A</v>
      </c>
      <c r="O127" s="18" t="e">
        <f>INDEX('Storage Volumes'!$B$6:$U$104,MATCH($B127,'Storage Volumes'!$A$6:$A$104,0),MATCH(O$1,'Storage Volumes'!$B$5:$U$5,0))</f>
        <v>#N/A</v>
      </c>
      <c r="P127" s="18"/>
      <c r="Q127" s="18" t="e">
        <f>INDEX('Storage Volumes'!$B$6:$U$104,MATCH($B127,'Storage Volumes'!$A$6:$A$104,0),MATCH(Q$1,'Storage Volumes'!$B$5:$U$5,0))</f>
        <v>#N/A</v>
      </c>
      <c r="R127" s="18" t="e">
        <f>INDEX('Storage Volumes'!$B$6:$U$104,MATCH($B127,'Storage Volumes'!$A$6:$A$104,0),MATCH(R$1,'Storage Volumes'!$B$5:$U$5,0))</f>
        <v>#N/A</v>
      </c>
      <c r="S127" s="18"/>
      <c r="T127" s="18" t="e">
        <f t="shared" si="10"/>
        <v>#N/A</v>
      </c>
    </row>
    <row r="128" spans="1:20" x14ac:dyDescent="0.25">
      <c r="A128" s="17" t="s">
        <v>45</v>
      </c>
      <c r="B128" s="16" t="str">
        <f t="shared" si="11"/>
        <v>Deutschland</v>
      </c>
      <c r="C128" s="16" t="s">
        <v>43</v>
      </c>
      <c r="D128" s="18" t="e">
        <f>SUM(D132:D133)</f>
        <v>#N/A</v>
      </c>
      <c r="E128" s="18" t="e">
        <f t="shared" ref="E128:T128" si="12">SUM(E132:E133)</f>
        <v>#N/A</v>
      </c>
      <c r="F128" s="18" t="e">
        <f t="shared" si="12"/>
        <v>#N/A</v>
      </c>
      <c r="G128" s="18" t="e">
        <f t="shared" si="12"/>
        <v>#N/A</v>
      </c>
      <c r="H128" s="18" t="e">
        <f t="shared" si="12"/>
        <v>#N/A</v>
      </c>
      <c r="I128" s="18" t="e">
        <f t="shared" si="12"/>
        <v>#N/A</v>
      </c>
      <c r="J128" s="18" t="e">
        <f t="shared" si="12"/>
        <v>#N/A</v>
      </c>
      <c r="K128" s="18" t="e">
        <f t="shared" si="12"/>
        <v>#N/A</v>
      </c>
      <c r="L128" s="18" t="e">
        <f t="shared" si="12"/>
        <v>#N/A</v>
      </c>
      <c r="M128" s="18" t="e">
        <f t="shared" si="12"/>
        <v>#N/A</v>
      </c>
      <c r="N128" s="18" t="e">
        <f t="shared" si="12"/>
        <v>#N/A</v>
      </c>
      <c r="O128" s="18" t="e">
        <f t="shared" si="12"/>
        <v>#N/A</v>
      </c>
      <c r="P128" s="18"/>
      <c r="Q128" s="18" t="e">
        <f t="shared" si="12"/>
        <v>#N/A</v>
      </c>
      <c r="R128" s="18" t="e">
        <f t="shared" si="12"/>
        <v>#N/A</v>
      </c>
      <c r="S128" s="18"/>
      <c r="T128" s="18" t="e">
        <f t="shared" si="10"/>
        <v>#N/A</v>
      </c>
    </row>
    <row r="129" spans="1:20" x14ac:dyDescent="0.25">
      <c r="A129" s="17" t="s">
        <v>19</v>
      </c>
      <c r="B129" s="16" t="str">
        <f t="shared" si="11"/>
        <v>Deutschland</v>
      </c>
      <c r="C129" s="16" t="s">
        <v>43</v>
      </c>
      <c r="D129" s="18" t="e">
        <f t="array" ref="D129">SUMIF('Piped Exports'!$C$18:$C$116,$B129,INDEX('Piped Exports'!$D$18:$W$116,,MATCH(D$1,'Piped Imports'!$D$17:$W$17,0)))</f>
        <v>#N/A</v>
      </c>
      <c r="E129" s="18" t="e">
        <f t="array" ref="E129">SUMIF('Piped Exports'!$C$18:$C$116,$B129,INDEX('Piped Exports'!$D$18:$W$116,,MATCH(E$1,'Piped Imports'!$D$17:$W$17,0)))</f>
        <v>#N/A</v>
      </c>
      <c r="F129" s="18" t="e">
        <f t="array" ref="F129">SUMIF('Piped Exports'!$C$18:$C$116,$B129,INDEX('Piped Exports'!$D$18:$W$116,,MATCH(F$1,'Piped Imports'!$D$17:$W$17,0)))</f>
        <v>#N/A</v>
      </c>
      <c r="G129" s="18" t="e">
        <f t="array" ref="G129">SUMIF('Piped Exports'!$C$18:$C$116,$B129,INDEX('Piped Exports'!$D$18:$W$116,,MATCH(G$1,'Piped Imports'!$D$17:$W$17,0)))</f>
        <v>#N/A</v>
      </c>
      <c r="H129" s="18" t="e">
        <f t="array" ref="H129">SUMIF('Piped Exports'!$C$18:$C$116,$B129,INDEX('Piped Exports'!$D$18:$W$116,,MATCH(H$1,'Piped Imports'!$D$17:$W$17,0)))</f>
        <v>#N/A</v>
      </c>
      <c r="I129" s="18" t="e">
        <f t="array" ref="I129">SUMIF('Piped Exports'!$C$18:$C$116,$B129,INDEX('Piped Exports'!$D$18:$W$116,,MATCH(I$1,'Piped Imports'!$D$17:$W$17,0)))</f>
        <v>#N/A</v>
      </c>
      <c r="J129" s="18" t="e">
        <f t="array" ref="J129">SUMIF('Piped Exports'!$C$18:$C$116,$B129,INDEX('Piped Exports'!$D$18:$W$116,,MATCH(J$1,'Piped Imports'!$D$17:$W$17,0)))</f>
        <v>#N/A</v>
      </c>
      <c r="K129" s="18" t="e">
        <f t="array" ref="K129">SUMIF('Piped Exports'!$C$18:$C$116,$B129,INDEX('Piped Exports'!$D$18:$W$116,,MATCH(K$1,'Piped Imports'!$D$17:$W$17,0)))</f>
        <v>#N/A</v>
      </c>
      <c r="L129" s="18" t="e">
        <f t="array" ref="L129">SUMIF('Piped Exports'!$C$18:$C$116,$B129,INDEX('Piped Exports'!$D$18:$W$116,,MATCH(L$1,'Piped Imports'!$D$17:$W$17,0)))</f>
        <v>#N/A</v>
      </c>
      <c r="M129" s="18" t="e">
        <f t="array" ref="M129">SUMIF('Piped Exports'!$C$18:$C$116,$B129,INDEX('Piped Exports'!$D$18:$W$116,,MATCH(M$1,'Piped Imports'!$D$17:$W$17,0)))</f>
        <v>#N/A</v>
      </c>
      <c r="N129" s="18" t="e">
        <f t="array" ref="N129">SUMIF('Piped Exports'!$C$18:$C$116,$B129,INDEX('Piped Exports'!$D$18:$W$116,,MATCH(N$1,'Piped Imports'!$D$17:$W$17,0)))</f>
        <v>#N/A</v>
      </c>
      <c r="O129" s="18" t="e">
        <f t="array" ref="O129">SUMIF('Piped Exports'!$C$18:$C$116,$B129,INDEX('Piped Exports'!$D$18:$W$116,,MATCH(O$1,'Piped Imports'!$D$17:$W$17,0)))</f>
        <v>#N/A</v>
      </c>
      <c r="P129" s="18"/>
      <c r="Q129" s="18" t="e">
        <f t="array" ref="Q129">SUMIF('Piped Exports'!$C$18:$C$116,$B129,INDEX('Piped Exports'!$D$18:$W$116,,MATCH(Q$1,'Piped Imports'!$D$17:$W$17,0)))</f>
        <v>#N/A</v>
      </c>
      <c r="R129" s="18" t="e">
        <f t="array" ref="R129">SUMIF('Piped Exports'!$C$18:$C$116,$B129,INDEX('Piped Exports'!$D$18:$W$116,,MATCH(R$1,'Piped Imports'!$D$17:$W$17,0)))</f>
        <v>#N/A</v>
      </c>
      <c r="S129" s="18"/>
      <c r="T129" s="18" t="e">
        <f t="shared" si="10"/>
        <v>#N/A</v>
      </c>
    </row>
    <row r="130" spans="1:20" x14ac:dyDescent="0.25">
      <c r="A130" s="17" t="s">
        <v>47</v>
      </c>
      <c r="B130" s="16" t="str">
        <f t="shared" si="11"/>
        <v>Deutschland</v>
      </c>
      <c r="C130" s="16" t="s">
        <v>48</v>
      </c>
      <c r="D130" s="19" t="e">
        <f>INDEX(Price!$B$6:$U$104,MATCH($B130,Price!$A$6:$A$104,0),MATCH(D$1,Price!$B$5:$U$5,0))</f>
        <v>#N/A</v>
      </c>
      <c r="E130" s="19" t="e">
        <f>INDEX(Price!$B$6:$U$104,MATCH($B130,Price!$A$6:$A$104,0),MATCH(E$1,Price!$B$5:$U$5,0))</f>
        <v>#N/A</v>
      </c>
      <c r="F130" s="19" t="e">
        <f>INDEX(Price!$B$6:$U$104,MATCH($B130,Price!$A$6:$A$104,0),MATCH(F$1,Price!$B$5:$U$5,0))</f>
        <v>#N/A</v>
      </c>
      <c r="G130" s="19" t="e">
        <f>INDEX(Price!$B$6:$U$104,MATCH($B130,Price!$A$6:$A$104,0),MATCH(G$1,Price!$B$5:$U$5,0))</f>
        <v>#N/A</v>
      </c>
      <c r="H130" s="19" t="e">
        <f>INDEX(Price!$B$6:$U$104,MATCH($B130,Price!$A$6:$A$104,0),MATCH(H$1,Price!$B$5:$U$5,0))</f>
        <v>#N/A</v>
      </c>
      <c r="I130" s="19" t="e">
        <f>INDEX(Price!$B$6:$U$104,MATCH($B130,Price!$A$6:$A$104,0),MATCH(I$1,Price!$B$5:$U$5,0))</f>
        <v>#N/A</v>
      </c>
      <c r="J130" s="19" t="e">
        <f>INDEX(Price!$B$6:$U$104,MATCH($B130,Price!$A$6:$A$104,0),MATCH(J$1,Price!$B$5:$U$5,0))</f>
        <v>#N/A</v>
      </c>
      <c r="K130" s="19" t="e">
        <f>INDEX(Price!$B$6:$U$104,MATCH($B130,Price!$A$6:$A$104,0),MATCH(K$1,Price!$B$5:$U$5,0))</f>
        <v>#N/A</v>
      </c>
      <c r="L130" s="19" t="e">
        <f>INDEX(Price!$B$6:$U$104,MATCH($B130,Price!$A$6:$A$104,0),MATCH(L$1,Price!$B$5:$U$5,0))</f>
        <v>#N/A</v>
      </c>
      <c r="M130" s="19" t="e">
        <f>INDEX(Price!$B$6:$U$104,MATCH($B130,Price!$A$6:$A$104,0),MATCH(M$1,Price!$B$5:$U$5,0))</f>
        <v>#N/A</v>
      </c>
      <c r="N130" s="19" t="e">
        <f>INDEX(Price!$B$6:$U$104,MATCH($B130,Price!$A$6:$A$104,0),MATCH(N$1,Price!$B$5:$U$5,0))</f>
        <v>#N/A</v>
      </c>
      <c r="O130" s="19" t="e">
        <f>INDEX(Price!$B$6:$U$104,MATCH($B130,Price!$A$6:$A$104,0),MATCH(O$1,Price!$B$5:$U$5,0))</f>
        <v>#N/A</v>
      </c>
      <c r="P130" s="18"/>
      <c r="Q130" s="19" t="e">
        <f>INDEX(Price!$B$6:$U$104,MATCH($B130,Price!$A$6:$A$104,0),MATCH(Q$1,Price!$B$5:$U$5,0))</f>
        <v>#N/A</v>
      </c>
      <c r="R130" s="19" t="e">
        <f>INDEX(Price!$B$6:$U$104,MATCH($B130,Price!$A$6:$A$104,0),MATCH(R$1,Price!$B$5:$U$5,0))</f>
        <v>#N/A</v>
      </c>
      <c r="S130" s="18"/>
      <c r="T130" s="19" t="e">
        <f>INDEX(Price!$B$6:$U$104,MATCH($B130,Price!$A$6:$A$104,0),MATCH(T$1,Price!$B$5:$U$5,0))</f>
        <v>#N/A</v>
      </c>
    </row>
    <row r="131" spans="1:20" x14ac:dyDescent="0.25">
      <c r="A131" s="17" t="s">
        <v>51</v>
      </c>
      <c r="B131" s="16" t="str">
        <f t="shared" si="11"/>
        <v>Deutschland</v>
      </c>
      <c r="C131" s="16" t="s">
        <v>43</v>
      </c>
      <c r="D131" s="18" t="e">
        <f>-D123</f>
        <v>#N/A</v>
      </c>
      <c r="E131" s="18" t="e">
        <f t="shared" ref="E131:T131" si="13">-E123</f>
        <v>#N/A</v>
      </c>
      <c r="F131" s="18" t="e">
        <f t="shared" si="13"/>
        <v>#N/A</v>
      </c>
      <c r="G131" s="18" t="e">
        <f t="shared" si="13"/>
        <v>#N/A</v>
      </c>
      <c r="H131" s="18" t="e">
        <f t="shared" si="13"/>
        <v>#N/A</v>
      </c>
      <c r="I131" s="18" t="e">
        <f t="shared" si="13"/>
        <v>#N/A</v>
      </c>
      <c r="J131" s="18" t="e">
        <f t="shared" si="13"/>
        <v>#N/A</v>
      </c>
      <c r="K131" s="18" t="e">
        <f t="shared" si="13"/>
        <v>#N/A</v>
      </c>
      <c r="L131" s="18" t="e">
        <f t="shared" si="13"/>
        <v>#N/A</v>
      </c>
      <c r="M131" s="18" t="e">
        <f t="shared" si="13"/>
        <v>#N/A</v>
      </c>
      <c r="N131" s="18" t="e">
        <f t="shared" si="13"/>
        <v>#N/A</v>
      </c>
      <c r="O131" s="18" t="e">
        <f t="shared" si="13"/>
        <v>#N/A</v>
      </c>
      <c r="P131" s="18"/>
      <c r="Q131" s="18" t="e">
        <f t="shared" ref="Q131:AF131" si="14">-Q123</f>
        <v>#N/A</v>
      </c>
      <c r="R131" s="18" t="e">
        <f t="shared" si="14"/>
        <v>#N/A</v>
      </c>
      <c r="S131" s="18"/>
      <c r="T131" s="18" t="e">
        <f t="shared" ref="T131:AI131" si="15">-T123</f>
        <v>#N/A</v>
      </c>
    </row>
    <row r="132" spans="1:20" x14ac:dyDescent="0.25">
      <c r="A132" s="17" t="s">
        <v>22</v>
      </c>
      <c r="B132" s="16" t="str">
        <f t="shared" si="11"/>
        <v>Deutschland</v>
      </c>
      <c r="C132" s="16" t="s">
        <v>43</v>
      </c>
      <c r="D132" s="18" t="e">
        <f>SUMIF(Connections!$C$18:$C$116,$B132,INDEX(Connections!$D$18:$W$116,,MATCH(D$1,Connections!$D$17:$W$17,0)))</f>
        <v>#N/A</v>
      </c>
      <c r="E132" s="18" t="e">
        <f>SUMIF(Connections!$C$18:$C$116,$B132,INDEX(Connections!$D$18:$W$116,,MATCH(E$1,Connections!$D$17:$W$17,0)))</f>
        <v>#N/A</v>
      </c>
      <c r="F132" s="18" t="e">
        <f>SUMIF(Connections!$C$18:$C$116,$B132,INDEX(Connections!$D$18:$W$116,,MATCH(F$1,Connections!$D$17:$W$17,0)))</f>
        <v>#N/A</v>
      </c>
      <c r="G132" s="18" t="e">
        <f>SUMIF(Connections!$C$18:$C$116,$B132,INDEX(Connections!$D$18:$W$116,,MATCH(G$1,Connections!$D$17:$W$17,0)))</f>
        <v>#N/A</v>
      </c>
      <c r="H132" s="18" t="e">
        <f>SUMIF(Connections!$C$18:$C$116,$B132,INDEX(Connections!$D$18:$W$116,,MATCH(H$1,Connections!$D$17:$W$17,0)))</f>
        <v>#N/A</v>
      </c>
      <c r="I132" s="18" t="e">
        <f>SUMIF(Connections!$C$18:$C$116,$B132,INDEX(Connections!$D$18:$W$116,,MATCH(I$1,Connections!$D$17:$W$17,0)))</f>
        <v>#N/A</v>
      </c>
      <c r="J132" s="18" t="e">
        <f>SUMIF(Connections!$C$18:$C$116,$B132,INDEX(Connections!$D$18:$W$116,,MATCH(J$1,Connections!$D$17:$W$17,0)))</f>
        <v>#N/A</v>
      </c>
      <c r="K132" s="18" t="e">
        <f>SUMIF(Connections!$C$18:$C$116,$B132,INDEX(Connections!$D$18:$W$116,,MATCH(K$1,Connections!$D$17:$W$17,0)))</f>
        <v>#N/A</v>
      </c>
      <c r="L132" s="18" t="e">
        <f>SUMIF(Connections!$C$18:$C$116,$B132,INDEX(Connections!$D$18:$W$116,,MATCH(L$1,Connections!$D$17:$W$17,0)))</f>
        <v>#N/A</v>
      </c>
      <c r="M132" s="18" t="e">
        <f>SUMIF(Connections!$C$18:$C$116,$B132,INDEX(Connections!$D$18:$W$116,,MATCH(M$1,Connections!$D$17:$W$17,0)))</f>
        <v>#N/A</v>
      </c>
      <c r="N132" s="18" t="e">
        <f>SUMIF(Connections!$C$18:$C$116,$B132,INDEX(Connections!$D$18:$W$116,,MATCH(N$1,Connections!$D$17:$W$17,0)))</f>
        <v>#N/A</v>
      </c>
      <c r="O132" s="18" t="e">
        <f>SUMIF(Connections!$C$18:$C$116,$B132,INDEX(Connections!$D$18:$W$116,,MATCH(O$1,Connections!$D$17:$W$17,0)))</f>
        <v>#N/A</v>
      </c>
      <c r="P132" s="18"/>
      <c r="Q132" s="18" t="e">
        <f>SUMIF(Connections!$C$18:$C$116,$B132,INDEX(Connections!$D$18:$W$116,,MATCH(Q$1,Connections!$D$17:$W$17,0)))</f>
        <v>#N/A</v>
      </c>
      <c r="R132" s="18" t="e">
        <f>SUMIF(Connections!$C$18:$C$116,$B132,INDEX(Connections!$D$18:$W$116,,MATCH(R$1,Connections!$D$17:$W$17,0)))</f>
        <v>#N/A</v>
      </c>
      <c r="S132" s="18"/>
      <c r="T132" s="18" t="e">
        <f>SUMIF(Connections!$C$18:$C$116,$B132,INDEX(Connections!$D$18:$W$116,,MATCH(T$1,Connections!$D$17:$W$17,0)))</f>
        <v>#N/A</v>
      </c>
    </row>
    <row r="133" spans="1:20" x14ac:dyDescent="0.25">
      <c r="A133" s="17" t="s">
        <v>23</v>
      </c>
      <c r="B133" s="16" t="str">
        <f t="shared" si="11"/>
        <v>Deutschland</v>
      </c>
      <c r="C133" s="16" t="s">
        <v>43</v>
      </c>
      <c r="D133" s="18" t="e">
        <f>SUMIF(Connections!$B$18:$B$116,$B133,INDEX(Connections!$D$18:$W$116,,MATCH(D$1,Connections!$D$17:$W$17,0)))</f>
        <v>#N/A</v>
      </c>
      <c r="E133" s="18" t="e">
        <f>SUMIF(Connections!$B$18:$B$116,$B133,INDEX(Connections!$D$18:$W$116,,MATCH(E$1,Connections!$D$17:$W$17,0)))</f>
        <v>#N/A</v>
      </c>
      <c r="F133" s="18" t="e">
        <f>SUMIF(Connections!$B$18:$B$116,$B133,INDEX(Connections!$D$18:$W$116,,MATCH(F$1,Connections!$D$17:$W$17,0)))</f>
        <v>#N/A</v>
      </c>
      <c r="G133" s="18" t="e">
        <f>SUMIF(Connections!$B$18:$B$116,$B133,INDEX(Connections!$D$18:$W$116,,MATCH(G$1,Connections!$D$17:$W$17,0)))</f>
        <v>#N/A</v>
      </c>
      <c r="H133" s="18" t="e">
        <f>SUMIF(Connections!$B$18:$B$116,$B133,INDEX(Connections!$D$18:$W$116,,MATCH(H$1,Connections!$D$17:$W$17,0)))</f>
        <v>#N/A</v>
      </c>
      <c r="I133" s="18" t="e">
        <f>SUMIF(Connections!$B$18:$B$116,$B133,INDEX(Connections!$D$18:$W$116,,MATCH(I$1,Connections!$D$17:$W$17,0)))</f>
        <v>#N/A</v>
      </c>
      <c r="J133" s="18" t="e">
        <f>SUMIF(Connections!$B$18:$B$116,$B133,INDEX(Connections!$D$18:$W$116,,MATCH(J$1,Connections!$D$17:$W$17,0)))</f>
        <v>#N/A</v>
      </c>
      <c r="K133" s="18" t="e">
        <f>SUMIF(Connections!$B$18:$B$116,$B133,INDEX(Connections!$D$18:$W$116,,MATCH(K$1,Connections!$D$17:$W$17,0)))</f>
        <v>#N/A</v>
      </c>
      <c r="L133" s="18" t="e">
        <f>SUMIF(Connections!$B$18:$B$116,$B133,INDEX(Connections!$D$18:$W$116,,MATCH(L$1,Connections!$D$17:$W$17,0)))</f>
        <v>#N/A</v>
      </c>
      <c r="M133" s="18" t="e">
        <f>SUMIF(Connections!$B$18:$B$116,$B133,INDEX(Connections!$D$18:$W$116,,MATCH(M$1,Connections!$D$17:$W$17,0)))</f>
        <v>#N/A</v>
      </c>
      <c r="N133" s="18" t="e">
        <f>SUMIF(Connections!$B$18:$B$116,$B133,INDEX(Connections!$D$18:$W$116,,MATCH(N$1,Connections!$D$17:$W$17,0)))</f>
        <v>#N/A</v>
      </c>
      <c r="O133" s="18" t="e">
        <f>SUMIF(Connections!$B$18:$B$116,$B133,INDEX(Connections!$D$18:$W$116,,MATCH(O$1,Connections!$D$17:$W$17,0)))</f>
        <v>#N/A</v>
      </c>
      <c r="P133" s="18"/>
      <c r="Q133" s="18" t="e">
        <f>SUMIF(Connections!$B$18:$B$116,$B133,INDEX(Connections!$D$18:$W$116,,MATCH(Q$1,Connections!$D$17:$W$17,0)))</f>
        <v>#N/A</v>
      </c>
      <c r="R133" s="18" t="e">
        <f>SUMIF(Connections!$B$18:$B$116,$B133,INDEX(Connections!$D$18:$W$116,,MATCH(R$1,Connections!$D$17:$W$17,0)))</f>
        <v>#N/A</v>
      </c>
      <c r="S133" s="18"/>
      <c r="T133" s="18" t="e">
        <f>SUMIF(Connections!$B$18:$B$116,$B133,INDEX(Connections!$D$18:$W$116,,MATCH(T$1,Connections!$D$17:$W$17,0)))</f>
        <v>#N/A</v>
      </c>
    </row>
    <row r="134" spans="1:20" x14ac:dyDescent="0.25">
      <c r="A134" s="17" t="s">
        <v>59</v>
      </c>
      <c r="B134" s="16" t="str">
        <f t="shared" si="11"/>
        <v>Deutschland</v>
      </c>
      <c r="C134" s="16" t="s">
        <v>43</v>
      </c>
      <c r="D134" s="18" t="e">
        <f>D132+D125</f>
        <v>#N/A</v>
      </c>
      <c r="E134" s="18" t="e">
        <f>E132+E125</f>
        <v>#N/A</v>
      </c>
      <c r="F134" s="18" t="e">
        <f>F132+F125</f>
        <v>#N/A</v>
      </c>
      <c r="G134" s="18" t="e">
        <f>G132+G125</f>
        <v>#N/A</v>
      </c>
      <c r="H134" s="18" t="e">
        <f>H132+H125</f>
        <v>#N/A</v>
      </c>
      <c r="I134" s="18" t="e">
        <f>I132+I125</f>
        <v>#N/A</v>
      </c>
      <c r="J134" s="18" t="e">
        <f>J132+J125</f>
        <v>#N/A</v>
      </c>
      <c r="K134" s="18" t="e">
        <f>K132+K125</f>
        <v>#N/A</v>
      </c>
      <c r="L134" s="18" t="e">
        <f>L132+L125</f>
        <v>#N/A</v>
      </c>
      <c r="M134" s="18" t="e">
        <f>M132+M125</f>
        <v>#N/A</v>
      </c>
      <c r="N134" s="18" t="e">
        <f>N132+N125</f>
        <v>#N/A</v>
      </c>
      <c r="O134" s="18" t="e">
        <f>O132+O125</f>
        <v>#N/A</v>
      </c>
      <c r="P134" s="18"/>
      <c r="Q134" s="18" t="e">
        <f>Q132+Q125</f>
        <v>#N/A</v>
      </c>
      <c r="R134" s="18" t="e">
        <f>R132+R125</f>
        <v>#N/A</v>
      </c>
      <c r="S134" s="18"/>
      <c r="T134" s="18" t="e">
        <f>T132+T125</f>
        <v>#N/A</v>
      </c>
    </row>
    <row r="135" spans="1:20" x14ac:dyDescent="0.25">
      <c r="A135" s="17"/>
      <c r="B135" s="16"/>
      <c r="C135" s="16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</row>
    <row r="136" spans="1:20" x14ac:dyDescent="0.25">
      <c r="A136" s="17"/>
      <c r="B136" s="16"/>
      <c r="C136" s="16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 spans="1:20" x14ac:dyDescent="0.25">
      <c r="A137" s="17"/>
      <c r="B137" s="16"/>
      <c r="C137" s="16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spans="1:20" x14ac:dyDescent="0.25">
      <c r="A138" s="17"/>
      <c r="B138" s="16"/>
      <c r="C138" s="16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spans="1:20" x14ac:dyDescent="0.25">
      <c r="A139" s="17"/>
      <c r="B139" s="16"/>
      <c r="C139" s="16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spans="1:20" x14ac:dyDescent="0.25">
      <c r="A140" s="17"/>
      <c r="B140" s="16"/>
      <c r="C140" s="16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</row>
    <row r="141" spans="1:20" x14ac:dyDescent="0.25">
      <c r="A141" s="17"/>
      <c r="B141" s="16"/>
      <c r="C141" s="16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</row>
    <row r="142" spans="1:20" x14ac:dyDescent="0.25">
      <c r="A142" s="17"/>
      <c r="B142" s="16"/>
      <c r="C142" s="16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</row>
    <row r="143" spans="1:20" x14ac:dyDescent="0.25">
      <c r="A143" s="17" t="str">
        <f t="shared" ref="A143:A149" si="16">A123</f>
        <v>Demand</v>
      </c>
      <c r="B143" s="16" t="s">
        <v>58</v>
      </c>
      <c r="C143" s="16" t="s">
        <v>46</v>
      </c>
      <c r="D143" s="18" t="e">
        <f t="shared" ref="D143:O149" si="17">D123*D$2/1000</f>
        <v>#N/A</v>
      </c>
      <c r="E143" s="18" t="e">
        <f t="shared" si="17"/>
        <v>#N/A</v>
      </c>
      <c r="F143" s="18" t="e">
        <f t="shared" si="17"/>
        <v>#N/A</v>
      </c>
      <c r="G143" s="18" t="e">
        <f t="shared" si="17"/>
        <v>#N/A</v>
      </c>
      <c r="H143" s="18" t="e">
        <f t="shared" si="17"/>
        <v>#N/A</v>
      </c>
      <c r="I143" s="18" t="e">
        <f t="shared" si="17"/>
        <v>#N/A</v>
      </c>
      <c r="J143" s="18" t="e">
        <f t="shared" si="17"/>
        <v>#N/A</v>
      </c>
      <c r="K143" s="18" t="e">
        <f t="shared" si="17"/>
        <v>#N/A</v>
      </c>
      <c r="L143" s="18" t="e">
        <f t="shared" si="17"/>
        <v>#N/A</v>
      </c>
      <c r="M143" s="18" t="e">
        <f t="shared" si="17"/>
        <v>#N/A</v>
      </c>
      <c r="N143" s="18" t="e">
        <f t="shared" si="17"/>
        <v>#N/A</v>
      </c>
      <c r="O143" s="18" t="e">
        <f t="shared" si="17"/>
        <v>#N/A</v>
      </c>
      <c r="P143" s="18"/>
      <c r="Q143" s="18" t="e">
        <f t="shared" ref="Q143:R149" si="18">Q123*Q$2/1000</f>
        <v>#N/A</v>
      </c>
      <c r="R143" s="18" t="e">
        <f t="shared" si="18"/>
        <v>#N/A</v>
      </c>
      <c r="S143" s="18"/>
      <c r="T143" s="18" t="e">
        <f t="shared" ref="T143:T149" si="19">T123*T$2/1000</f>
        <v>#N/A</v>
      </c>
    </row>
    <row r="144" spans="1:20" x14ac:dyDescent="0.25">
      <c r="A144" s="17" t="str">
        <f t="shared" si="16"/>
        <v>Production</v>
      </c>
      <c r="B144" s="16" t="str">
        <f>B143</f>
        <v>Deutschland</v>
      </c>
      <c r="C144" s="16" t="s">
        <v>46</v>
      </c>
      <c r="D144" s="18" t="e">
        <f t="shared" si="17"/>
        <v>#N/A</v>
      </c>
      <c r="E144" s="18" t="e">
        <f t="shared" si="17"/>
        <v>#N/A</v>
      </c>
      <c r="F144" s="18" t="e">
        <f t="shared" si="17"/>
        <v>#N/A</v>
      </c>
      <c r="G144" s="18" t="e">
        <f t="shared" si="17"/>
        <v>#N/A</v>
      </c>
      <c r="H144" s="18" t="e">
        <f t="shared" si="17"/>
        <v>#N/A</v>
      </c>
      <c r="I144" s="18" t="e">
        <f t="shared" si="17"/>
        <v>#N/A</v>
      </c>
      <c r="J144" s="18" t="e">
        <f t="shared" si="17"/>
        <v>#N/A</v>
      </c>
      <c r="K144" s="18" t="e">
        <f t="shared" si="17"/>
        <v>#N/A</v>
      </c>
      <c r="L144" s="18" t="e">
        <f t="shared" si="17"/>
        <v>#N/A</v>
      </c>
      <c r="M144" s="18" t="e">
        <f t="shared" si="17"/>
        <v>#N/A</v>
      </c>
      <c r="N144" s="18" t="e">
        <f t="shared" si="17"/>
        <v>#N/A</v>
      </c>
      <c r="O144" s="18" t="e">
        <f t="shared" si="17"/>
        <v>#N/A</v>
      </c>
      <c r="P144" s="18"/>
      <c r="Q144" s="18" t="e">
        <f t="shared" si="18"/>
        <v>#N/A</v>
      </c>
      <c r="R144" s="18" t="e">
        <f t="shared" si="18"/>
        <v>#N/A</v>
      </c>
      <c r="S144" s="18"/>
      <c r="T144" s="18" t="e">
        <f t="shared" si="19"/>
        <v>#N/A</v>
      </c>
    </row>
    <row r="145" spans="1:21" x14ac:dyDescent="0.25">
      <c r="A145" s="17" t="str">
        <f t="shared" si="16"/>
        <v>Piped Imports</v>
      </c>
      <c r="B145" s="16" t="str">
        <f t="shared" ref="B145:B154" si="20">B144</f>
        <v>Deutschland</v>
      </c>
      <c r="C145" s="16" t="s">
        <v>46</v>
      </c>
      <c r="D145" s="18" t="e">
        <f t="shared" si="17"/>
        <v>#N/A</v>
      </c>
      <c r="E145" s="18" t="e">
        <f t="shared" si="17"/>
        <v>#N/A</v>
      </c>
      <c r="F145" s="18" t="e">
        <f t="shared" si="17"/>
        <v>#N/A</v>
      </c>
      <c r="G145" s="18" t="e">
        <f t="shared" si="17"/>
        <v>#N/A</v>
      </c>
      <c r="H145" s="18" t="e">
        <f t="shared" si="17"/>
        <v>#N/A</v>
      </c>
      <c r="I145" s="18" t="e">
        <f t="shared" si="17"/>
        <v>#N/A</v>
      </c>
      <c r="J145" s="18" t="e">
        <f t="shared" si="17"/>
        <v>#N/A</v>
      </c>
      <c r="K145" s="18" t="e">
        <f t="shared" si="17"/>
        <v>#N/A</v>
      </c>
      <c r="L145" s="18" t="e">
        <f t="shared" si="17"/>
        <v>#N/A</v>
      </c>
      <c r="M145" s="18" t="e">
        <f t="shared" si="17"/>
        <v>#N/A</v>
      </c>
      <c r="N145" s="18" t="e">
        <f t="shared" si="17"/>
        <v>#N/A</v>
      </c>
      <c r="O145" s="18" t="e">
        <f t="shared" si="17"/>
        <v>#N/A</v>
      </c>
      <c r="P145" s="18"/>
      <c r="Q145" s="18" t="e">
        <f t="shared" si="18"/>
        <v>#N/A</v>
      </c>
      <c r="R145" s="18" t="e">
        <f t="shared" si="18"/>
        <v>#N/A</v>
      </c>
      <c r="S145" s="18"/>
      <c r="T145" s="18" t="e">
        <f t="shared" si="19"/>
        <v>#N/A</v>
      </c>
    </row>
    <row r="146" spans="1:21" x14ac:dyDescent="0.25">
      <c r="A146" s="17" t="str">
        <f t="shared" si="16"/>
        <v>LNG Imports</v>
      </c>
      <c r="B146" s="16" t="str">
        <f t="shared" si="20"/>
        <v>Deutschland</v>
      </c>
      <c r="C146" s="16" t="s">
        <v>46</v>
      </c>
      <c r="D146" s="18" t="e">
        <f t="shared" si="17"/>
        <v>#N/A</v>
      </c>
      <c r="E146" s="18" t="e">
        <f t="shared" si="17"/>
        <v>#N/A</v>
      </c>
      <c r="F146" s="18" t="e">
        <f t="shared" si="17"/>
        <v>#N/A</v>
      </c>
      <c r="G146" s="18" t="e">
        <f t="shared" si="17"/>
        <v>#N/A</v>
      </c>
      <c r="H146" s="18" t="e">
        <f t="shared" si="17"/>
        <v>#N/A</v>
      </c>
      <c r="I146" s="18" t="e">
        <f t="shared" si="17"/>
        <v>#N/A</v>
      </c>
      <c r="J146" s="18" t="e">
        <f t="shared" si="17"/>
        <v>#N/A</v>
      </c>
      <c r="K146" s="18" t="e">
        <f t="shared" si="17"/>
        <v>#N/A</v>
      </c>
      <c r="L146" s="18" t="e">
        <f t="shared" si="17"/>
        <v>#N/A</v>
      </c>
      <c r="M146" s="18" t="e">
        <f t="shared" si="17"/>
        <v>#N/A</v>
      </c>
      <c r="N146" s="18" t="e">
        <f t="shared" si="17"/>
        <v>#N/A</v>
      </c>
      <c r="O146" s="18" t="e">
        <f t="shared" si="17"/>
        <v>#N/A</v>
      </c>
      <c r="P146" s="18"/>
      <c r="Q146" s="18" t="e">
        <f t="shared" si="18"/>
        <v>#N/A</v>
      </c>
      <c r="R146" s="18" t="e">
        <f t="shared" si="18"/>
        <v>#N/A</v>
      </c>
      <c r="S146" s="18"/>
      <c r="T146" s="18" t="e">
        <f t="shared" si="19"/>
        <v>#N/A</v>
      </c>
      <c r="U146" s="18"/>
    </row>
    <row r="147" spans="1:21" x14ac:dyDescent="0.25">
      <c r="A147" s="17" t="str">
        <f t="shared" si="16"/>
        <v>Storage Flows</v>
      </c>
      <c r="B147" s="16" t="str">
        <f t="shared" si="20"/>
        <v>Deutschland</v>
      </c>
      <c r="C147" s="16" t="s">
        <v>46</v>
      </c>
      <c r="D147" s="18" t="e">
        <f t="shared" si="17"/>
        <v>#N/A</v>
      </c>
      <c r="E147" s="18" t="e">
        <f t="shared" si="17"/>
        <v>#N/A</v>
      </c>
      <c r="F147" s="18" t="e">
        <f t="shared" si="17"/>
        <v>#N/A</v>
      </c>
      <c r="G147" s="18" t="e">
        <f t="shared" si="17"/>
        <v>#N/A</v>
      </c>
      <c r="H147" s="18" t="e">
        <f t="shared" si="17"/>
        <v>#N/A</v>
      </c>
      <c r="I147" s="18" t="e">
        <f t="shared" si="17"/>
        <v>#N/A</v>
      </c>
      <c r="J147" s="18" t="e">
        <f t="shared" si="17"/>
        <v>#N/A</v>
      </c>
      <c r="K147" s="18" t="e">
        <f t="shared" si="17"/>
        <v>#N/A</v>
      </c>
      <c r="L147" s="18" t="e">
        <f t="shared" si="17"/>
        <v>#N/A</v>
      </c>
      <c r="M147" s="18" t="e">
        <f t="shared" si="17"/>
        <v>#N/A</v>
      </c>
      <c r="N147" s="18" t="e">
        <f t="shared" si="17"/>
        <v>#N/A</v>
      </c>
      <c r="O147" s="18" t="e">
        <f t="shared" si="17"/>
        <v>#N/A</v>
      </c>
      <c r="P147" s="18"/>
      <c r="Q147" s="18" t="e">
        <f t="shared" si="18"/>
        <v>#N/A</v>
      </c>
      <c r="R147" s="18" t="e">
        <f t="shared" si="18"/>
        <v>#N/A</v>
      </c>
      <c r="S147" s="18"/>
      <c r="T147" s="18" t="e">
        <f t="shared" si="19"/>
        <v>#N/A</v>
      </c>
    </row>
    <row r="148" spans="1:21" x14ac:dyDescent="0.25">
      <c r="A148" s="17" t="str">
        <f t="shared" si="16"/>
        <v>Transit Flows</v>
      </c>
      <c r="B148" s="16" t="str">
        <f t="shared" si="20"/>
        <v>Deutschland</v>
      </c>
      <c r="C148" s="16" t="s">
        <v>46</v>
      </c>
      <c r="D148" s="18" t="e">
        <f t="shared" si="17"/>
        <v>#N/A</v>
      </c>
      <c r="E148" s="18" t="e">
        <f t="shared" si="17"/>
        <v>#N/A</v>
      </c>
      <c r="F148" s="18" t="e">
        <f t="shared" si="17"/>
        <v>#N/A</v>
      </c>
      <c r="G148" s="18" t="e">
        <f t="shared" si="17"/>
        <v>#N/A</v>
      </c>
      <c r="H148" s="18" t="e">
        <f t="shared" si="17"/>
        <v>#N/A</v>
      </c>
      <c r="I148" s="18" t="e">
        <f t="shared" si="17"/>
        <v>#N/A</v>
      </c>
      <c r="J148" s="18" t="e">
        <f t="shared" si="17"/>
        <v>#N/A</v>
      </c>
      <c r="K148" s="18" t="e">
        <f t="shared" si="17"/>
        <v>#N/A</v>
      </c>
      <c r="L148" s="18" t="e">
        <f t="shared" si="17"/>
        <v>#N/A</v>
      </c>
      <c r="M148" s="18" t="e">
        <f t="shared" si="17"/>
        <v>#N/A</v>
      </c>
      <c r="N148" s="18" t="e">
        <f t="shared" si="17"/>
        <v>#N/A</v>
      </c>
      <c r="O148" s="18" t="e">
        <f t="shared" si="17"/>
        <v>#N/A</v>
      </c>
      <c r="P148" s="18"/>
      <c r="Q148" s="18" t="e">
        <f t="shared" si="18"/>
        <v>#N/A</v>
      </c>
      <c r="R148" s="18" t="e">
        <f t="shared" si="18"/>
        <v>#N/A</v>
      </c>
      <c r="S148" s="18"/>
      <c r="T148" s="18" t="e">
        <f t="shared" si="19"/>
        <v>#N/A</v>
      </c>
    </row>
    <row r="149" spans="1:21" x14ac:dyDescent="0.25">
      <c r="A149" s="17" t="str">
        <f t="shared" si="16"/>
        <v>Piped Exports</v>
      </c>
      <c r="B149" s="16" t="str">
        <f t="shared" si="20"/>
        <v>Deutschland</v>
      </c>
      <c r="C149" s="16" t="s">
        <v>46</v>
      </c>
      <c r="D149" s="18" t="e">
        <f t="shared" si="17"/>
        <v>#N/A</v>
      </c>
      <c r="E149" s="18" t="e">
        <f t="shared" si="17"/>
        <v>#N/A</v>
      </c>
      <c r="F149" s="18" t="e">
        <f t="shared" si="17"/>
        <v>#N/A</v>
      </c>
      <c r="G149" s="18" t="e">
        <f t="shared" si="17"/>
        <v>#N/A</v>
      </c>
      <c r="H149" s="18" t="e">
        <f t="shared" si="17"/>
        <v>#N/A</v>
      </c>
      <c r="I149" s="18" t="e">
        <f t="shared" si="17"/>
        <v>#N/A</v>
      </c>
      <c r="J149" s="18" t="e">
        <f t="shared" si="17"/>
        <v>#N/A</v>
      </c>
      <c r="K149" s="18" t="e">
        <f t="shared" si="17"/>
        <v>#N/A</v>
      </c>
      <c r="L149" s="18" t="e">
        <f t="shared" si="17"/>
        <v>#N/A</v>
      </c>
      <c r="M149" s="18" t="e">
        <f t="shared" si="17"/>
        <v>#N/A</v>
      </c>
      <c r="N149" s="18" t="e">
        <f t="shared" si="17"/>
        <v>#N/A</v>
      </c>
      <c r="O149" s="18" t="e">
        <f t="shared" si="17"/>
        <v>#N/A</v>
      </c>
      <c r="P149" s="18"/>
      <c r="Q149" s="18" t="e">
        <f t="shared" si="18"/>
        <v>#N/A</v>
      </c>
      <c r="R149" s="18" t="e">
        <f t="shared" si="18"/>
        <v>#N/A</v>
      </c>
      <c r="S149" s="18"/>
      <c r="T149" s="18" t="e">
        <f t="shared" si="19"/>
        <v>#N/A</v>
      </c>
    </row>
    <row r="150" spans="1:21" x14ac:dyDescent="0.25">
      <c r="A150" s="17" t="s">
        <v>52</v>
      </c>
      <c r="B150" s="16" t="str">
        <f t="shared" si="20"/>
        <v>Deutschland</v>
      </c>
      <c r="C150" s="16" t="s">
        <v>46</v>
      </c>
      <c r="D150" s="18" t="e">
        <f>INDEX('Storage Levels'!$B$7:$U$105,MATCH($B150,'Storage Levels'!$A$7:$A$105,0),MATCH(D$1,'Storage Levels'!$B$6:$U$6,0))/1000</f>
        <v>#N/A</v>
      </c>
      <c r="E150" s="18" t="e">
        <f>INDEX('Storage Levels'!$B$7:$U$105,MATCH($B150,'Storage Levels'!$A$7:$A$105,0),MATCH(E$1,'Storage Levels'!$B$6:$U$6,0))/1000</f>
        <v>#N/A</v>
      </c>
      <c r="F150" s="18" t="e">
        <f>INDEX('Storage Levels'!$B$7:$U$105,MATCH($B150,'Storage Levels'!$A$7:$A$105,0),MATCH(F$1,'Storage Levels'!$B$6:$U$6,0))/1000</f>
        <v>#N/A</v>
      </c>
      <c r="G150" s="18" t="e">
        <f>INDEX('Storage Levels'!$B$7:$U$105,MATCH($B150,'Storage Levels'!$A$7:$A$105,0),MATCH(G$1,'Storage Levels'!$B$6:$U$6,0))/1000</f>
        <v>#N/A</v>
      </c>
      <c r="H150" s="18" t="e">
        <f>INDEX('Storage Levels'!$B$7:$U$105,MATCH($B150,'Storage Levels'!$A$7:$A$105,0),MATCH(H$1,'Storage Levels'!$B$6:$U$6,0))/1000</f>
        <v>#N/A</v>
      </c>
      <c r="I150" s="18" t="e">
        <f>INDEX('Storage Levels'!$B$7:$U$105,MATCH($B150,'Storage Levels'!$A$7:$A$105,0),MATCH(I$1,'Storage Levels'!$B$6:$U$6,0))/1000</f>
        <v>#N/A</v>
      </c>
      <c r="J150" s="18" t="e">
        <f>INDEX('Storage Levels'!$B$7:$U$105,MATCH($B150,'Storage Levels'!$A$7:$A$105,0),MATCH(J$1,'Storage Levels'!$B$6:$U$6,0))/1000</f>
        <v>#N/A</v>
      </c>
      <c r="K150" s="18" t="e">
        <f>INDEX('Storage Levels'!$B$7:$U$105,MATCH($B150,'Storage Levels'!$A$7:$A$105,0),MATCH(K$1,'Storage Levels'!$B$6:$U$6,0))/1000</f>
        <v>#N/A</v>
      </c>
      <c r="L150" s="18" t="e">
        <f>INDEX('Storage Levels'!$B$7:$U$105,MATCH($B150,'Storage Levels'!$A$7:$A$105,0),MATCH(L$1,'Storage Levels'!$B$6:$U$6,0))/1000</f>
        <v>#N/A</v>
      </c>
      <c r="M150" s="18" t="e">
        <f>INDEX('Storage Levels'!$B$7:$U$105,MATCH($B150,'Storage Levels'!$A$7:$A$105,0),MATCH(M$1,'Storage Levels'!$B$6:$U$6,0))/1000</f>
        <v>#N/A</v>
      </c>
      <c r="N150" s="18" t="e">
        <f>INDEX('Storage Levels'!$B$7:$U$105,MATCH($B150,'Storage Levels'!$A$7:$A$105,0),MATCH(N$1,'Storage Levels'!$B$6:$U$6,0))/1000</f>
        <v>#N/A</v>
      </c>
      <c r="O150" s="18" t="e">
        <f>INDEX('Storage Levels'!$B$7:$U$105,MATCH($B150,'Storage Levels'!$A$7:$A$105,0),MATCH(O$1,'Storage Levels'!$B$6:$U$6,0))/1000</f>
        <v>#N/A</v>
      </c>
      <c r="Q150" s="18" t="e">
        <f>INDEX('Storage Levels'!$B$7:$U$105,MATCH($B150,'Storage Levels'!$A$7:$A$105,0),MATCH(Q$1,'Storage Levels'!$B$6:$U$6,0))/1000</f>
        <v>#N/A</v>
      </c>
      <c r="R150" s="18" t="e">
        <f>INDEX('Storage Levels'!$B$7:$U$105,MATCH($B150,'Storage Levels'!$A$7:$A$105,0),MATCH(R$1,'Storage Levels'!$B$6:$U$6,0))/1000</f>
        <v>#N/A</v>
      </c>
      <c r="T150" s="18"/>
    </row>
    <row r="151" spans="1:21" x14ac:dyDescent="0.25">
      <c r="A151" s="17" t="s">
        <v>51</v>
      </c>
      <c r="B151" s="16" t="str">
        <f t="shared" si="20"/>
        <v>Deutschland</v>
      </c>
      <c r="C151" s="16" t="s">
        <v>46</v>
      </c>
      <c r="D151" s="18" t="e">
        <f>-D143</f>
        <v>#N/A</v>
      </c>
      <c r="E151" s="18" t="e">
        <f t="shared" ref="E151:T151" si="21">-E143</f>
        <v>#N/A</v>
      </c>
      <c r="F151" s="18" t="e">
        <f t="shared" si="21"/>
        <v>#N/A</v>
      </c>
      <c r="G151" s="18" t="e">
        <f t="shared" si="21"/>
        <v>#N/A</v>
      </c>
      <c r="H151" s="18" t="e">
        <f t="shared" si="21"/>
        <v>#N/A</v>
      </c>
      <c r="I151" s="18" t="e">
        <f t="shared" si="21"/>
        <v>#N/A</v>
      </c>
      <c r="J151" s="18" t="e">
        <f t="shared" si="21"/>
        <v>#N/A</v>
      </c>
      <c r="K151" s="18" t="e">
        <f t="shared" si="21"/>
        <v>#N/A</v>
      </c>
      <c r="L151" s="18" t="e">
        <f t="shared" si="21"/>
        <v>#N/A</v>
      </c>
      <c r="M151" s="18" t="e">
        <f t="shared" si="21"/>
        <v>#N/A</v>
      </c>
      <c r="N151" s="18" t="e">
        <f t="shared" si="21"/>
        <v>#N/A</v>
      </c>
      <c r="O151" s="18" t="e">
        <f t="shared" si="21"/>
        <v>#N/A</v>
      </c>
      <c r="P151" s="18"/>
      <c r="Q151" s="18" t="e">
        <f t="shared" ref="Q151:AF151" si="22">-Q143</f>
        <v>#N/A</v>
      </c>
      <c r="R151" s="18" t="e">
        <f t="shared" si="22"/>
        <v>#N/A</v>
      </c>
      <c r="S151" s="18"/>
      <c r="T151" s="18" t="e">
        <f t="shared" ref="T151:AI151" si="23">-T143</f>
        <v>#N/A</v>
      </c>
    </row>
    <row r="152" spans="1:21" x14ac:dyDescent="0.25">
      <c r="A152" s="17" t="s">
        <v>22</v>
      </c>
      <c r="B152" s="16" t="str">
        <f t="shared" si="20"/>
        <v>Deutschland</v>
      </c>
      <c r="C152" s="16" t="s">
        <v>46</v>
      </c>
      <c r="D152" s="18" t="e">
        <f t="shared" ref="D152:O154" si="24">D132*D$2/1000</f>
        <v>#N/A</v>
      </c>
      <c r="E152" s="18" t="e">
        <f t="shared" si="24"/>
        <v>#N/A</v>
      </c>
      <c r="F152" s="18" t="e">
        <f t="shared" si="24"/>
        <v>#N/A</v>
      </c>
      <c r="G152" s="18" t="e">
        <f t="shared" si="24"/>
        <v>#N/A</v>
      </c>
      <c r="H152" s="18" t="e">
        <f t="shared" si="24"/>
        <v>#N/A</v>
      </c>
      <c r="I152" s="18" t="e">
        <f t="shared" si="24"/>
        <v>#N/A</v>
      </c>
      <c r="J152" s="18" t="e">
        <f t="shared" si="24"/>
        <v>#N/A</v>
      </c>
      <c r="K152" s="18" t="e">
        <f t="shared" si="24"/>
        <v>#N/A</v>
      </c>
      <c r="L152" s="18" t="e">
        <f t="shared" si="24"/>
        <v>#N/A</v>
      </c>
      <c r="M152" s="18" t="e">
        <f t="shared" si="24"/>
        <v>#N/A</v>
      </c>
      <c r="N152" s="18" t="e">
        <f t="shared" si="24"/>
        <v>#N/A</v>
      </c>
      <c r="O152" s="18" t="e">
        <f t="shared" si="24"/>
        <v>#N/A</v>
      </c>
      <c r="Q152" s="18" t="e">
        <f t="shared" ref="Q152:R154" si="25">Q132*Q$2/1000</f>
        <v>#N/A</v>
      </c>
      <c r="R152" s="18" t="e">
        <f t="shared" si="25"/>
        <v>#N/A</v>
      </c>
      <c r="S152" s="18"/>
      <c r="T152" s="18" t="e">
        <f t="shared" ref="T152:T154" si="26">T132*T$2/1000</f>
        <v>#N/A</v>
      </c>
    </row>
    <row r="153" spans="1:21" x14ac:dyDescent="0.25">
      <c r="A153" s="17" t="s">
        <v>23</v>
      </c>
      <c r="B153" s="16" t="str">
        <f t="shared" si="20"/>
        <v>Deutschland</v>
      </c>
      <c r="C153" s="16" t="s">
        <v>46</v>
      </c>
      <c r="D153" s="18" t="e">
        <f t="shared" si="24"/>
        <v>#N/A</v>
      </c>
      <c r="E153" s="18" t="e">
        <f t="shared" si="24"/>
        <v>#N/A</v>
      </c>
      <c r="F153" s="18" t="e">
        <f t="shared" si="24"/>
        <v>#N/A</v>
      </c>
      <c r="G153" s="18" t="e">
        <f t="shared" si="24"/>
        <v>#N/A</v>
      </c>
      <c r="H153" s="18" t="e">
        <f t="shared" si="24"/>
        <v>#N/A</v>
      </c>
      <c r="I153" s="18" t="e">
        <f t="shared" si="24"/>
        <v>#N/A</v>
      </c>
      <c r="J153" s="18" t="e">
        <f t="shared" si="24"/>
        <v>#N/A</v>
      </c>
      <c r="K153" s="18" t="e">
        <f t="shared" si="24"/>
        <v>#N/A</v>
      </c>
      <c r="L153" s="18" t="e">
        <f t="shared" si="24"/>
        <v>#N/A</v>
      </c>
      <c r="M153" s="18" t="e">
        <f t="shared" si="24"/>
        <v>#N/A</v>
      </c>
      <c r="N153" s="18" t="e">
        <f t="shared" si="24"/>
        <v>#N/A</v>
      </c>
      <c r="O153" s="18" t="e">
        <f t="shared" si="24"/>
        <v>#N/A</v>
      </c>
      <c r="Q153" s="18" t="e">
        <f t="shared" si="25"/>
        <v>#N/A</v>
      </c>
      <c r="R153" s="18" t="e">
        <f t="shared" si="25"/>
        <v>#N/A</v>
      </c>
      <c r="S153" s="18"/>
      <c r="T153" s="18" t="e">
        <f t="shared" si="26"/>
        <v>#N/A</v>
      </c>
    </row>
    <row r="154" spans="1:21" x14ac:dyDescent="0.25">
      <c r="A154" s="17" t="s">
        <v>59</v>
      </c>
      <c r="B154" s="16" t="str">
        <f t="shared" si="20"/>
        <v>Deutschland</v>
      </c>
      <c r="C154" s="16" t="s">
        <v>46</v>
      </c>
      <c r="D154" s="18" t="e">
        <f t="shared" si="24"/>
        <v>#N/A</v>
      </c>
      <c r="E154" s="18" t="e">
        <f t="shared" si="24"/>
        <v>#N/A</v>
      </c>
      <c r="F154" s="18" t="e">
        <f t="shared" si="24"/>
        <v>#N/A</v>
      </c>
      <c r="G154" s="18" t="e">
        <f t="shared" si="24"/>
        <v>#N/A</v>
      </c>
      <c r="H154" s="18" t="e">
        <f t="shared" si="24"/>
        <v>#N/A</v>
      </c>
      <c r="I154" s="18" t="e">
        <f t="shared" si="24"/>
        <v>#N/A</v>
      </c>
      <c r="J154" s="18" t="e">
        <f t="shared" si="24"/>
        <v>#N/A</v>
      </c>
      <c r="K154" s="18" t="e">
        <f t="shared" si="24"/>
        <v>#N/A</v>
      </c>
      <c r="L154" s="18" t="e">
        <f t="shared" si="24"/>
        <v>#N/A</v>
      </c>
      <c r="M154" s="18" t="e">
        <f t="shared" si="24"/>
        <v>#N/A</v>
      </c>
      <c r="N154" s="18" t="e">
        <f t="shared" si="24"/>
        <v>#N/A</v>
      </c>
      <c r="O154" s="18" t="e">
        <f t="shared" si="24"/>
        <v>#N/A</v>
      </c>
      <c r="Q154" s="18" t="e">
        <f t="shared" si="25"/>
        <v>#N/A</v>
      </c>
      <c r="R154" s="18" t="e">
        <f t="shared" si="25"/>
        <v>#N/A</v>
      </c>
      <c r="S154" s="18"/>
      <c r="T154" s="18" t="e">
        <f t="shared" si="26"/>
        <v>#N/A</v>
      </c>
    </row>
    <row r="163" spans="1:20" x14ac:dyDescent="0.25">
      <c r="A163" s="17" t="s">
        <v>16</v>
      </c>
      <c r="B163" s="16" t="s">
        <v>60</v>
      </c>
      <c r="C163" s="16" t="s">
        <v>43</v>
      </c>
      <c r="D163" s="18" t="e">
        <f>INDEX(Demand!$B$6:$U$104,MATCH($B163,Demand!$A$6:$A$104,0),MATCH(D$1,Demand!$B$5:$U$5,0))</f>
        <v>#N/A</v>
      </c>
      <c r="E163" s="18" t="e">
        <f>INDEX(Demand!$B$6:$U$104,MATCH($B163,Demand!$A$6:$A$104,0),MATCH(E$1,Demand!$B$5:$U$5,0))</f>
        <v>#N/A</v>
      </c>
      <c r="F163" s="18" t="e">
        <f>INDEX(Demand!$B$6:$U$104,MATCH($B163,Demand!$A$6:$A$104,0),MATCH(F$1,Demand!$B$5:$U$5,0))</f>
        <v>#N/A</v>
      </c>
      <c r="G163" s="18" t="e">
        <f>INDEX(Demand!$B$6:$U$104,MATCH($B163,Demand!$A$6:$A$104,0),MATCH(G$1,Demand!$B$5:$U$5,0))</f>
        <v>#N/A</v>
      </c>
      <c r="H163" s="18" t="e">
        <f>INDEX(Demand!$B$6:$U$104,MATCH($B163,Demand!$A$6:$A$104,0),MATCH(H$1,Demand!$B$5:$U$5,0))</f>
        <v>#N/A</v>
      </c>
      <c r="I163" s="18" t="e">
        <f>INDEX(Demand!$B$6:$U$104,MATCH($B163,Demand!$A$6:$A$104,0),MATCH(I$1,Demand!$B$5:$U$5,0))</f>
        <v>#N/A</v>
      </c>
      <c r="J163" s="18" t="e">
        <f>INDEX(Demand!$B$6:$U$104,MATCH($B163,Demand!$A$6:$A$104,0),MATCH(J$1,Demand!$B$5:$U$5,0))</f>
        <v>#N/A</v>
      </c>
      <c r="K163" s="18" t="e">
        <f>INDEX(Demand!$B$6:$U$104,MATCH($B163,Demand!$A$6:$A$104,0),MATCH(K$1,Demand!$B$5:$U$5,0))</f>
        <v>#N/A</v>
      </c>
      <c r="L163" s="18" t="e">
        <f>INDEX(Demand!$B$6:$U$104,MATCH($B163,Demand!$A$6:$A$104,0),MATCH(L$1,Demand!$B$5:$U$5,0))</f>
        <v>#N/A</v>
      </c>
      <c r="M163" s="18" t="e">
        <f>INDEX(Demand!$B$6:$U$104,MATCH($B163,Demand!$A$6:$A$104,0),MATCH(M$1,Demand!$B$5:$U$5,0))</f>
        <v>#N/A</v>
      </c>
      <c r="N163" s="18" t="e">
        <f>INDEX(Demand!$B$6:$U$104,MATCH($B163,Demand!$A$6:$A$104,0),MATCH(N$1,Demand!$B$5:$U$5,0))</f>
        <v>#N/A</v>
      </c>
      <c r="O163" s="18" t="e">
        <f>INDEX(Demand!$B$6:$U$104,MATCH($B163,Demand!$A$6:$A$104,0),MATCH(O$1,Demand!$B$5:$U$5,0))</f>
        <v>#N/A</v>
      </c>
      <c r="P163" s="18"/>
      <c r="Q163" s="18" t="e">
        <f>INDEX(Demand!$B$6:$U$104,MATCH($B163,Demand!$A$6:$A$104,0),MATCH(Q$1,Demand!$B$5:$U$5,0))</f>
        <v>#N/A</v>
      </c>
      <c r="R163" s="18" t="e">
        <f>INDEX(Demand!$B$6:$U$104,MATCH($B163,Demand!$A$6:$A$104,0),MATCH(R$1,Demand!$B$5:$U$5,0))</f>
        <v>#N/A</v>
      </c>
      <c r="S163" s="18"/>
      <c r="T163" s="18" t="e">
        <f t="shared" ref="T163:T169" si="27">SUMPRODUCT($D163:$O163,$D$2:$O$2)/T$2</f>
        <v>#N/A</v>
      </c>
    </row>
    <row r="164" spans="1:20" x14ac:dyDescent="0.25">
      <c r="A164" s="17" t="s">
        <v>13</v>
      </c>
      <c r="B164" s="16" t="str">
        <f>B163</f>
        <v>Frankreich</v>
      </c>
      <c r="C164" s="16" t="s">
        <v>43</v>
      </c>
      <c r="D164" s="18" t="e">
        <f>INDEX(Production!$B$6:$U$104,MATCH($B164,Production!$A$6:$A$104,0),MATCH(D$1,Production!$B$5:$U$5,0))</f>
        <v>#N/A</v>
      </c>
      <c r="E164" s="18" t="e">
        <f>INDEX(Production!$B$6:$U$104,MATCH($B164,Production!$A$6:$A$104,0),MATCH(E$1,Production!$B$5:$U$5,0))</f>
        <v>#N/A</v>
      </c>
      <c r="F164" s="18" t="e">
        <f>INDEX(Production!$B$6:$U$104,MATCH($B164,Production!$A$6:$A$104,0),MATCH(F$1,Production!$B$5:$U$5,0))</f>
        <v>#N/A</v>
      </c>
      <c r="G164" s="18" t="e">
        <f>INDEX(Production!$B$6:$U$104,MATCH($B164,Production!$A$6:$A$104,0),MATCH(G$1,Production!$B$5:$U$5,0))</f>
        <v>#N/A</v>
      </c>
      <c r="H164" s="18" t="e">
        <f>INDEX(Production!$B$6:$U$104,MATCH($B164,Production!$A$6:$A$104,0),MATCH(H$1,Production!$B$5:$U$5,0))</f>
        <v>#N/A</v>
      </c>
      <c r="I164" s="18" t="e">
        <f>INDEX(Production!$B$6:$U$104,MATCH($B164,Production!$A$6:$A$104,0),MATCH(I$1,Production!$B$5:$U$5,0))</f>
        <v>#N/A</v>
      </c>
      <c r="J164" s="18" t="e">
        <f>INDEX(Production!$B$6:$U$104,MATCH($B164,Production!$A$6:$A$104,0),MATCH(J$1,Production!$B$5:$U$5,0))</f>
        <v>#N/A</v>
      </c>
      <c r="K164" s="18" t="e">
        <f>INDEX(Production!$B$6:$U$104,MATCH($B164,Production!$A$6:$A$104,0),MATCH(K$1,Production!$B$5:$U$5,0))</f>
        <v>#N/A</v>
      </c>
      <c r="L164" s="18" t="e">
        <f>INDEX(Production!$B$6:$U$104,MATCH($B164,Production!$A$6:$A$104,0),MATCH(L$1,Production!$B$5:$U$5,0))</f>
        <v>#N/A</v>
      </c>
      <c r="M164" s="18" t="e">
        <f>INDEX(Production!$B$6:$U$104,MATCH($B164,Production!$A$6:$A$104,0),MATCH(M$1,Production!$B$5:$U$5,0))</f>
        <v>#N/A</v>
      </c>
      <c r="N164" s="18" t="e">
        <f>INDEX(Production!$B$6:$U$104,MATCH($B164,Production!$A$6:$A$104,0),MATCH(N$1,Production!$B$5:$U$5,0))</f>
        <v>#N/A</v>
      </c>
      <c r="O164" s="18" t="e">
        <f>INDEX(Production!$B$6:$U$104,MATCH($B164,Production!$A$6:$A$104,0),MATCH(O$1,Production!$B$5:$U$5,0))</f>
        <v>#N/A</v>
      </c>
      <c r="P164" s="18"/>
      <c r="Q164" s="18" t="e">
        <f>INDEX(Production!$B$6:$U$104,MATCH($B164,Production!$A$6:$A$104,0),MATCH(Q$1,Production!$B$5:$U$5,0))</f>
        <v>#N/A</v>
      </c>
      <c r="R164" s="18" t="e">
        <f>INDEX(Production!$B$6:$U$104,MATCH($B164,Production!$A$6:$A$104,0),MATCH(R$1,Production!$B$5:$U$5,0))</f>
        <v>#N/A</v>
      </c>
      <c r="S164" s="18"/>
      <c r="T164" s="18" t="e">
        <f t="shared" si="27"/>
        <v>#N/A</v>
      </c>
    </row>
    <row r="165" spans="1:20" x14ac:dyDescent="0.25">
      <c r="A165" s="17" t="s">
        <v>14</v>
      </c>
      <c r="B165" s="16" t="str">
        <f t="shared" ref="B165:B174" si="28">B164</f>
        <v>Frankreich</v>
      </c>
      <c r="C165" s="16" t="s">
        <v>43</v>
      </c>
      <c r="D165" s="18" t="e">
        <f>SUMIF('Piped Imports'!$C$18:$C$116,$B165,INDEX('Piped Imports'!$D$18:$W$116,,MATCH(D$1,'Piped Imports'!$D$17:$W$17,0)))</f>
        <v>#N/A</v>
      </c>
      <c r="E165" s="18" t="e">
        <f>SUMIF('Piped Imports'!$C$18:$C$116,$B165,INDEX('Piped Imports'!$D$18:$W$116,,MATCH(E$1,'Piped Imports'!$D$17:$W$17,0)))</f>
        <v>#N/A</v>
      </c>
      <c r="F165" s="18" t="e">
        <f>SUMIF('Piped Imports'!$C$18:$C$116,$B165,INDEX('Piped Imports'!$D$18:$W$116,,MATCH(F$1,'Piped Imports'!$D$17:$W$17,0)))</f>
        <v>#N/A</v>
      </c>
      <c r="G165" s="18" t="e">
        <f>SUMIF('Piped Imports'!$C$18:$C$116,$B165,INDEX('Piped Imports'!$D$18:$W$116,,MATCH(G$1,'Piped Imports'!$D$17:$W$17,0)))</f>
        <v>#N/A</v>
      </c>
      <c r="H165" s="18" t="e">
        <f>SUMIF('Piped Imports'!$C$18:$C$116,$B165,INDEX('Piped Imports'!$D$18:$W$116,,MATCH(H$1,'Piped Imports'!$D$17:$W$17,0)))</f>
        <v>#N/A</v>
      </c>
      <c r="I165" s="18" t="e">
        <f>SUMIF('Piped Imports'!$C$18:$C$116,$B165,INDEX('Piped Imports'!$D$18:$W$116,,MATCH(I$1,'Piped Imports'!$D$17:$W$17,0)))</f>
        <v>#N/A</v>
      </c>
      <c r="J165" s="18" t="e">
        <f>SUMIF('Piped Imports'!$C$18:$C$116,$B165,INDEX('Piped Imports'!$D$18:$W$116,,MATCH(J$1,'Piped Imports'!$D$17:$W$17,0)))</f>
        <v>#N/A</v>
      </c>
      <c r="K165" s="18" t="e">
        <f>SUMIF('Piped Imports'!$C$18:$C$116,$B165,INDEX('Piped Imports'!$D$18:$W$116,,MATCH(K$1,'Piped Imports'!$D$17:$W$17,0)))</f>
        <v>#N/A</v>
      </c>
      <c r="L165" s="18" t="e">
        <f>SUMIF('Piped Imports'!$C$18:$C$116,$B165,INDEX('Piped Imports'!$D$18:$W$116,,MATCH(L$1,'Piped Imports'!$D$17:$W$17,0)))</f>
        <v>#N/A</v>
      </c>
      <c r="M165" s="18" t="e">
        <f>SUMIF('Piped Imports'!$C$18:$C$116,$B165,INDEX('Piped Imports'!$D$18:$W$116,,MATCH(M$1,'Piped Imports'!$D$17:$W$17,0)))</f>
        <v>#N/A</v>
      </c>
      <c r="N165" s="18" t="e">
        <f>SUMIF('Piped Imports'!$C$18:$C$116,$B165,INDEX('Piped Imports'!$D$18:$W$116,,MATCH(N$1,'Piped Imports'!$D$17:$W$17,0)))</f>
        <v>#N/A</v>
      </c>
      <c r="O165" s="18" t="e">
        <f>SUMIF('Piped Imports'!$C$18:$C$116,$B165,INDEX('Piped Imports'!$D$18:$W$116,,MATCH(O$1,'Piped Imports'!$D$17:$W$17,0)))</f>
        <v>#N/A</v>
      </c>
      <c r="P165" s="18"/>
      <c r="Q165" s="18" t="e">
        <f>SUMIF('Piped Imports'!$C$18:$C$116,$B165,INDEX('Piped Imports'!$D$18:$W$116,,MATCH(Q$1,'Piped Imports'!$D$17:$W$17,0)))</f>
        <v>#N/A</v>
      </c>
      <c r="R165" s="18" t="e">
        <f>SUMIF('Piped Imports'!$C$18:$C$116,$B165,INDEX('Piped Imports'!$D$18:$W$116,,MATCH(R$1,'Piped Imports'!$D$17:$W$17,0)))</f>
        <v>#N/A</v>
      </c>
      <c r="S165" s="18"/>
      <c r="T165" s="18" t="e">
        <f t="shared" si="27"/>
        <v>#N/A</v>
      </c>
    </row>
    <row r="166" spans="1:20" x14ac:dyDescent="0.25">
      <c r="A166" s="17" t="s">
        <v>15</v>
      </c>
      <c r="B166" s="16" t="str">
        <f t="shared" si="28"/>
        <v>Frankreich</v>
      </c>
      <c r="C166" s="16" t="s">
        <v>43</v>
      </c>
      <c r="D166" s="18" t="e">
        <f t="array" ref="D166">SUMIF(LNG!$C$14:$C$112,$B166,INDEX(LNG!$D$14:$W$112,,MATCH(D$1,LNG!$D$13:$W$13,0)))</f>
        <v>#N/A</v>
      </c>
      <c r="E166" s="18" t="e">
        <f t="array" ref="E166">SUMIF(LNG!$C$14:$C$112,$B166,INDEX(LNG!$D$14:$W$112,,MATCH(E$1,LNG!$D$13:$W$13,0)))</f>
        <v>#N/A</v>
      </c>
      <c r="F166" s="18" t="e">
        <f t="array" ref="F166">SUMIF(LNG!$C$14:$C$112,$B166,INDEX(LNG!$D$14:$W$112,,MATCH(F$1,LNG!$D$13:$W$13,0)))</f>
        <v>#N/A</v>
      </c>
      <c r="G166" s="18" t="e">
        <f t="array" ref="G166">SUMIF(LNG!$C$14:$C$112,$B166,INDEX(LNG!$D$14:$W$112,,MATCH(G$1,LNG!$D$13:$W$13,0)))</f>
        <v>#N/A</v>
      </c>
      <c r="H166" s="18" t="e">
        <f t="array" ref="H166">SUMIF(LNG!$C$14:$C$112,$B166,INDEX(LNG!$D$14:$W$112,,MATCH(H$1,LNG!$D$13:$W$13,0)))</f>
        <v>#N/A</v>
      </c>
      <c r="I166" s="18" t="e">
        <f t="array" ref="I166">SUMIF(LNG!$C$14:$C$112,$B166,INDEX(LNG!$D$14:$W$112,,MATCH(I$1,LNG!$D$13:$W$13,0)))</f>
        <v>#N/A</v>
      </c>
      <c r="J166" s="18" t="e">
        <f t="array" ref="J166">SUMIF(LNG!$C$14:$C$112,$B166,INDEX(LNG!$D$14:$W$112,,MATCH(J$1,LNG!$D$13:$W$13,0)))</f>
        <v>#N/A</v>
      </c>
      <c r="K166" s="18" t="e">
        <f t="array" ref="K166">SUMIF(LNG!$C$14:$C$112,$B166,INDEX(LNG!$D$14:$W$112,,MATCH(K$1,LNG!$D$13:$W$13,0)))</f>
        <v>#N/A</v>
      </c>
      <c r="L166" s="18" t="e">
        <f t="array" ref="L166">SUMIF(LNG!$C$14:$C$112,$B166,INDEX(LNG!$D$14:$W$112,,MATCH(L$1,LNG!$D$13:$W$13,0)))</f>
        <v>#N/A</v>
      </c>
      <c r="M166" s="18" t="e">
        <f t="array" ref="M166">SUMIF(LNG!$C$14:$C$112,$B166,INDEX(LNG!$D$14:$W$112,,MATCH(M$1,LNG!$D$13:$W$13,0)))</f>
        <v>#N/A</v>
      </c>
      <c r="N166" s="18" t="e">
        <f t="array" ref="N166">SUMIF(LNG!$C$14:$C$112,$B166,INDEX(LNG!$D$14:$W$112,,MATCH(N$1,LNG!$D$13:$W$13,0)))</f>
        <v>#N/A</v>
      </c>
      <c r="O166" s="18" t="e">
        <f t="array" ref="O166">SUMIF(LNG!$C$14:$C$112,$B166,INDEX(LNG!$D$14:$W$112,,MATCH(O$1,LNG!$D$13:$W$13,0)))</f>
        <v>#N/A</v>
      </c>
      <c r="P166" s="18"/>
      <c r="Q166" s="18" t="e">
        <f t="array" ref="Q166">SUMIF(LNG!$C$14:$C$112,$B166,INDEX(LNG!$D$14:$W$112,,MATCH(Q$1,LNG!$D$13:$W$13,0)))</f>
        <v>#N/A</v>
      </c>
      <c r="R166" s="18" t="e">
        <f t="array" ref="R166">SUMIF(LNG!$C$14:$C$112,$B166,INDEX(LNG!$D$14:$W$112,,MATCH(R$1,LNG!$D$13:$W$13,0)))</f>
        <v>#N/A</v>
      </c>
      <c r="S166" s="18"/>
      <c r="T166" s="18" t="e">
        <f t="shared" si="27"/>
        <v>#N/A</v>
      </c>
    </row>
    <row r="167" spans="1:20" x14ac:dyDescent="0.25">
      <c r="A167" s="17" t="s">
        <v>44</v>
      </c>
      <c r="B167" s="16" t="str">
        <f t="shared" si="28"/>
        <v>Frankreich</v>
      </c>
      <c r="C167" s="16" t="s">
        <v>43</v>
      </c>
      <c r="D167" s="18" t="e">
        <f>INDEX('Storage Volumes'!$B$6:$U$104,MATCH($B167,'Storage Volumes'!$A$6:$A$104,0),MATCH(D$1,'Storage Volumes'!$B$5:$U$5,0))</f>
        <v>#N/A</v>
      </c>
      <c r="E167" s="18" t="e">
        <f>INDEX('Storage Volumes'!$B$6:$U$104,MATCH($B167,'Storage Volumes'!$A$6:$A$104,0),MATCH(E$1,'Storage Volumes'!$B$5:$U$5,0))</f>
        <v>#N/A</v>
      </c>
      <c r="F167" s="18" t="e">
        <f>INDEX('Storage Volumes'!$B$6:$U$104,MATCH($B167,'Storage Volumes'!$A$6:$A$104,0),MATCH(F$1,'Storage Volumes'!$B$5:$U$5,0))</f>
        <v>#N/A</v>
      </c>
      <c r="G167" s="18" t="e">
        <f>INDEX('Storage Volumes'!$B$6:$U$104,MATCH($B167,'Storage Volumes'!$A$6:$A$104,0),MATCH(G$1,'Storage Volumes'!$B$5:$U$5,0))</f>
        <v>#N/A</v>
      </c>
      <c r="H167" s="18" t="e">
        <f>INDEX('Storage Volumes'!$B$6:$U$104,MATCH($B167,'Storage Volumes'!$A$6:$A$104,0),MATCH(H$1,'Storage Volumes'!$B$5:$U$5,0))</f>
        <v>#N/A</v>
      </c>
      <c r="I167" s="18" t="e">
        <f>INDEX('Storage Volumes'!$B$6:$U$104,MATCH($B167,'Storage Volumes'!$A$6:$A$104,0),MATCH(I$1,'Storage Volumes'!$B$5:$U$5,0))</f>
        <v>#N/A</v>
      </c>
      <c r="J167" s="18" t="e">
        <f>INDEX('Storage Volumes'!$B$6:$U$104,MATCH($B167,'Storage Volumes'!$A$6:$A$104,0),MATCH(J$1,'Storage Volumes'!$B$5:$U$5,0))</f>
        <v>#N/A</v>
      </c>
      <c r="K167" s="18" t="e">
        <f>INDEX('Storage Volumes'!$B$6:$U$104,MATCH($B167,'Storage Volumes'!$A$6:$A$104,0),MATCH(K$1,'Storage Volumes'!$B$5:$U$5,0))</f>
        <v>#N/A</v>
      </c>
      <c r="L167" s="18" t="e">
        <f>INDEX('Storage Volumes'!$B$6:$U$104,MATCH($B167,'Storage Volumes'!$A$6:$A$104,0),MATCH(L$1,'Storage Volumes'!$B$5:$U$5,0))</f>
        <v>#N/A</v>
      </c>
      <c r="M167" s="18" t="e">
        <f>INDEX('Storage Volumes'!$B$6:$U$104,MATCH($B167,'Storage Volumes'!$A$6:$A$104,0),MATCH(M$1,'Storage Volumes'!$B$5:$U$5,0))</f>
        <v>#N/A</v>
      </c>
      <c r="N167" s="18" t="e">
        <f>INDEX('Storage Volumes'!$B$6:$U$104,MATCH($B167,'Storage Volumes'!$A$6:$A$104,0),MATCH(N$1,'Storage Volumes'!$B$5:$U$5,0))</f>
        <v>#N/A</v>
      </c>
      <c r="O167" s="18" t="e">
        <f>INDEX('Storage Volumes'!$B$6:$U$104,MATCH($B167,'Storage Volumes'!$A$6:$A$104,0),MATCH(O$1,'Storage Volumes'!$B$5:$U$5,0))</f>
        <v>#N/A</v>
      </c>
      <c r="P167" s="18"/>
      <c r="Q167" s="18" t="e">
        <f>INDEX('Storage Volumes'!$B$6:$U$104,MATCH($B167,'Storage Volumes'!$A$6:$A$104,0),MATCH(Q$1,'Storage Volumes'!$B$5:$U$5,0))</f>
        <v>#N/A</v>
      </c>
      <c r="R167" s="18" t="e">
        <f>INDEX('Storage Volumes'!$B$6:$U$104,MATCH($B167,'Storage Volumes'!$A$6:$A$104,0),MATCH(R$1,'Storage Volumes'!$B$5:$U$5,0))</f>
        <v>#N/A</v>
      </c>
      <c r="S167" s="18"/>
      <c r="T167" s="18" t="e">
        <f t="shared" si="27"/>
        <v>#N/A</v>
      </c>
    </row>
    <row r="168" spans="1:20" x14ac:dyDescent="0.25">
      <c r="A168" s="17" t="s">
        <v>45</v>
      </c>
      <c r="B168" s="16" t="str">
        <f t="shared" si="28"/>
        <v>Frankreich</v>
      </c>
      <c r="C168" s="16" t="s">
        <v>43</v>
      </c>
      <c r="D168" s="18" t="e">
        <f>SUM(D172:D173)</f>
        <v>#N/A</v>
      </c>
      <c r="E168" s="18" t="e">
        <f t="shared" ref="E168:T168" si="29">SUM(E172:E173)</f>
        <v>#N/A</v>
      </c>
      <c r="F168" s="18" t="e">
        <f t="shared" si="29"/>
        <v>#N/A</v>
      </c>
      <c r="G168" s="18" t="e">
        <f t="shared" si="29"/>
        <v>#N/A</v>
      </c>
      <c r="H168" s="18" t="e">
        <f t="shared" si="29"/>
        <v>#N/A</v>
      </c>
      <c r="I168" s="18" t="e">
        <f t="shared" si="29"/>
        <v>#N/A</v>
      </c>
      <c r="J168" s="18" t="e">
        <f t="shared" si="29"/>
        <v>#N/A</v>
      </c>
      <c r="K168" s="18" t="e">
        <f t="shared" si="29"/>
        <v>#N/A</v>
      </c>
      <c r="L168" s="18" t="e">
        <f t="shared" si="29"/>
        <v>#N/A</v>
      </c>
      <c r="M168" s="18" t="e">
        <f t="shared" si="29"/>
        <v>#N/A</v>
      </c>
      <c r="N168" s="18" t="e">
        <f t="shared" si="29"/>
        <v>#N/A</v>
      </c>
      <c r="O168" s="18" t="e">
        <f t="shared" si="29"/>
        <v>#N/A</v>
      </c>
      <c r="P168" s="18"/>
      <c r="Q168" s="18" t="e">
        <f t="shared" ref="Q168:AF168" si="30">SUM(Q172:Q173)</f>
        <v>#N/A</v>
      </c>
      <c r="R168" s="18" t="e">
        <f t="shared" si="30"/>
        <v>#N/A</v>
      </c>
      <c r="S168" s="18"/>
      <c r="T168" s="18" t="e">
        <f t="shared" si="27"/>
        <v>#N/A</v>
      </c>
    </row>
    <row r="169" spans="1:20" x14ac:dyDescent="0.25">
      <c r="A169" s="17" t="s">
        <v>19</v>
      </c>
      <c r="B169" s="16" t="str">
        <f t="shared" si="28"/>
        <v>Frankreich</v>
      </c>
      <c r="C169" s="16" t="s">
        <v>43</v>
      </c>
      <c r="D169" s="18" t="e">
        <f t="array" ref="D169">SUMIF('Piped Exports'!$C$18:$C$116,$B169,INDEX('Piped Exports'!$D$18:$W$116,,MATCH(D$1,'Piped Imports'!$D$17:$W$17,0)))</f>
        <v>#N/A</v>
      </c>
      <c r="E169" s="18" t="e">
        <f t="array" ref="E169">SUMIF('Piped Exports'!$C$18:$C$116,$B169,INDEX('Piped Exports'!$D$18:$W$116,,MATCH(E$1,'Piped Imports'!$D$17:$W$17,0)))</f>
        <v>#N/A</v>
      </c>
      <c r="F169" s="18" t="e">
        <f t="array" ref="F169">SUMIF('Piped Exports'!$C$18:$C$116,$B169,INDEX('Piped Exports'!$D$18:$W$116,,MATCH(F$1,'Piped Imports'!$D$17:$W$17,0)))</f>
        <v>#N/A</v>
      </c>
      <c r="G169" s="18" t="e">
        <f t="array" ref="G169">SUMIF('Piped Exports'!$C$18:$C$116,$B169,INDEX('Piped Exports'!$D$18:$W$116,,MATCH(G$1,'Piped Imports'!$D$17:$W$17,0)))</f>
        <v>#N/A</v>
      </c>
      <c r="H169" s="18" t="e">
        <f t="array" ref="H169">SUMIF('Piped Exports'!$C$18:$C$116,$B169,INDEX('Piped Exports'!$D$18:$W$116,,MATCH(H$1,'Piped Imports'!$D$17:$W$17,0)))</f>
        <v>#N/A</v>
      </c>
      <c r="I169" s="18" t="e">
        <f t="array" ref="I169">SUMIF('Piped Exports'!$C$18:$C$116,$B169,INDEX('Piped Exports'!$D$18:$W$116,,MATCH(I$1,'Piped Imports'!$D$17:$W$17,0)))</f>
        <v>#N/A</v>
      </c>
      <c r="J169" s="18" t="e">
        <f t="array" ref="J169">SUMIF('Piped Exports'!$C$18:$C$116,$B169,INDEX('Piped Exports'!$D$18:$W$116,,MATCH(J$1,'Piped Imports'!$D$17:$W$17,0)))</f>
        <v>#N/A</v>
      </c>
      <c r="K169" s="18" t="e">
        <f t="array" ref="K169">SUMIF('Piped Exports'!$C$18:$C$116,$B169,INDEX('Piped Exports'!$D$18:$W$116,,MATCH(K$1,'Piped Imports'!$D$17:$W$17,0)))</f>
        <v>#N/A</v>
      </c>
      <c r="L169" s="18" t="e">
        <f t="array" ref="L169">SUMIF('Piped Exports'!$C$18:$C$116,$B169,INDEX('Piped Exports'!$D$18:$W$116,,MATCH(L$1,'Piped Imports'!$D$17:$W$17,0)))</f>
        <v>#N/A</v>
      </c>
      <c r="M169" s="18" t="e">
        <f t="array" ref="M169">SUMIF('Piped Exports'!$C$18:$C$116,$B169,INDEX('Piped Exports'!$D$18:$W$116,,MATCH(M$1,'Piped Imports'!$D$17:$W$17,0)))</f>
        <v>#N/A</v>
      </c>
      <c r="N169" s="18" t="e">
        <f t="array" ref="N169">SUMIF('Piped Exports'!$C$18:$C$116,$B169,INDEX('Piped Exports'!$D$18:$W$116,,MATCH(N$1,'Piped Imports'!$D$17:$W$17,0)))</f>
        <v>#N/A</v>
      </c>
      <c r="O169" s="18" t="e">
        <f t="array" ref="O169">SUMIF('Piped Exports'!$C$18:$C$116,$B169,INDEX('Piped Exports'!$D$18:$W$116,,MATCH(O$1,'Piped Imports'!$D$17:$W$17,0)))</f>
        <v>#N/A</v>
      </c>
      <c r="P169" s="18"/>
      <c r="Q169" s="18" t="e">
        <f t="array" ref="Q169">SUMIF('Piped Exports'!$C$18:$C$116,$B169,INDEX('Piped Exports'!$D$18:$W$116,,MATCH(Q$1,'Piped Imports'!$D$17:$W$17,0)))</f>
        <v>#N/A</v>
      </c>
      <c r="R169" s="18" t="e">
        <f t="array" ref="R169">SUMIF('Piped Exports'!$C$18:$C$116,$B169,INDEX('Piped Exports'!$D$18:$W$116,,MATCH(R$1,'Piped Imports'!$D$17:$W$17,0)))</f>
        <v>#N/A</v>
      </c>
      <c r="S169" s="18"/>
      <c r="T169" s="18" t="e">
        <f t="shared" si="27"/>
        <v>#N/A</v>
      </c>
    </row>
    <row r="170" spans="1:20" x14ac:dyDescent="0.25">
      <c r="A170" s="17" t="s">
        <v>47</v>
      </c>
      <c r="B170" s="16" t="str">
        <f t="shared" si="28"/>
        <v>Frankreich</v>
      </c>
      <c r="C170" s="16" t="s">
        <v>48</v>
      </c>
      <c r="D170" s="19" t="e">
        <f>INDEX(Price!$B$6:$U$104,MATCH($B170,Price!$A$6:$A$104,0),MATCH(D$1,Price!$B$5:$U$5,0))</f>
        <v>#N/A</v>
      </c>
      <c r="E170" s="19" t="e">
        <f>INDEX(Price!$B$6:$U$104,MATCH($B170,Price!$A$6:$A$104,0),MATCH(E$1,Price!$B$5:$U$5,0))</f>
        <v>#N/A</v>
      </c>
      <c r="F170" s="19" t="e">
        <f>INDEX(Price!$B$6:$U$104,MATCH($B170,Price!$A$6:$A$104,0),MATCH(F$1,Price!$B$5:$U$5,0))</f>
        <v>#N/A</v>
      </c>
      <c r="G170" s="19" t="e">
        <f>INDEX(Price!$B$6:$U$104,MATCH($B170,Price!$A$6:$A$104,0),MATCH(G$1,Price!$B$5:$U$5,0))</f>
        <v>#N/A</v>
      </c>
      <c r="H170" s="19" t="e">
        <f>INDEX(Price!$B$6:$U$104,MATCH($B170,Price!$A$6:$A$104,0),MATCH(H$1,Price!$B$5:$U$5,0))</f>
        <v>#N/A</v>
      </c>
      <c r="I170" s="19" t="e">
        <f>INDEX(Price!$B$6:$U$104,MATCH($B170,Price!$A$6:$A$104,0),MATCH(I$1,Price!$B$5:$U$5,0))</f>
        <v>#N/A</v>
      </c>
      <c r="J170" s="19" t="e">
        <f>INDEX(Price!$B$6:$U$104,MATCH($B170,Price!$A$6:$A$104,0),MATCH(J$1,Price!$B$5:$U$5,0))</f>
        <v>#N/A</v>
      </c>
      <c r="K170" s="19" t="e">
        <f>INDEX(Price!$B$6:$U$104,MATCH($B170,Price!$A$6:$A$104,0),MATCH(K$1,Price!$B$5:$U$5,0))</f>
        <v>#N/A</v>
      </c>
      <c r="L170" s="19" t="e">
        <f>INDEX(Price!$B$6:$U$104,MATCH($B170,Price!$A$6:$A$104,0),MATCH(L$1,Price!$B$5:$U$5,0))</f>
        <v>#N/A</v>
      </c>
      <c r="M170" s="19" t="e">
        <f>INDEX(Price!$B$6:$U$104,MATCH($B170,Price!$A$6:$A$104,0),MATCH(M$1,Price!$B$5:$U$5,0))</f>
        <v>#N/A</v>
      </c>
      <c r="N170" s="19" t="e">
        <f>INDEX(Price!$B$6:$U$104,MATCH($B170,Price!$A$6:$A$104,0),MATCH(N$1,Price!$B$5:$U$5,0))</f>
        <v>#N/A</v>
      </c>
      <c r="O170" s="19" t="e">
        <f>INDEX(Price!$B$6:$U$104,MATCH($B170,Price!$A$6:$A$104,0),MATCH(O$1,Price!$B$5:$U$5,0))</f>
        <v>#N/A</v>
      </c>
      <c r="P170" s="18"/>
      <c r="Q170" s="19" t="e">
        <f>INDEX(Price!$B$6:$U$104,MATCH($B170,Price!$A$6:$A$104,0),MATCH(Q$1,Price!$B$5:$U$5,0))</f>
        <v>#N/A</v>
      </c>
      <c r="R170" s="19" t="e">
        <f>INDEX(Price!$B$6:$U$104,MATCH($B170,Price!$A$6:$A$104,0),MATCH(R$1,Price!$B$5:$U$5,0))</f>
        <v>#N/A</v>
      </c>
      <c r="S170" s="18"/>
      <c r="T170" s="19" t="e">
        <f>INDEX(Price!$B$6:$U$104,MATCH($B170,Price!$A$6:$A$104,0),MATCH(T$1,Price!$B$5:$U$5,0))</f>
        <v>#N/A</v>
      </c>
    </row>
    <row r="171" spans="1:20" x14ac:dyDescent="0.25">
      <c r="A171" s="17" t="s">
        <v>51</v>
      </c>
      <c r="B171" s="16" t="str">
        <f t="shared" si="28"/>
        <v>Frankreich</v>
      </c>
      <c r="C171" s="16" t="s">
        <v>43</v>
      </c>
      <c r="D171" s="18" t="e">
        <f>-D163</f>
        <v>#N/A</v>
      </c>
      <c r="E171" s="18" t="e">
        <f t="shared" ref="E171:T171" si="31">-E163</f>
        <v>#N/A</v>
      </c>
      <c r="F171" s="18" t="e">
        <f t="shared" si="31"/>
        <v>#N/A</v>
      </c>
      <c r="G171" s="18" t="e">
        <f t="shared" si="31"/>
        <v>#N/A</v>
      </c>
      <c r="H171" s="18" t="e">
        <f t="shared" si="31"/>
        <v>#N/A</v>
      </c>
      <c r="I171" s="18" t="e">
        <f t="shared" si="31"/>
        <v>#N/A</v>
      </c>
      <c r="J171" s="18" t="e">
        <f t="shared" si="31"/>
        <v>#N/A</v>
      </c>
      <c r="K171" s="18" t="e">
        <f t="shared" si="31"/>
        <v>#N/A</v>
      </c>
      <c r="L171" s="18" t="e">
        <f t="shared" si="31"/>
        <v>#N/A</v>
      </c>
      <c r="M171" s="18" t="e">
        <f t="shared" si="31"/>
        <v>#N/A</v>
      </c>
      <c r="N171" s="18" t="e">
        <f t="shared" si="31"/>
        <v>#N/A</v>
      </c>
      <c r="O171" s="18" t="e">
        <f t="shared" si="31"/>
        <v>#N/A</v>
      </c>
      <c r="P171" s="18"/>
      <c r="Q171" s="18" t="e">
        <f t="shared" ref="Q171:AF171" si="32">-Q163</f>
        <v>#N/A</v>
      </c>
      <c r="R171" s="18" t="e">
        <f t="shared" si="32"/>
        <v>#N/A</v>
      </c>
      <c r="S171" s="18"/>
      <c r="T171" s="18" t="e">
        <f t="shared" ref="T171:AI171" si="33">-T163</f>
        <v>#N/A</v>
      </c>
    </row>
    <row r="172" spans="1:20" x14ac:dyDescent="0.25">
      <c r="A172" s="17" t="s">
        <v>22</v>
      </c>
      <c r="B172" s="16" t="str">
        <f t="shared" si="28"/>
        <v>Frankreich</v>
      </c>
      <c r="C172" s="16" t="s">
        <v>43</v>
      </c>
      <c r="D172" s="18" t="e">
        <f>SUMIF(Connections!$C$18:$C$116,$B172,INDEX(Connections!$D$18:$W$116,,MATCH(D$1,Connections!$D$17:$W$17,0)))</f>
        <v>#N/A</v>
      </c>
      <c r="E172" s="18" t="e">
        <f>SUMIF(Connections!$C$18:$C$116,$B172,INDEX(Connections!$D$18:$W$116,,MATCH(E$1,Connections!$D$17:$W$17,0)))</f>
        <v>#N/A</v>
      </c>
      <c r="F172" s="18" t="e">
        <f>SUMIF(Connections!$C$18:$C$116,$B172,INDEX(Connections!$D$18:$W$116,,MATCH(F$1,Connections!$D$17:$W$17,0)))</f>
        <v>#N/A</v>
      </c>
      <c r="G172" s="18" t="e">
        <f>SUMIF(Connections!$C$18:$C$116,$B172,INDEX(Connections!$D$18:$W$116,,MATCH(G$1,Connections!$D$17:$W$17,0)))</f>
        <v>#N/A</v>
      </c>
      <c r="H172" s="18" t="e">
        <f>SUMIF(Connections!$C$18:$C$116,$B172,INDEX(Connections!$D$18:$W$116,,MATCH(H$1,Connections!$D$17:$W$17,0)))</f>
        <v>#N/A</v>
      </c>
      <c r="I172" s="18" t="e">
        <f>SUMIF(Connections!$C$18:$C$116,$B172,INDEX(Connections!$D$18:$W$116,,MATCH(I$1,Connections!$D$17:$W$17,0)))</f>
        <v>#N/A</v>
      </c>
      <c r="J172" s="18" t="e">
        <f>SUMIF(Connections!$C$18:$C$116,$B172,INDEX(Connections!$D$18:$W$116,,MATCH(J$1,Connections!$D$17:$W$17,0)))</f>
        <v>#N/A</v>
      </c>
      <c r="K172" s="18" t="e">
        <f>SUMIF(Connections!$C$18:$C$116,$B172,INDEX(Connections!$D$18:$W$116,,MATCH(K$1,Connections!$D$17:$W$17,0)))</f>
        <v>#N/A</v>
      </c>
      <c r="L172" s="18" t="e">
        <f>SUMIF(Connections!$C$18:$C$116,$B172,INDEX(Connections!$D$18:$W$116,,MATCH(L$1,Connections!$D$17:$W$17,0)))</f>
        <v>#N/A</v>
      </c>
      <c r="M172" s="18" t="e">
        <f>SUMIF(Connections!$C$18:$C$116,$B172,INDEX(Connections!$D$18:$W$116,,MATCH(M$1,Connections!$D$17:$W$17,0)))</f>
        <v>#N/A</v>
      </c>
      <c r="N172" s="18" t="e">
        <f>SUMIF(Connections!$C$18:$C$116,$B172,INDEX(Connections!$D$18:$W$116,,MATCH(N$1,Connections!$D$17:$W$17,0)))</f>
        <v>#N/A</v>
      </c>
      <c r="O172" s="18" t="e">
        <f>SUMIF(Connections!$C$18:$C$116,$B172,INDEX(Connections!$D$18:$W$116,,MATCH(O$1,Connections!$D$17:$W$17,0)))</f>
        <v>#N/A</v>
      </c>
      <c r="P172" s="18"/>
      <c r="Q172" s="18" t="e">
        <f>SUMIF(Connections!$C$18:$C$116,$B172,INDEX(Connections!$D$18:$W$116,,MATCH(Q$1,Connections!$D$17:$W$17,0)))</f>
        <v>#N/A</v>
      </c>
      <c r="R172" s="18" t="e">
        <f>SUMIF(Connections!$C$18:$C$116,$B172,INDEX(Connections!$D$18:$W$116,,MATCH(R$1,Connections!$D$17:$W$17,0)))</f>
        <v>#N/A</v>
      </c>
      <c r="S172" s="18"/>
      <c r="T172" s="18" t="e">
        <f>SUMIF(Connections!$C$18:$C$116,$B172,INDEX(Connections!$D$18:$W$116,,MATCH(T$1,Connections!$D$17:$W$17,0)))</f>
        <v>#N/A</v>
      </c>
    </row>
    <row r="173" spans="1:20" x14ac:dyDescent="0.25">
      <c r="A173" s="17" t="s">
        <v>23</v>
      </c>
      <c r="B173" s="16" t="str">
        <f t="shared" si="28"/>
        <v>Frankreich</v>
      </c>
      <c r="C173" s="16" t="s">
        <v>43</v>
      </c>
      <c r="D173" s="18" t="e">
        <f>SUMIF(Connections!$B$18:$B$116,$B173,INDEX(Connections!$D$18:$W$116,,MATCH(D$1,Connections!$D$17:$W$17,0)))</f>
        <v>#N/A</v>
      </c>
      <c r="E173" s="18" t="e">
        <f>SUMIF(Connections!$B$18:$B$116,$B173,INDEX(Connections!$D$18:$W$116,,MATCH(E$1,Connections!$D$17:$W$17,0)))</f>
        <v>#N/A</v>
      </c>
      <c r="F173" s="18" t="e">
        <f>SUMIF(Connections!$B$18:$B$116,$B173,INDEX(Connections!$D$18:$W$116,,MATCH(F$1,Connections!$D$17:$W$17,0)))</f>
        <v>#N/A</v>
      </c>
      <c r="G173" s="18" t="e">
        <f>SUMIF(Connections!$B$18:$B$116,$B173,INDEX(Connections!$D$18:$W$116,,MATCH(G$1,Connections!$D$17:$W$17,0)))</f>
        <v>#N/A</v>
      </c>
      <c r="H173" s="18" t="e">
        <f>SUMIF(Connections!$B$18:$B$116,$B173,INDEX(Connections!$D$18:$W$116,,MATCH(H$1,Connections!$D$17:$W$17,0)))</f>
        <v>#N/A</v>
      </c>
      <c r="I173" s="18" t="e">
        <f>SUMIF(Connections!$B$18:$B$116,$B173,INDEX(Connections!$D$18:$W$116,,MATCH(I$1,Connections!$D$17:$W$17,0)))</f>
        <v>#N/A</v>
      </c>
      <c r="J173" s="18" t="e">
        <f>SUMIF(Connections!$B$18:$B$116,$B173,INDEX(Connections!$D$18:$W$116,,MATCH(J$1,Connections!$D$17:$W$17,0)))</f>
        <v>#N/A</v>
      </c>
      <c r="K173" s="18" t="e">
        <f>SUMIF(Connections!$B$18:$B$116,$B173,INDEX(Connections!$D$18:$W$116,,MATCH(K$1,Connections!$D$17:$W$17,0)))</f>
        <v>#N/A</v>
      </c>
      <c r="L173" s="18" t="e">
        <f>SUMIF(Connections!$B$18:$B$116,$B173,INDEX(Connections!$D$18:$W$116,,MATCH(L$1,Connections!$D$17:$W$17,0)))</f>
        <v>#N/A</v>
      </c>
      <c r="M173" s="18" t="e">
        <f>SUMIF(Connections!$B$18:$B$116,$B173,INDEX(Connections!$D$18:$W$116,,MATCH(M$1,Connections!$D$17:$W$17,0)))</f>
        <v>#N/A</v>
      </c>
      <c r="N173" s="18" t="e">
        <f>SUMIF(Connections!$B$18:$B$116,$B173,INDEX(Connections!$D$18:$W$116,,MATCH(N$1,Connections!$D$17:$W$17,0)))</f>
        <v>#N/A</v>
      </c>
      <c r="O173" s="18" t="e">
        <f>SUMIF(Connections!$B$18:$B$116,$B173,INDEX(Connections!$D$18:$W$116,,MATCH(O$1,Connections!$D$17:$W$17,0)))</f>
        <v>#N/A</v>
      </c>
      <c r="P173" s="18"/>
      <c r="Q173" s="18" t="e">
        <f>SUMIF(Connections!$B$18:$B$116,$B173,INDEX(Connections!$D$18:$W$116,,MATCH(Q$1,Connections!$D$17:$W$17,0)))</f>
        <v>#N/A</v>
      </c>
      <c r="R173" s="18" t="e">
        <f>SUMIF(Connections!$B$18:$B$116,$B173,INDEX(Connections!$D$18:$W$116,,MATCH(R$1,Connections!$D$17:$W$17,0)))</f>
        <v>#N/A</v>
      </c>
      <c r="S173" s="18"/>
      <c r="T173" s="18" t="e">
        <f>SUMIF(Connections!$B$18:$B$116,$B173,INDEX(Connections!$D$18:$W$116,,MATCH(T$1,Connections!$D$17:$W$17,0)))</f>
        <v>#N/A</v>
      </c>
    </row>
    <row r="174" spans="1:20" x14ac:dyDescent="0.25">
      <c r="A174" s="17" t="s">
        <v>59</v>
      </c>
      <c r="B174" s="16" t="str">
        <f t="shared" si="28"/>
        <v>Frankreich</v>
      </c>
      <c r="C174" s="16" t="s">
        <v>43</v>
      </c>
      <c r="D174" s="18" t="e">
        <f>D172+D165</f>
        <v>#N/A</v>
      </c>
      <c r="E174" s="18" t="e">
        <f>E172+E165</f>
        <v>#N/A</v>
      </c>
      <c r="F174" s="18" t="e">
        <f>F172+F165</f>
        <v>#N/A</v>
      </c>
      <c r="G174" s="18" t="e">
        <f>G172+G165</f>
        <v>#N/A</v>
      </c>
      <c r="H174" s="18" t="e">
        <f>H172+H165</f>
        <v>#N/A</v>
      </c>
      <c r="I174" s="18" t="e">
        <f>I172+I165</f>
        <v>#N/A</v>
      </c>
      <c r="J174" s="18" t="e">
        <f>J172+J165</f>
        <v>#N/A</v>
      </c>
      <c r="K174" s="18" t="e">
        <f>K172+K165</f>
        <v>#N/A</v>
      </c>
      <c r="L174" s="18" t="e">
        <f>L172+L165</f>
        <v>#N/A</v>
      </c>
      <c r="M174" s="18" t="e">
        <f>M172+M165</f>
        <v>#N/A</v>
      </c>
      <c r="N174" s="18" t="e">
        <f>N172+N165</f>
        <v>#N/A</v>
      </c>
      <c r="O174" s="18" t="e">
        <f>O172+O165</f>
        <v>#N/A</v>
      </c>
      <c r="P174" s="18"/>
      <c r="Q174" s="18" t="e">
        <f>Q172+Q165</f>
        <v>#N/A</v>
      </c>
      <c r="R174" s="18" t="e">
        <f>R172+R165</f>
        <v>#N/A</v>
      </c>
      <c r="S174" s="18"/>
      <c r="T174" s="18" t="e">
        <f>T172+T165</f>
        <v>#N/A</v>
      </c>
    </row>
    <row r="175" spans="1:20" x14ac:dyDescent="0.25">
      <c r="A175" s="17"/>
      <c r="B175" s="16"/>
      <c r="C175" s="16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1:20" x14ac:dyDescent="0.25">
      <c r="A176" s="17"/>
      <c r="B176" s="16"/>
      <c r="C176" s="16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spans="1:21" x14ac:dyDescent="0.25">
      <c r="A177" s="17"/>
      <c r="B177" s="16"/>
      <c r="C177" s="16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</row>
    <row r="178" spans="1:21" x14ac:dyDescent="0.25">
      <c r="A178" s="17"/>
      <c r="B178" s="16"/>
      <c r="C178" s="16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 spans="1:21" x14ac:dyDescent="0.25">
      <c r="A179" s="17"/>
      <c r="B179" s="16"/>
      <c r="C179" s="16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</row>
    <row r="180" spans="1:21" x14ac:dyDescent="0.25">
      <c r="A180" s="17"/>
      <c r="B180" s="16"/>
      <c r="C180" s="16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</row>
    <row r="181" spans="1:21" x14ac:dyDescent="0.25">
      <c r="A181" s="17"/>
      <c r="B181" s="16"/>
      <c r="C181" s="16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 spans="1:21" x14ac:dyDescent="0.25">
      <c r="A182" s="17"/>
      <c r="B182" s="16"/>
      <c r="C182" s="16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</row>
    <row r="183" spans="1:21" x14ac:dyDescent="0.25">
      <c r="A183" s="17" t="str">
        <f t="shared" ref="A183:A189" si="34">A163</f>
        <v>Demand</v>
      </c>
      <c r="B183" s="16" t="s">
        <v>60</v>
      </c>
      <c r="C183" s="16" t="s">
        <v>46</v>
      </c>
      <c r="D183" s="18" t="e">
        <f t="shared" ref="D183:O189" si="35">D163*D$2/1000</f>
        <v>#N/A</v>
      </c>
      <c r="E183" s="18" t="e">
        <f t="shared" si="35"/>
        <v>#N/A</v>
      </c>
      <c r="F183" s="18" t="e">
        <f t="shared" si="35"/>
        <v>#N/A</v>
      </c>
      <c r="G183" s="18" t="e">
        <f t="shared" si="35"/>
        <v>#N/A</v>
      </c>
      <c r="H183" s="18" t="e">
        <f t="shared" si="35"/>
        <v>#N/A</v>
      </c>
      <c r="I183" s="18" t="e">
        <f t="shared" si="35"/>
        <v>#N/A</v>
      </c>
      <c r="J183" s="18" t="e">
        <f t="shared" si="35"/>
        <v>#N/A</v>
      </c>
      <c r="K183" s="18" t="e">
        <f t="shared" si="35"/>
        <v>#N/A</v>
      </c>
      <c r="L183" s="18" t="e">
        <f t="shared" si="35"/>
        <v>#N/A</v>
      </c>
      <c r="M183" s="18" t="e">
        <f t="shared" si="35"/>
        <v>#N/A</v>
      </c>
      <c r="N183" s="18" t="e">
        <f t="shared" si="35"/>
        <v>#N/A</v>
      </c>
      <c r="O183" s="18" t="e">
        <f t="shared" si="35"/>
        <v>#N/A</v>
      </c>
      <c r="P183" s="18"/>
      <c r="Q183" s="18" t="e">
        <f t="shared" ref="Q183:R189" si="36">Q163*Q$2/1000</f>
        <v>#N/A</v>
      </c>
      <c r="R183" s="18" t="e">
        <f t="shared" si="36"/>
        <v>#N/A</v>
      </c>
      <c r="S183" s="18"/>
      <c r="T183" s="18" t="e">
        <f t="shared" ref="T183:T189" si="37">T163*T$2/1000</f>
        <v>#N/A</v>
      </c>
    </row>
    <row r="184" spans="1:21" x14ac:dyDescent="0.25">
      <c r="A184" s="17" t="str">
        <f t="shared" si="34"/>
        <v>Production</v>
      </c>
      <c r="B184" s="16" t="str">
        <f>B183</f>
        <v>Frankreich</v>
      </c>
      <c r="C184" s="16" t="s">
        <v>46</v>
      </c>
      <c r="D184" s="18" t="e">
        <f t="shared" si="35"/>
        <v>#N/A</v>
      </c>
      <c r="E184" s="18" t="e">
        <f t="shared" si="35"/>
        <v>#N/A</v>
      </c>
      <c r="F184" s="18" t="e">
        <f t="shared" si="35"/>
        <v>#N/A</v>
      </c>
      <c r="G184" s="18" t="e">
        <f t="shared" si="35"/>
        <v>#N/A</v>
      </c>
      <c r="H184" s="18" t="e">
        <f t="shared" si="35"/>
        <v>#N/A</v>
      </c>
      <c r="I184" s="18" t="e">
        <f t="shared" si="35"/>
        <v>#N/A</v>
      </c>
      <c r="J184" s="18" t="e">
        <f t="shared" si="35"/>
        <v>#N/A</v>
      </c>
      <c r="K184" s="18" t="e">
        <f t="shared" si="35"/>
        <v>#N/A</v>
      </c>
      <c r="L184" s="18" t="e">
        <f t="shared" si="35"/>
        <v>#N/A</v>
      </c>
      <c r="M184" s="18" t="e">
        <f t="shared" si="35"/>
        <v>#N/A</v>
      </c>
      <c r="N184" s="18" t="e">
        <f t="shared" si="35"/>
        <v>#N/A</v>
      </c>
      <c r="O184" s="18" t="e">
        <f t="shared" si="35"/>
        <v>#N/A</v>
      </c>
      <c r="P184" s="18"/>
      <c r="Q184" s="18" t="e">
        <f t="shared" si="36"/>
        <v>#N/A</v>
      </c>
      <c r="R184" s="18" t="e">
        <f t="shared" si="36"/>
        <v>#N/A</v>
      </c>
      <c r="S184" s="18"/>
      <c r="T184" s="18" t="e">
        <f t="shared" si="37"/>
        <v>#N/A</v>
      </c>
    </row>
    <row r="185" spans="1:21" x14ac:dyDescent="0.25">
      <c r="A185" s="17" t="str">
        <f t="shared" si="34"/>
        <v>Piped Imports</v>
      </c>
      <c r="B185" s="16" t="str">
        <f t="shared" ref="B185:B194" si="38">B184</f>
        <v>Frankreich</v>
      </c>
      <c r="C185" s="16" t="s">
        <v>46</v>
      </c>
      <c r="D185" s="18" t="e">
        <f t="shared" si="35"/>
        <v>#N/A</v>
      </c>
      <c r="E185" s="18" t="e">
        <f t="shared" si="35"/>
        <v>#N/A</v>
      </c>
      <c r="F185" s="18" t="e">
        <f t="shared" si="35"/>
        <v>#N/A</v>
      </c>
      <c r="G185" s="18" t="e">
        <f t="shared" si="35"/>
        <v>#N/A</v>
      </c>
      <c r="H185" s="18" t="e">
        <f t="shared" si="35"/>
        <v>#N/A</v>
      </c>
      <c r="I185" s="18" t="e">
        <f t="shared" si="35"/>
        <v>#N/A</v>
      </c>
      <c r="J185" s="18" t="e">
        <f t="shared" si="35"/>
        <v>#N/A</v>
      </c>
      <c r="K185" s="18" t="e">
        <f t="shared" si="35"/>
        <v>#N/A</v>
      </c>
      <c r="L185" s="18" t="e">
        <f t="shared" si="35"/>
        <v>#N/A</v>
      </c>
      <c r="M185" s="18" t="e">
        <f t="shared" si="35"/>
        <v>#N/A</v>
      </c>
      <c r="N185" s="18" t="e">
        <f t="shared" si="35"/>
        <v>#N/A</v>
      </c>
      <c r="O185" s="18" t="e">
        <f t="shared" si="35"/>
        <v>#N/A</v>
      </c>
      <c r="P185" s="18"/>
      <c r="Q185" s="18" t="e">
        <f t="shared" si="36"/>
        <v>#N/A</v>
      </c>
      <c r="R185" s="18" t="e">
        <f t="shared" si="36"/>
        <v>#N/A</v>
      </c>
      <c r="S185" s="18"/>
      <c r="T185" s="18" t="e">
        <f t="shared" si="37"/>
        <v>#N/A</v>
      </c>
    </row>
    <row r="186" spans="1:21" x14ac:dyDescent="0.25">
      <c r="A186" s="17" t="str">
        <f t="shared" si="34"/>
        <v>LNG Imports</v>
      </c>
      <c r="B186" s="16" t="str">
        <f t="shared" si="38"/>
        <v>Frankreich</v>
      </c>
      <c r="C186" s="16" t="s">
        <v>46</v>
      </c>
      <c r="D186" s="18" t="e">
        <f t="shared" si="35"/>
        <v>#N/A</v>
      </c>
      <c r="E186" s="18" t="e">
        <f t="shared" si="35"/>
        <v>#N/A</v>
      </c>
      <c r="F186" s="18" t="e">
        <f t="shared" si="35"/>
        <v>#N/A</v>
      </c>
      <c r="G186" s="18" t="e">
        <f t="shared" si="35"/>
        <v>#N/A</v>
      </c>
      <c r="H186" s="18" t="e">
        <f t="shared" si="35"/>
        <v>#N/A</v>
      </c>
      <c r="I186" s="18" t="e">
        <f t="shared" si="35"/>
        <v>#N/A</v>
      </c>
      <c r="J186" s="18" t="e">
        <f t="shared" si="35"/>
        <v>#N/A</v>
      </c>
      <c r="K186" s="18" t="e">
        <f t="shared" si="35"/>
        <v>#N/A</v>
      </c>
      <c r="L186" s="18" t="e">
        <f t="shared" si="35"/>
        <v>#N/A</v>
      </c>
      <c r="M186" s="18" t="e">
        <f t="shared" si="35"/>
        <v>#N/A</v>
      </c>
      <c r="N186" s="18" t="e">
        <f t="shared" si="35"/>
        <v>#N/A</v>
      </c>
      <c r="O186" s="18" t="e">
        <f t="shared" si="35"/>
        <v>#N/A</v>
      </c>
      <c r="P186" s="18"/>
      <c r="Q186" s="18" t="e">
        <f t="shared" si="36"/>
        <v>#N/A</v>
      </c>
      <c r="R186" s="18" t="e">
        <f t="shared" si="36"/>
        <v>#N/A</v>
      </c>
      <c r="S186" s="18"/>
      <c r="T186" s="18" t="e">
        <f t="shared" si="37"/>
        <v>#N/A</v>
      </c>
      <c r="U186" s="18"/>
    </row>
    <row r="187" spans="1:21" x14ac:dyDescent="0.25">
      <c r="A187" s="17" t="str">
        <f t="shared" si="34"/>
        <v>Storage Flows</v>
      </c>
      <c r="B187" s="16" t="str">
        <f t="shared" si="38"/>
        <v>Frankreich</v>
      </c>
      <c r="C187" s="16" t="s">
        <v>46</v>
      </c>
      <c r="D187" s="18" t="e">
        <f t="shared" si="35"/>
        <v>#N/A</v>
      </c>
      <c r="E187" s="18" t="e">
        <f t="shared" si="35"/>
        <v>#N/A</v>
      </c>
      <c r="F187" s="18" t="e">
        <f t="shared" si="35"/>
        <v>#N/A</v>
      </c>
      <c r="G187" s="18" t="e">
        <f t="shared" si="35"/>
        <v>#N/A</v>
      </c>
      <c r="H187" s="18" t="e">
        <f t="shared" si="35"/>
        <v>#N/A</v>
      </c>
      <c r="I187" s="18" t="e">
        <f t="shared" si="35"/>
        <v>#N/A</v>
      </c>
      <c r="J187" s="18" t="e">
        <f t="shared" si="35"/>
        <v>#N/A</v>
      </c>
      <c r="K187" s="18" t="e">
        <f t="shared" si="35"/>
        <v>#N/A</v>
      </c>
      <c r="L187" s="18" t="e">
        <f t="shared" si="35"/>
        <v>#N/A</v>
      </c>
      <c r="M187" s="18" t="e">
        <f t="shared" si="35"/>
        <v>#N/A</v>
      </c>
      <c r="N187" s="18" t="e">
        <f t="shared" si="35"/>
        <v>#N/A</v>
      </c>
      <c r="O187" s="18" t="e">
        <f t="shared" si="35"/>
        <v>#N/A</v>
      </c>
      <c r="P187" s="18"/>
      <c r="Q187" s="18" t="e">
        <f t="shared" si="36"/>
        <v>#N/A</v>
      </c>
      <c r="R187" s="18" t="e">
        <f t="shared" si="36"/>
        <v>#N/A</v>
      </c>
      <c r="S187" s="18"/>
      <c r="T187" s="18" t="e">
        <f t="shared" si="37"/>
        <v>#N/A</v>
      </c>
    </row>
    <row r="188" spans="1:21" x14ac:dyDescent="0.25">
      <c r="A188" s="17" t="str">
        <f t="shared" si="34"/>
        <v>Transit Flows</v>
      </c>
      <c r="B188" s="16" t="str">
        <f t="shared" si="38"/>
        <v>Frankreich</v>
      </c>
      <c r="C188" s="16" t="s">
        <v>46</v>
      </c>
      <c r="D188" s="18" t="e">
        <f t="shared" si="35"/>
        <v>#N/A</v>
      </c>
      <c r="E188" s="18" t="e">
        <f t="shared" si="35"/>
        <v>#N/A</v>
      </c>
      <c r="F188" s="18" t="e">
        <f t="shared" si="35"/>
        <v>#N/A</v>
      </c>
      <c r="G188" s="18" t="e">
        <f t="shared" si="35"/>
        <v>#N/A</v>
      </c>
      <c r="H188" s="18" t="e">
        <f t="shared" si="35"/>
        <v>#N/A</v>
      </c>
      <c r="I188" s="18" t="e">
        <f t="shared" si="35"/>
        <v>#N/A</v>
      </c>
      <c r="J188" s="18" t="e">
        <f t="shared" si="35"/>
        <v>#N/A</v>
      </c>
      <c r="K188" s="18" t="e">
        <f t="shared" si="35"/>
        <v>#N/A</v>
      </c>
      <c r="L188" s="18" t="e">
        <f t="shared" si="35"/>
        <v>#N/A</v>
      </c>
      <c r="M188" s="18" t="e">
        <f t="shared" si="35"/>
        <v>#N/A</v>
      </c>
      <c r="N188" s="18" t="e">
        <f t="shared" si="35"/>
        <v>#N/A</v>
      </c>
      <c r="O188" s="18" t="e">
        <f t="shared" si="35"/>
        <v>#N/A</v>
      </c>
      <c r="P188" s="18"/>
      <c r="Q188" s="18" t="e">
        <f t="shared" si="36"/>
        <v>#N/A</v>
      </c>
      <c r="R188" s="18" t="e">
        <f t="shared" si="36"/>
        <v>#N/A</v>
      </c>
      <c r="S188" s="18"/>
      <c r="T188" s="18" t="e">
        <f t="shared" si="37"/>
        <v>#N/A</v>
      </c>
    </row>
    <row r="189" spans="1:21" x14ac:dyDescent="0.25">
      <c r="A189" s="17" t="str">
        <f t="shared" si="34"/>
        <v>Piped Exports</v>
      </c>
      <c r="B189" s="16" t="str">
        <f t="shared" si="38"/>
        <v>Frankreich</v>
      </c>
      <c r="C189" s="16" t="s">
        <v>46</v>
      </c>
      <c r="D189" s="18" t="e">
        <f t="shared" si="35"/>
        <v>#N/A</v>
      </c>
      <c r="E189" s="18" t="e">
        <f t="shared" si="35"/>
        <v>#N/A</v>
      </c>
      <c r="F189" s="18" t="e">
        <f t="shared" si="35"/>
        <v>#N/A</v>
      </c>
      <c r="G189" s="18" t="e">
        <f t="shared" si="35"/>
        <v>#N/A</v>
      </c>
      <c r="H189" s="18" t="e">
        <f t="shared" si="35"/>
        <v>#N/A</v>
      </c>
      <c r="I189" s="18" t="e">
        <f t="shared" si="35"/>
        <v>#N/A</v>
      </c>
      <c r="J189" s="18" t="e">
        <f t="shared" si="35"/>
        <v>#N/A</v>
      </c>
      <c r="K189" s="18" t="e">
        <f t="shared" si="35"/>
        <v>#N/A</v>
      </c>
      <c r="L189" s="18" t="e">
        <f t="shared" si="35"/>
        <v>#N/A</v>
      </c>
      <c r="M189" s="18" t="e">
        <f t="shared" si="35"/>
        <v>#N/A</v>
      </c>
      <c r="N189" s="18" t="e">
        <f t="shared" si="35"/>
        <v>#N/A</v>
      </c>
      <c r="O189" s="18" t="e">
        <f t="shared" si="35"/>
        <v>#N/A</v>
      </c>
      <c r="P189" s="18"/>
      <c r="Q189" s="18" t="e">
        <f t="shared" si="36"/>
        <v>#N/A</v>
      </c>
      <c r="R189" s="18" t="e">
        <f t="shared" si="36"/>
        <v>#N/A</v>
      </c>
      <c r="S189" s="18"/>
      <c r="T189" s="18" t="e">
        <f t="shared" si="37"/>
        <v>#N/A</v>
      </c>
    </row>
    <row r="190" spans="1:21" x14ac:dyDescent="0.25">
      <c r="A190" s="17" t="s">
        <v>52</v>
      </c>
      <c r="B190" s="16" t="str">
        <f t="shared" si="38"/>
        <v>Frankreich</v>
      </c>
      <c r="C190" s="16" t="s">
        <v>46</v>
      </c>
      <c r="D190" s="18" t="e">
        <f>INDEX('Storage Levels'!$B$7:$U$105,MATCH($B190,'Storage Levels'!$A$7:$A$105,0),MATCH(D$1,'Storage Levels'!$B$6:$U$6,0))/1000</f>
        <v>#N/A</v>
      </c>
      <c r="E190" s="18" t="e">
        <f>INDEX('Storage Levels'!$B$7:$U$105,MATCH($B190,'Storage Levels'!$A$7:$A$105,0),MATCH(E$1,'Storage Levels'!$B$6:$U$6,0))/1000</f>
        <v>#N/A</v>
      </c>
      <c r="F190" s="18" t="e">
        <f>INDEX('Storage Levels'!$B$7:$U$105,MATCH($B190,'Storage Levels'!$A$7:$A$105,0),MATCH(F$1,'Storage Levels'!$B$6:$U$6,0))/1000</f>
        <v>#N/A</v>
      </c>
      <c r="G190" s="18" t="e">
        <f>INDEX('Storage Levels'!$B$7:$U$105,MATCH($B190,'Storage Levels'!$A$7:$A$105,0),MATCH(G$1,'Storage Levels'!$B$6:$U$6,0))/1000</f>
        <v>#N/A</v>
      </c>
      <c r="H190" s="18" t="e">
        <f>INDEX('Storage Levels'!$B$7:$U$105,MATCH($B190,'Storage Levels'!$A$7:$A$105,0),MATCH(H$1,'Storage Levels'!$B$6:$U$6,0))/1000</f>
        <v>#N/A</v>
      </c>
      <c r="I190" s="18" t="e">
        <f>INDEX('Storage Levels'!$B$7:$U$105,MATCH($B190,'Storage Levels'!$A$7:$A$105,0),MATCH(I$1,'Storage Levels'!$B$6:$U$6,0))/1000</f>
        <v>#N/A</v>
      </c>
      <c r="J190" s="18" t="e">
        <f>INDEX('Storage Levels'!$B$7:$U$105,MATCH($B190,'Storage Levels'!$A$7:$A$105,0),MATCH(J$1,'Storage Levels'!$B$6:$U$6,0))/1000</f>
        <v>#N/A</v>
      </c>
      <c r="K190" s="18" t="e">
        <f>INDEX('Storage Levels'!$B$7:$U$105,MATCH($B190,'Storage Levels'!$A$7:$A$105,0),MATCH(K$1,'Storage Levels'!$B$6:$U$6,0))/1000</f>
        <v>#N/A</v>
      </c>
      <c r="L190" s="18" t="e">
        <f>INDEX('Storage Levels'!$B$7:$U$105,MATCH($B190,'Storage Levels'!$A$7:$A$105,0),MATCH(L$1,'Storage Levels'!$B$6:$U$6,0))/1000</f>
        <v>#N/A</v>
      </c>
      <c r="M190" s="18" t="e">
        <f>INDEX('Storage Levels'!$B$7:$U$105,MATCH($B190,'Storage Levels'!$A$7:$A$105,0),MATCH(M$1,'Storage Levels'!$B$6:$U$6,0))/1000</f>
        <v>#N/A</v>
      </c>
      <c r="N190" s="18" t="e">
        <f>INDEX('Storage Levels'!$B$7:$U$105,MATCH($B190,'Storage Levels'!$A$7:$A$105,0),MATCH(N$1,'Storage Levels'!$B$6:$U$6,0))/1000</f>
        <v>#N/A</v>
      </c>
      <c r="O190" s="18" t="e">
        <f>INDEX('Storage Levels'!$B$7:$U$105,MATCH($B190,'Storage Levels'!$A$7:$A$105,0),MATCH(O$1,'Storage Levels'!$B$6:$U$6,0))/1000</f>
        <v>#N/A</v>
      </c>
      <c r="Q190" s="18" t="e">
        <f>INDEX('Storage Levels'!$B$7:$U$105,MATCH($B190,'Storage Levels'!$A$7:$A$105,0),MATCH(Q$1,'Storage Levels'!$B$6:$U$6,0))/1000</f>
        <v>#N/A</v>
      </c>
      <c r="R190" s="18" t="e">
        <f>INDEX('Storage Levels'!$B$7:$U$105,MATCH($B190,'Storage Levels'!$A$7:$A$105,0),MATCH(R$1,'Storage Levels'!$B$6:$U$6,0))/1000</f>
        <v>#N/A</v>
      </c>
      <c r="T190" s="18"/>
    </row>
    <row r="191" spans="1:21" x14ac:dyDescent="0.25">
      <c r="A191" s="17" t="s">
        <v>51</v>
      </c>
      <c r="B191" s="16" t="str">
        <f t="shared" si="38"/>
        <v>Frankreich</v>
      </c>
      <c r="C191" s="16" t="s">
        <v>46</v>
      </c>
      <c r="D191" s="18" t="e">
        <f>-D183</f>
        <v>#N/A</v>
      </c>
      <c r="E191" s="18" t="e">
        <f t="shared" ref="E191:T191" si="39">-E183</f>
        <v>#N/A</v>
      </c>
      <c r="F191" s="18" t="e">
        <f t="shared" si="39"/>
        <v>#N/A</v>
      </c>
      <c r="G191" s="18" t="e">
        <f t="shared" si="39"/>
        <v>#N/A</v>
      </c>
      <c r="H191" s="18" t="e">
        <f t="shared" si="39"/>
        <v>#N/A</v>
      </c>
      <c r="I191" s="18" t="e">
        <f t="shared" si="39"/>
        <v>#N/A</v>
      </c>
      <c r="J191" s="18" t="e">
        <f t="shared" si="39"/>
        <v>#N/A</v>
      </c>
      <c r="K191" s="18" t="e">
        <f t="shared" si="39"/>
        <v>#N/A</v>
      </c>
      <c r="L191" s="18" t="e">
        <f t="shared" si="39"/>
        <v>#N/A</v>
      </c>
      <c r="M191" s="18" t="e">
        <f t="shared" si="39"/>
        <v>#N/A</v>
      </c>
      <c r="N191" s="18" t="e">
        <f t="shared" si="39"/>
        <v>#N/A</v>
      </c>
      <c r="O191" s="18" t="e">
        <f t="shared" si="39"/>
        <v>#N/A</v>
      </c>
      <c r="P191" s="18"/>
      <c r="Q191" s="18" t="e">
        <f t="shared" ref="Q191:AF191" si="40">-Q183</f>
        <v>#N/A</v>
      </c>
      <c r="R191" s="18" t="e">
        <f t="shared" si="40"/>
        <v>#N/A</v>
      </c>
      <c r="S191" s="18"/>
      <c r="T191" s="18" t="e">
        <f t="shared" ref="T191:AI191" si="41">-T183</f>
        <v>#N/A</v>
      </c>
    </row>
    <row r="192" spans="1:21" x14ac:dyDescent="0.25">
      <c r="A192" s="17" t="s">
        <v>22</v>
      </c>
      <c r="B192" s="16" t="str">
        <f t="shared" si="38"/>
        <v>Frankreich</v>
      </c>
      <c r="C192" s="16" t="s">
        <v>46</v>
      </c>
      <c r="D192" s="18" t="e">
        <f t="shared" ref="D192:O194" si="42">D172*D$2/1000</f>
        <v>#N/A</v>
      </c>
      <c r="E192" s="18" t="e">
        <f t="shared" si="42"/>
        <v>#N/A</v>
      </c>
      <c r="F192" s="18" t="e">
        <f t="shared" si="42"/>
        <v>#N/A</v>
      </c>
      <c r="G192" s="18" t="e">
        <f t="shared" si="42"/>
        <v>#N/A</v>
      </c>
      <c r="H192" s="18" t="e">
        <f t="shared" si="42"/>
        <v>#N/A</v>
      </c>
      <c r="I192" s="18" t="e">
        <f t="shared" si="42"/>
        <v>#N/A</v>
      </c>
      <c r="J192" s="18" t="e">
        <f t="shared" si="42"/>
        <v>#N/A</v>
      </c>
      <c r="K192" s="18" t="e">
        <f t="shared" si="42"/>
        <v>#N/A</v>
      </c>
      <c r="L192" s="18" t="e">
        <f t="shared" si="42"/>
        <v>#N/A</v>
      </c>
      <c r="M192" s="18" t="e">
        <f t="shared" si="42"/>
        <v>#N/A</v>
      </c>
      <c r="N192" s="18" t="e">
        <f t="shared" si="42"/>
        <v>#N/A</v>
      </c>
      <c r="O192" s="18" t="e">
        <f t="shared" si="42"/>
        <v>#N/A</v>
      </c>
      <c r="Q192" s="18" t="e">
        <f t="shared" ref="Q192:R194" si="43">Q172*Q$2/1000</f>
        <v>#N/A</v>
      </c>
      <c r="R192" s="18" t="e">
        <f t="shared" si="43"/>
        <v>#N/A</v>
      </c>
      <c r="S192" s="18"/>
      <c r="T192" s="18" t="e">
        <f t="shared" ref="T192:T194" si="44">T172*T$2/1000</f>
        <v>#N/A</v>
      </c>
    </row>
    <row r="193" spans="1:20" x14ac:dyDescent="0.25">
      <c r="A193" s="17" t="s">
        <v>23</v>
      </c>
      <c r="B193" s="16" t="str">
        <f t="shared" si="38"/>
        <v>Frankreich</v>
      </c>
      <c r="C193" s="16" t="s">
        <v>46</v>
      </c>
      <c r="D193" s="18" t="e">
        <f t="shared" si="42"/>
        <v>#N/A</v>
      </c>
      <c r="E193" s="18" t="e">
        <f t="shared" si="42"/>
        <v>#N/A</v>
      </c>
      <c r="F193" s="18" t="e">
        <f t="shared" si="42"/>
        <v>#N/A</v>
      </c>
      <c r="G193" s="18" t="e">
        <f t="shared" si="42"/>
        <v>#N/A</v>
      </c>
      <c r="H193" s="18" t="e">
        <f t="shared" si="42"/>
        <v>#N/A</v>
      </c>
      <c r="I193" s="18" t="e">
        <f t="shared" si="42"/>
        <v>#N/A</v>
      </c>
      <c r="J193" s="18" t="e">
        <f t="shared" si="42"/>
        <v>#N/A</v>
      </c>
      <c r="K193" s="18" t="e">
        <f t="shared" si="42"/>
        <v>#N/A</v>
      </c>
      <c r="L193" s="18" t="e">
        <f t="shared" si="42"/>
        <v>#N/A</v>
      </c>
      <c r="M193" s="18" t="e">
        <f t="shared" si="42"/>
        <v>#N/A</v>
      </c>
      <c r="N193" s="18" t="e">
        <f t="shared" si="42"/>
        <v>#N/A</v>
      </c>
      <c r="O193" s="18" t="e">
        <f t="shared" si="42"/>
        <v>#N/A</v>
      </c>
      <c r="Q193" s="18" t="e">
        <f t="shared" si="43"/>
        <v>#N/A</v>
      </c>
      <c r="R193" s="18" t="e">
        <f t="shared" si="43"/>
        <v>#N/A</v>
      </c>
      <c r="S193" s="18"/>
      <c r="T193" s="18" t="e">
        <f t="shared" si="44"/>
        <v>#N/A</v>
      </c>
    </row>
    <row r="194" spans="1:20" x14ac:dyDescent="0.25">
      <c r="A194" s="17" t="s">
        <v>59</v>
      </c>
      <c r="B194" s="16" t="str">
        <f t="shared" si="38"/>
        <v>Frankreich</v>
      </c>
      <c r="C194" s="16" t="s">
        <v>46</v>
      </c>
      <c r="D194" s="18" t="e">
        <f t="shared" si="42"/>
        <v>#N/A</v>
      </c>
      <c r="E194" s="18" t="e">
        <f t="shared" si="42"/>
        <v>#N/A</v>
      </c>
      <c r="F194" s="18" t="e">
        <f t="shared" si="42"/>
        <v>#N/A</v>
      </c>
      <c r="G194" s="18" t="e">
        <f t="shared" si="42"/>
        <v>#N/A</v>
      </c>
      <c r="H194" s="18" t="e">
        <f t="shared" si="42"/>
        <v>#N/A</v>
      </c>
      <c r="I194" s="18" t="e">
        <f t="shared" si="42"/>
        <v>#N/A</v>
      </c>
      <c r="J194" s="18" t="e">
        <f t="shared" si="42"/>
        <v>#N/A</v>
      </c>
      <c r="K194" s="18" t="e">
        <f t="shared" si="42"/>
        <v>#N/A</v>
      </c>
      <c r="L194" s="18" t="e">
        <f t="shared" si="42"/>
        <v>#N/A</v>
      </c>
      <c r="M194" s="18" t="e">
        <f t="shared" si="42"/>
        <v>#N/A</v>
      </c>
      <c r="N194" s="18" t="e">
        <f t="shared" si="42"/>
        <v>#N/A</v>
      </c>
      <c r="O194" s="18" t="e">
        <f t="shared" si="42"/>
        <v>#N/A</v>
      </c>
      <c r="Q194" s="18" t="e">
        <f t="shared" si="43"/>
        <v>#N/A</v>
      </c>
      <c r="R194" s="18" t="e">
        <f t="shared" si="43"/>
        <v>#N/A</v>
      </c>
      <c r="S194" s="18"/>
      <c r="T194" s="18" t="e">
        <f t="shared" si="44"/>
        <v>#N/A</v>
      </c>
    </row>
    <row r="203" spans="1:20" x14ac:dyDescent="0.25">
      <c r="A203" s="17" t="s">
        <v>16</v>
      </c>
      <c r="B203" s="16" t="s">
        <v>61</v>
      </c>
      <c r="C203" s="16" t="s">
        <v>43</v>
      </c>
      <c r="D203" s="18" t="e">
        <f>INDEX(Demand!$B$6:$U$104,MATCH($B203,Demand!$A$6:$A$104,0),MATCH(D$1,Demand!$B$5:$U$5,0))</f>
        <v>#N/A</v>
      </c>
      <c r="E203" s="18" t="e">
        <f>INDEX(Demand!$B$6:$U$104,MATCH($B203,Demand!$A$6:$A$104,0),MATCH(E$1,Demand!$B$5:$U$5,0))</f>
        <v>#N/A</v>
      </c>
      <c r="F203" s="18" t="e">
        <f>INDEX(Demand!$B$6:$U$104,MATCH($B203,Demand!$A$6:$A$104,0),MATCH(F$1,Demand!$B$5:$U$5,0))</f>
        <v>#N/A</v>
      </c>
      <c r="G203" s="18" t="e">
        <f>INDEX(Demand!$B$6:$U$104,MATCH($B203,Demand!$A$6:$A$104,0),MATCH(G$1,Demand!$B$5:$U$5,0))</f>
        <v>#N/A</v>
      </c>
      <c r="H203" s="18" t="e">
        <f>INDEX(Demand!$B$6:$U$104,MATCH($B203,Demand!$A$6:$A$104,0),MATCH(H$1,Demand!$B$5:$U$5,0))</f>
        <v>#N/A</v>
      </c>
      <c r="I203" s="18" t="e">
        <f>INDEX(Demand!$B$6:$U$104,MATCH($B203,Demand!$A$6:$A$104,0),MATCH(I$1,Demand!$B$5:$U$5,0))</f>
        <v>#N/A</v>
      </c>
      <c r="J203" s="18" t="e">
        <f>INDEX(Demand!$B$6:$U$104,MATCH($B203,Demand!$A$6:$A$104,0),MATCH(J$1,Demand!$B$5:$U$5,0))</f>
        <v>#N/A</v>
      </c>
      <c r="K203" s="18" t="e">
        <f>INDEX(Demand!$B$6:$U$104,MATCH($B203,Demand!$A$6:$A$104,0),MATCH(K$1,Demand!$B$5:$U$5,0))</f>
        <v>#N/A</v>
      </c>
      <c r="L203" s="18" t="e">
        <f>INDEX(Demand!$B$6:$U$104,MATCH($B203,Demand!$A$6:$A$104,0),MATCH(L$1,Demand!$B$5:$U$5,0))</f>
        <v>#N/A</v>
      </c>
      <c r="M203" s="18" t="e">
        <f>INDEX(Demand!$B$6:$U$104,MATCH($B203,Demand!$A$6:$A$104,0),MATCH(M$1,Demand!$B$5:$U$5,0))</f>
        <v>#N/A</v>
      </c>
      <c r="N203" s="18" t="e">
        <f>INDEX(Demand!$B$6:$U$104,MATCH($B203,Demand!$A$6:$A$104,0),MATCH(N$1,Demand!$B$5:$U$5,0))</f>
        <v>#N/A</v>
      </c>
      <c r="O203" s="18" t="e">
        <f>INDEX(Demand!$B$6:$U$104,MATCH($B203,Demand!$A$6:$A$104,0),MATCH(O$1,Demand!$B$5:$U$5,0))</f>
        <v>#N/A</v>
      </c>
      <c r="P203" s="18"/>
      <c r="Q203" s="18" t="e">
        <f>INDEX(Demand!$B$6:$U$104,MATCH($B203,Demand!$A$6:$A$104,0),MATCH(Q$1,Demand!$B$5:$U$5,0))</f>
        <v>#N/A</v>
      </c>
      <c r="R203" s="18" t="e">
        <f>INDEX(Demand!$B$6:$U$104,MATCH($B203,Demand!$A$6:$A$104,0),MATCH(R$1,Demand!$B$5:$U$5,0))</f>
        <v>#N/A</v>
      </c>
      <c r="S203" s="18"/>
      <c r="T203" s="18" t="e">
        <f t="shared" ref="T203:T209" si="45">SUMPRODUCT($D203:$O203,$D$2:$O$2)/T$2</f>
        <v>#N/A</v>
      </c>
    </row>
    <row r="204" spans="1:20" x14ac:dyDescent="0.25">
      <c r="A204" s="17" t="s">
        <v>13</v>
      </c>
      <c r="B204" s="16" t="str">
        <f>B203</f>
        <v>Belux</v>
      </c>
      <c r="C204" s="16" t="s">
        <v>43</v>
      </c>
      <c r="D204" s="18" t="e">
        <f>INDEX(Production!$B$6:$U$104,MATCH($B204,Production!$A$6:$A$104,0),MATCH(D$1,Production!$B$5:$U$5,0))</f>
        <v>#N/A</v>
      </c>
      <c r="E204" s="18" t="e">
        <f>INDEX(Production!$B$6:$U$104,MATCH($B204,Production!$A$6:$A$104,0),MATCH(E$1,Production!$B$5:$U$5,0))</f>
        <v>#N/A</v>
      </c>
      <c r="F204" s="18" t="e">
        <f>INDEX(Production!$B$6:$U$104,MATCH($B204,Production!$A$6:$A$104,0),MATCH(F$1,Production!$B$5:$U$5,0))</f>
        <v>#N/A</v>
      </c>
      <c r="G204" s="18" t="e">
        <f>INDEX(Production!$B$6:$U$104,MATCH($B204,Production!$A$6:$A$104,0),MATCH(G$1,Production!$B$5:$U$5,0))</f>
        <v>#N/A</v>
      </c>
      <c r="H204" s="18" t="e">
        <f>INDEX(Production!$B$6:$U$104,MATCH($B204,Production!$A$6:$A$104,0),MATCH(H$1,Production!$B$5:$U$5,0))</f>
        <v>#N/A</v>
      </c>
      <c r="I204" s="18" t="e">
        <f>INDEX(Production!$B$6:$U$104,MATCH($B204,Production!$A$6:$A$104,0),MATCH(I$1,Production!$B$5:$U$5,0))</f>
        <v>#N/A</v>
      </c>
      <c r="J204" s="18" t="e">
        <f>INDEX(Production!$B$6:$U$104,MATCH($B204,Production!$A$6:$A$104,0),MATCH(J$1,Production!$B$5:$U$5,0))</f>
        <v>#N/A</v>
      </c>
      <c r="K204" s="18" t="e">
        <f>INDEX(Production!$B$6:$U$104,MATCH($B204,Production!$A$6:$A$104,0),MATCH(K$1,Production!$B$5:$U$5,0))</f>
        <v>#N/A</v>
      </c>
      <c r="L204" s="18" t="e">
        <f>INDEX(Production!$B$6:$U$104,MATCH($B204,Production!$A$6:$A$104,0),MATCH(L$1,Production!$B$5:$U$5,0))</f>
        <v>#N/A</v>
      </c>
      <c r="M204" s="18" t="e">
        <f>INDEX(Production!$B$6:$U$104,MATCH($B204,Production!$A$6:$A$104,0),MATCH(M$1,Production!$B$5:$U$5,0))</f>
        <v>#N/A</v>
      </c>
      <c r="N204" s="18" t="e">
        <f>INDEX(Production!$B$6:$U$104,MATCH($B204,Production!$A$6:$A$104,0),MATCH(N$1,Production!$B$5:$U$5,0))</f>
        <v>#N/A</v>
      </c>
      <c r="O204" s="18" t="e">
        <f>INDEX(Production!$B$6:$U$104,MATCH($B204,Production!$A$6:$A$104,0),MATCH(O$1,Production!$B$5:$U$5,0))</f>
        <v>#N/A</v>
      </c>
      <c r="P204" s="18"/>
      <c r="Q204" s="18" t="e">
        <f>INDEX(Production!$B$6:$U$104,MATCH($B204,Production!$A$6:$A$104,0),MATCH(Q$1,Production!$B$5:$U$5,0))</f>
        <v>#N/A</v>
      </c>
      <c r="R204" s="18" t="e">
        <f>INDEX(Production!$B$6:$U$104,MATCH($B204,Production!$A$6:$A$104,0),MATCH(R$1,Production!$B$5:$U$5,0))</f>
        <v>#N/A</v>
      </c>
      <c r="S204" s="18"/>
      <c r="T204" s="18" t="e">
        <f t="shared" si="45"/>
        <v>#N/A</v>
      </c>
    </row>
    <row r="205" spans="1:20" x14ac:dyDescent="0.25">
      <c r="A205" s="17" t="s">
        <v>14</v>
      </c>
      <c r="B205" s="16" t="str">
        <f t="shared" ref="B205:B214" si="46">B204</f>
        <v>Belux</v>
      </c>
      <c r="C205" s="16" t="s">
        <v>43</v>
      </c>
      <c r="D205" s="18" t="e">
        <f>SUMIF('Piped Imports'!$C$18:$C$116,$B205,INDEX('Piped Imports'!$D$18:$W$116,,MATCH(D$1,'Piped Imports'!$D$17:$W$17,0)))</f>
        <v>#N/A</v>
      </c>
      <c r="E205" s="18" t="e">
        <f>SUMIF('Piped Imports'!$C$18:$C$116,$B205,INDEX('Piped Imports'!$D$18:$W$116,,MATCH(E$1,'Piped Imports'!$D$17:$W$17,0)))</f>
        <v>#N/A</v>
      </c>
      <c r="F205" s="18" t="e">
        <f>SUMIF('Piped Imports'!$C$18:$C$116,$B205,INDEX('Piped Imports'!$D$18:$W$116,,MATCH(F$1,'Piped Imports'!$D$17:$W$17,0)))</f>
        <v>#N/A</v>
      </c>
      <c r="G205" s="18" t="e">
        <f>SUMIF('Piped Imports'!$C$18:$C$116,$B205,INDEX('Piped Imports'!$D$18:$W$116,,MATCH(G$1,'Piped Imports'!$D$17:$W$17,0)))</f>
        <v>#N/A</v>
      </c>
      <c r="H205" s="18" t="e">
        <f>SUMIF('Piped Imports'!$C$18:$C$116,$B205,INDEX('Piped Imports'!$D$18:$W$116,,MATCH(H$1,'Piped Imports'!$D$17:$W$17,0)))</f>
        <v>#N/A</v>
      </c>
      <c r="I205" s="18" t="e">
        <f>SUMIF('Piped Imports'!$C$18:$C$116,$B205,INDEX('Piped Imports'!$D$18:$W$116,,MATCH(I$1,'Piped Imports'!$D$17:$W$17,0)))</f>
        <v>#N/A</v>
      </c>
      <c r="J205" s="18" t="e">
        <f>SUMIF('Piped Imports'!$C$18:$C$116,$B205,INDEX('Piped Imports'!$D$18:$W$116,,MATCH(J$1,'Piped Imports'!$D$17:$W$17,0)))</f>
        <v>#N/A</v>
      </c>
      <c r="K205" s="18" t="e">
        <f>SUMIF('Piped Imports'!$C$18:$C$116,$B205,INDEX('Piped Imports'!$D$18:$W$116,,MATCH(K$1,'Piped Imports'!$D$17:$W$17,0)))</f>
        <v>#N/A</v>
      </c>
      <c r="L205" s="18" t="e">
        <f>SUMIF('Piped Imports'!$C$18:$C$116,$B205,INDEX('Piped Imports'!$D$18:$W$116,,MATCH(L$1,'Piped Imports'!$D$17:$W$17,0)))</f>
        <v>#N/A</v>
      </c>
      <c r="M205" s="18" t="e">
        <f>SUMIF('Piped Imports'!$C$18:$C$116,$B205,INDEX('Piped Imports'!$D$18:$W$116,,MATCH(M$1,'Piped Imports'!$D$17:$W$17,0)))</f>
        <v>#N/A</v>
      </c>
      <c r="N205" s="18" t="e">
        <f>SUMIF('Piped Imports'!$C$18:$C$116,$B205,INDEX('Piped Imports'!$D$18:$W$116,,MATCH(N$1,'Piped Imports'!$D$17:$W$17,0)))</f>
        <v>#N/A</v>
      </c>
      <c r="O205" s="18" t="e">
        <f>SUMIF('Piped Imports'!$C$18:$C$116,$B205,INDEX('Piped Imports'!$D$18:$W$116,,MATCH(O$1,'Piped Imports'!$D$17:$W$17,0)))</f>
        <v>#N/A</v>
      </c>
      <c r="P205" s="18"/>
      <c r="Q205" s="18" t="e">
        <f>SUMIF('Piped Imports'!$C$18:$C$116,$B205,INDEX('Piped Imports'!$D$18:$W$116,,MATCH(Q$1,'Piped Imports'!$D$17:$W$17,0)))</f>
        <v>#N/A</v>
      </c>
      <c r="R205" s="18" t="e">
        <f>SUMIF('Piped Imports'!$C$18:$C$116,$B205,INDEX('Piped Imports'!$D$18:$W$116,,MATCH(R$1,'Piped Imports'!$D$17:$W$17,0)))</f>
        <v>#N/A</v>
      </c>
      <c r="S205" s="18"/>
      <c r="T205" s="18" t="e">
        <f t="shared" si="45"/>
        <v>#N/A</v>
      </c>
    </row>
    <row r="206" spans="1:20" x14ac:dyDescent="0.25">
      <c r="A206" s="17" t="s">
        <v>15</v>
      </c>
      <c r="B206" s="16" t="str">
        <f t="shared" si="46"/>
        <v>Belux</v>
      </c>
      <c r="C206" s="16" t="s">
        <v>43</v>
      </c>
      <c r="D206" s="18" t="e">
        <f t="array" ref="D206">SUMIF(LNG!$C$14:$C$112,$B206,INDEX(LNG!$D$14:$W$112,,MATCH(D$1,LNG!$D$13:$W$13,0)))</f>
        <v>#N/A</v>
      </c>
      <c r="E206" s="18" t="e">
        <f t="array" ref="E206">SUMIF(LNG!$C$14:$C$112,$B206,INDEX(LNG!$D$14:$W$112,,MATCH(E$1,LNG!$D$13:$W$13,0)))</f>
        <v>#N/A</v>
      </c>
      <c r="F206" s="18" t="e">
        <f t="array" ref="F206">SUMIF(LNG!$C$14:$C$112,$B206,INDEX(LNG!$D$14:$W$112,,MATCH(F$1,LNG!$D$13:$W$13,0)))</f>
        <v>#N/A</v>
      </c>
      <c r="G206" s="18" t="e">
        <f t="array" ref="G206">SUMIF(LNG!$C$14:$C$112,$B206,INDEX(LNG!$D$14:$W$112,,MATCH(G$1,LNG!$D$13:$W$13,0)))</f>
        <v>#N/A</v>
      </c>
      <c r="H206" s="18" t="e">
        <f t="array" ref="H206">SUMIF(LNG!$C$14:$C$112,$B206,INDEX(LNG!$D$14:$W$112,,MATCH(H$1,LNG!$D$13:$W$13,0)))</f>
        <v>#N/A</v>
      </c>
      <c r="I206" s="18" t="e">
        <f t="array" ref="I206">SUMIF(LNG!$C$14:$C$112,$B206,INDEX(LNG!$D$14:$W$112,,MATCH(I$1,LNG!$D$13:$W$13,0)))</f>
        <v>#N/A</v>
      </c>
      <c r="J206" s="18" t="e">
        <f t="array" ref="J206">SUMIF(LNG!$C$14:$C$112,$B206,INDEX(LNG!$D$14:$W$112,,MATCH(J$1,LNG!$D$13:$W$13,0)))</f>
        <v>#N/A</v>
      </c>
      <c r="K206" s="18" t="e">
        <f t="array" ref="K206">SUMIF(LNG!$C$14:$C$112,$B206,INDEX(LNG!$D$14:$W$112,,MATCH(K$1,LNG!$D$13:$W$13,0)))</f>
        <v>#N/A</v>
      </c>
      <c r="L206" s="18" t="e">
        <f t="array" ref="L206">SUMIF(LNG!$C$14:$C$112,$B206,INDEX(LNG!$D$14:$W$112,,MATCH(L$1,LNG!$D$13:$W$13,0)))</f>
        <v>#N/A</v>
      </c>
      <c r="M206" s="18" t="e">
        <f t="array" ref="M206">SUMIF(LNG!$C$14:$C$112,$B206,INDEX(LNG!$D$14:$W$112,,MATCH(M$1,LNG!$D$13:$W$13,0)))</f>
        <v>#N/A</v>
      </c>
      <c r="N206" s="18" t="e">
        <f t="array" ref="N206">SUMIF(LNG!$C$14:$C$112,$B206,INDEX(LNG!$D$14:$W$112,,MATCH(N$1,LNG!$D$13:$W$13,0)))</f>
        <v>#N/A</v>
      </c>
      <c r="O206" s="18" t="e">
        <f t="array" ref="O206">SUMIF(LNG!$C$14:$C$112,$B206,INDEX(LNG!$D$14:$W$112,,MATCH(O$1,LNG!$D$13:$W$13,0)))</f>
        <v>#N/A</v>
      </c>
      <c r="P206" s="18"/>
      <c r="Q206" s="18" t="e">
        <f t="array" ref="Q206">SUMIF(LNG!$C$14:$C$112,$B206,INDEX(LNG!$D$14:$W$112,,MATCH(Q$1,LNG!$D$13:$W$13,0)))</f>
        <v>#N/A</v>
      </c>
      <c r="R206" s="18" t="e">
        <f t="array" ref="R206">SUMIF(LNG!$C$14:$C$112,$B206,INDEX(LNG!$D$14:$W$112,,MATCH(R$1,LNG!$D$13:$W$13,0)))</f>
        <v>#N/A</v>
      </c>
      <c r="S206" s="18"/>
      <c r="T206" s="18" t="e">
        <f t="shared" si="45"/>
        <v>#N/A</v>
      </c>
    </row>
    <row r="207" spans="1:20" x14ac:dyDescent="0.25">
      <c r="A207" s="17" t="s">
        <v>44</v>
      </c>
      <c r="B207" s="16" t="str">
        <f t="shared" si="46"/>
        <v>Belux</v>
      </c>
      <c r="C207" s="16" t="s">
        <v>43</v>
      </c>
      <c r="D207" s="18" t="e">
        <f>INDEX('Storage Volumes'!$B$6:$U$104,MATCH($B207,'Storage Volumes'!$A$6:$A$104,0),MATCH(D$1,'Storage Volumes'!$B$5:$U$5,0))</f>
        <v>#N/A</v>
      </c>
      <c r="E207" s="18" t="e">
        <f>INDEX('Storage Volumes'!$B$6:$U$104,MATCH($B207,'Storage Volumes'!$A$6:$A$104,0),MATCH(E$1,'Storage Volumes'!$B$5:$U$5,0))</f>
        <v>#N/A</v>
      </c>
      <c r="F207" s="18" t="e">
        <f>INDEX('Storage Volumes'!$B$6:$U$104,MATCH($B207,'Storage Volumes'!$A$6:$A$104,0),MATCH(F$1,'Storage Volumes'!$B$5:$U$5,0))</f>
        <v>#N/A</v>
      </c>
      <c r="G207" s="18" t="e">
        <f>INDEX('Storage Volumes'!$B$6:$U$104,MATCH($B207,'Storage Volumes'!$A$6:$A$104,0),MATCH(G$1,'Storage Volumes'!$B$5:$U$5,0))</f>
        <v>#N/A</v>
      </c>
      <c r="H207" s="18" t="e">
        <f>INDEX('Storage Volumes'!$B$6:$U$104,MATCH($B207,'Storage Volumes'!$A$6:$A$104,0),MATCH(H$1,'Storage Volumes'!$B$5:$U$5,0))</f>
        <v>#N/A</v>
      </c>
      <c r="I207" s="18" t="e">
        <f>INDEX('Storage Volumes'!$B$6:$U$104,MATCH($B207,'Storage Volumes'!$A$6:$A$104,0),MATCH(I$1,'Storage Volumes'!$B$5:$U$5,0))</f>
        <v>#N/A</v>
      </c>
      <c r="J207" s="18" t="e">
        <f>INDEX('Storage Volumes'!$B$6:$U$104,MATCH($B207,'Storage Volumes'!$A$6:$A$104,0),MATCH(J$1,'Storage Volumes'!$B$5:$U$5,0))</f>
        <v>#N/A</v>
      </c>
      <c r="K207" s="18" t="e">
        <f>INDEX('Storage Volumes'!$B$6:$U$104,MATCH($B207,'Storage Volumes'!$A$6:$A$104,0),MATCH(K$1,'Storage Volumes'!$B$5:$U$5,0))</f>
        <v>#N/A</v>
      </c>
      <c r="L207" s="18" t="e">
        <f>INDEX('Storage Volumes'!$B$6:$U$104,MATCH($B207,'Storage Volumes'!$A$6:$A$104,0),MATCH(L$1,'Storage Volumes'!$B$5:$U$5,0))</f>
        <v>#N/A</v>
      </c>
      <c r="M207" s="18" t="e">
        <f>INDEX('Storage Volumes'!$B$6:$U$104,MATCH($B207,'Storage Volumes'!$A$6:$A$104,0),MATCH(M$1,'Storage Volumes'!$B$5:$U$5,0))</f>
        <v>#N/A</v>
      </c>
      <c r="N207" s="18" t="e">
        <f>INDEX('Storage Volumes'!$B$6:$U$104,MATCH($B207,'Storage Volumes'!$A$6:$A$104,0),MATCH(N$1,'Storage Volumes'!$B$5:$U$5,0))</f>
        <v>#N/A</v>
      </c>
      <c r="O207" s="18" t="e">
        <f>INDEX('Storage Volumes'!$B$6:$U$104,MATCH($B207,'Storage Volumes'!$A$6:$A$104,0),MATCH(O$1,'Storage Volumes'!$B$5:$U$5,0))</f>
        <v>#N/A</v>
      </c>
      <c r="P207" s="18"/>
      <c r="Q207" s="18" t="e">
        <f>INDEX('Storage Volumes'!$B$6:$U$104,MATCH($B207,'Storage Volumes'!$A$6:$A$104,0),MATCH(Q$1,'Storage Volumes'!$B$5:$U$5,0))</f>
        <v>#N/A</v>
      </c>
      <c r="R207" s="18" t="e">
        <f>INDEX('Storage Volumes'!$B$6:$U$104,MATCH($B207,'Storage Volumes'!$A$6:$A$104,0),MATCH(R$1,'Storage Volumes'!$B$5:$U$5,0))</f>
        <v>#N/A</v>
      </c>
      <c r="S207" s="18"/>
      <c r="T207" s="18" t="e">
        <f t="shared" si="45"/>
        <v>#N/A</v>
      </c>
    </row>
    <row r="208" spans="1:20" x14ac:dyDescent="0.25">
      <c r="A208" s="17" t="s">
        <v>45</v>
      </c>
      <c r="B208" s="16" t="str">
        <f t="shared" si="46"/>
        <v>Belux</v>
      </c>
      <c r="C208" s="16" t="s">
        <v>43</v>
      </c>
      <c r="D208" s="18" t="e">
        <f>SUM(D212:D213)</f>
        <v>#N/A</v>
      </c>
      <c r="E208" s="18" t="e">
        <f t="shared" ref="E208:T208" si="47">SUM(E212:E213)</f>
        <v>#N/A</v>
      </c>
      <c r="F208" s="18" t="e">
        <f t="shared" si="47"/>
        <v>#N/A</v>
      </c>
      <c r="G208" s="18" t="e">
        <f t="shared" si="47"/>
        <v>#N/A</v>
      </c>
      <c r="H208" s="18" t="e">
        <f t="shared" si="47"/>
        <v>#N/A</v>
      </c>
      <c r="I208" s="18" t="e">
        <f t="shared" si="47"/>
        <v>#N/A</v>
      </c>
      <c r="J208" s="18" t="e">
        <f t="shared" si="47"/>
        <v>#N/A</v>
      </c>
      <c r="K208" s="18" t="e">
        <f t="shared" si="47"/>
        <v>#N/A</v>
      </c>
      <c r="L208" s="18" t="e">
        <f t="shared" si="47"/>
        <v>#N/A</v>
      </c>
      <c r="M208" s="18" t="e">
        <f t="shared" si="47"/>
        <v>#N/A</v>
      </c>
      <c r="N208" s="18" t="e">
        <f t="shared" si="47"/>
        <v>#N/A</v>
      </c>
      <c r="O208" s="18" t="e">
        <f t="shared" si="47"/>
        <v>#N/A</v>
      </c>
      <c r="P208" s="18"/>
      <c r="Q208" s="18" t="e">
        <f t="shared" ref="Q208:AF208" si="48">SUM(Q212:Q213)</f>
        <v>#N/A</v>
      </c>
      <c r="R208" s="18" t="e">
        <f t="shared" si="48"/>
        <v>#N/A</v>
      </c>
      <c r="S208" s="18"/>
      <c r="T208" s="18" t="e">
        <f t="shared" si="45"/>
        <v>#N/A</v>
      </c>
    </row>
    <row r="209" spans="1:20" x14ac:dyDescent="0.25">
      <c r="A209" s="17" t="s">
        <v>19</v>
      </c>
      <c r="B209" s="16" t="str">
        <f t="shared" si="46"/>
        <v>Belux</v>
      </c>
      <c r="C209" s="16" t="s">
        <v>43</v>
      </c>
      <c r="D209" s="18" t="e">
        <f t="array" ref="D209">SUMIF('Piped Exports'!$C$18:$C$116,$B209,INDEX('Piped Exports'!$D$18:$W$116,,MATCH(D$1,'Piped Imports'!$D$17:$W$17,0)))</f>
        <v>#N/A</v>
      </c>
      <c r="E209" s="18" t="e">
        <f t="array" ref="E209">SUMIF('Piped Exports'!$C$18:$C$116,$B209,INDEX('Piped Exports'!$D$18:$W$116,,MATCH(E$1,'Piped Imports'!$D$17:$W$17,0)))</f>
        <v>#N/A</v>
      </c>
      <c r="F209" s="18" t="e">
        <f t="array" ref="F209">SUMIF('Piped Exports'!$C$18:$C$116,$B209,INDEX('Piped Exports'!$D$18:$W$116,,MATCH(F$1,'Piped Imports'!$D$17:$W$17,0)))</f>
        <v>#N/A</v>
      </c>
      <c r="G209" s="18" t="e">
        <f t="array" ref="G209">SUMIF('Piped Exports'!$C$18:$C$116,$B209,INDEX('Piped Exports'!$D$18:$W$116,,MATCH(G$1,'Piped Imports'!$D$17:$W$17,0)))</f>
        <v>#N/A</v>
      </c>
      <c r="H209" s="18" t="e">
        <f t="array" ref="H209">SUMIF('Piped Exports'!$C$18:$C$116,$B209,INDEX('Piped Exports'!$D$18:$W$116,,MATCH(H$1,'Piped Imports'!$D$17:$W$17,0)))</f>
        <v>#N/A</v>
      </c>
      <c r="I209" s="18" t="e">
        <f t="array" ref="I209">SUMIF('Piped Exports'!$C$18:$C$116,$B209,INDEX('Piped Exports'!$D$18:$W$116,,MATCH(I$1,'Piped Imports'!$D$17:$W$17,0)))</f>
        <v>#N/A</v>
      </c>
      <c r="J209" s="18" t="e">
        <f t="array" ref="J209">SUMIF('Piped Exports'!$C$18:$C$116,$B209,INDEX('Piped Exports'!$D$18:$W$116,,MATCH(J$1,'Piped Imports'!$D$17:$W$17,0)))</f>
        <v>#N/A</v>
      </c>
      <c r="K209" s="18" t="e">
        <f t="array" ref="K209">SUMIF('Piped Exports'!$C$18:$C$116,$B209,INDEX('Piped Exports'!$D$18:$W$116,,MATCH(K$1,'Piped Imports'!$D$17:$W$17,0)))</f>
        <v>#N/A</v>
      </c>
      <c r="L209" s="18" t="e">
        <f t="array" ref="L209">SUMIF('Piped Exports'!$C$18:$C$116,$B209,INDEX('Piped Exports'!$D$18:$W$116,,MATCH(L$1,'Piped Imports'!$D$17:$W$17,0)))</f>
        <v>#N/A</v>
      </c>
      <c r="M209" s="18" t="e">
        <f t="array" ref="M209">SUMIF('Piped Exports'!$C$18:$C$116,$B209,INDEX('Piped Exports'!$D$18:$W$116,,MATCH(M$1,'Piped Imports'!$D$17:$W$17,0)))</f>
        <v>#N/A</v>
      </c>
      <c r="N209" s="18" t="e">
        <f t="array" ref="N209">SUMIF('Piped Exports'!$C$18:$C$116,$B209,INDEX('Piped Exports'!$D$18:$W$116,,MATCH(N$1,'Piped Imports'!$D$17:$W$17,0)))</f>
        <v>#N/A</v>
      </c>
      <c r="O209" s="18" t="e">
        <f t="array" ref="O209">SUMIF('Piped Exports'!$C$18:$C$116,$B209,INDEX('Piped Exports'!$D$18:$W$116,,MATCH(O$1,'Piped Imports'!$D$17:$W$17,0)))</f>
        <v>#N/A</v>
      </c>
      <c r="P209" s="18"/>
      <c r="Q209" s="18" t="e">
        <f t="array" ref="Q209">SUMIF('Piped Exports'!$C$18:$C$116,$B209,INDEX('Piped Exports'!$D$18:$W$116,,MATCH(Q$1,'Piped Imports'!$D$17:$W$17,0)))</f>
        <v>#N/A</v>
      </c>
      <c r="R209" s="18" t="e">
        <f t="array" ref="R209">SUMIF('Piped Exports'!$C$18:$C$116,$B209,INDEX('Piped Exports'!$D$18:$W$116,,MATCH(R$1,'Piped Imports'!$D$17:$W$17,0)))</f>
        <v>#N/A</v>
      </c>
      <c r="S209" s="18"/>
      <c r="T209" s="18" t="e">
        <f t="shared" si="45"/>
        <v>#N/A</v>
      </c>
    </row>
    <row r="210" spans="1:20" x14ac:dyDescent="0.25">
      <c r="A210" s="17" t="s">
        <v>47</v>
      </c>
      <c r="B210" s="16" t="str">
        <f t="shared" si="46"/>
        <v>Belux</v>
      </c>
      <c r="C210" s="16" t="s">
        <v>48</v>
      </c>
      <c r="D210" s="19" t="e">
        <f>INDEX(Price!$B$6:$U$104,MATCH($B210,Price!$A$6:$A$104,0),MATCH(D$1,Price!$B$5:$U$5,0))</f>
        <v>#N/A</v>
      </c>
      <c r="E210" s="19" t="e">
        <f>INDEX(Price!$B$6:$U$104,MATCH($B210,Price!$A$6:$A$104,0),MATCH(E$1,Price!$B$5:$U$5,0))</f>
        <v>#N/A</v>
      </c>
      <c r="F210" s="19" t="e">
        <f>INDEX(Price!$B$6:$U$104,MATCH($B210,Price!$A$6:$A$104,0),MATCH(F$1,Price!$B$5:$U$5,0))</f>
        <v>#N/A</v>
      </c>
      <c r="G210" s="19" t="e">
        <f>INDEX(Price!$B$6:$U$104,MATCH($B210,Price!$A$6:$A$104,0),MATCH(G$1,Price!$B$5:$U$5,0))</f>
        <v>#N/A</v>
      </c>
      <c r="H210" s="19" t="e">
        <f>INDEX(Price!$B$6:$U$104,MATCH($B210,Price!$A$6:$A$104,0),MATCH(H$1,Price!$B$5:$U$5,0))</f>
        <v>#N/A</v>
      </c>
      <c r="I210" s="19" t="e">
        <f>INDEX(Price!$B$6:$U$104,MATCH($B210,Price!$A$6:$A$104,0),MATCH(I$1,Price!$B$5:$U$5,0))</f>
        <v>#N/A</v>
      </c>
      <c r="J210" s="19" t="e">
        <f>INDEX(Price!$B$6:$U$104,MATCH($B210,Price!$A$6:$A$104,0),MATCH(J$1,Price!$B$5:$U$5,0))</f>
        <v>#N/A</v>
      </c>
      <c r="K210" s="19" t="e">
        <f>INDEX(Price!$B$6:$U$104,MATCH($B210,Price!$A$6:$A$104,0),MATCH(K$1,Price!$B$5:$U$5,0))</f>
        <v>#N/A</v>
      </c>
      <c r="L210" s="19" t="e">
        <f>INDEX(Price!$B$6:$U$104,MATCH($B210,Price!$A$6:$A$104,0),MATCH(L$1,Price!$B$5:$U$5,0))</f>
        <v>#N/A</v>
      </c>
      <c r="M210" s="19" t="e">
        <f>INDEX(Price!$B$6:$U$104,MATCH($B210,Price!$A$6:$A$104,0),MATCH(M$1,Price!$B$5:$U$5,0))</f>
        <v>#N/A</v>
      </c>
      <c r="N210" s="19" t="e">
        <f>INDEX(Price!$B$6:$U$104,MATCH($B210,Price!$A$6:$A$104,0),MATCH(N$1,Price!$B$5:$U$5,0))</f>
        <v>#N/A</v>
      </c>
      <c r="O210" s="19" t="e">
        <f>INDEX(Price!$B$6:$U$104,MATCH($B210,Price!$A$6:$A$104,0),MATCH(O$1,Price!$B$5:$U$5,0))</f>
        <v>#N/A</v>
      </c>
      <c r="P210" s="18"/>
      <c r="Q210" s="19" t="e">
        <f>INDEX(Price!$B$6:$U$104,MATCH($B210,Price!$A$6:$A$104,0),MATCH(Q$1,Price!$B$5:$U$5,0))</f>
        <v>#N/A</v>
      </c>
      <c r="R210" s="19" t="e">
        <f>INDEX(Price!$B$6:$U$104,MATCH($B210,Price!$A$6:$A$104,0),MATCH(R$1,Price!$B$5:$U$5,0))</f>
        <v>#N/A</v>
      </c>
      <c r="S210" s="18"/>
      <c r="T210" s="19" t="e">
        <f>INDEX(Price!$B$6:$U$104,MATCH($B210,Price!$A$6:$A$104,0),MATCH(T$1,Price!$B$5:$U$5,0))</f>
        <v>#N/A</v>
      </c>
    </row>
    <row r="211" spans="1:20" x14ac:dyDescent="0.25">
      <c r="A211" s="17" t="s">
        <v>51</v>
      </c>
      <c r="B211" s="16" t="str">
        <f t="shared" si="46"/>
        <v>Belux</v>
      </c>
      <c r="C211" s="16" t="s">
        <v>43</v>
      </c>
      <c r="D211" s="18" t="e">
        <f>-D203</f>
        <v>#N/A</v>
      </c>
      <c r="E211" s="18" t="e">
        <f t="shared" ref="E211:T211" si="49">-E203</f>
        <v>#N/A</v>
      </c>
      <c r="F211" s="18" t="e">
        <f t="shared" si="49"/>
        <v>#N/A</v>
      </c>
      <c r="G211" s="18" t="e">
        <f t="shared" si="49"/>
        <v>#N/A</v>
      </c>
      <c r="H211" s="18" t="e">
        <f t="shared" si="49"/>
        <v>#N/A</v>
      </c>
      <c r="I211" s="18" t="e">
        <f t="shared" si="49"/>
        <v>#N/A</v>
      </c>
      <c r="J211" s="18" t="e">
        <f t="shared" si="49"/>
        <v>#N/A</v>
      </c>
      <c r="K211" s="18" t="e">
        <f t="shared" si="49"/>
        <v>#N/A</v>
      </c>
      <c r="L211" s="18" t="e">
        <f t="shared" si="49"/>
        <v>#N/A</v>
      </c>
      <c r="M211" s="18" t="e">
        <f t="shared" si="49"/>
        <v>#N/A</v>
      </c>
      <c r="N211" s="18" t="e">
        <f t="shared" si="49"/>
        <v>#N/A</v>
      </c>
      <c r="O211" s="18" t="e">
        <f t="shared" si="49"/>
        <v>#N/A</v>
      </c>
      <c r="P211" s="18"/>
      <c r="Q211" s="18" t="e">
        <f t="shared" ref="Q211:AF211" si="50">-Q203</f>
        <v>#N/A</v>
      </c>
      <c r="R211" s="18" t="e">
        <f t="shared" si="50"/>
        <v>#N/A</v>
      </c>
      <c r="S211" s="18"/>
      <c r="T211" s="18" t="e">
        <f t="shared" ref="T211:AI211" si="51">-T203</f>
        <v>#N/A</v>
      </c>
    </row>
    <row r="212" spans="1:20" x14ac:dyDescent="0.25">
      <c r="A212" s="17" t="s">
        <v>22</v>
      </c>
      <c r="B212" s="16" t="str">
        <f t="shared" si="46"/>
        <v>Belux</v>
      </c>
      <c r="C212" s="16" t="s">
        <v>43</v>
      </c>
      <c r="D212" s="18" t="e">
        <f>SUMIF(Connections!$C$18:$C$116,$B212,INDEX(Connections!$D$18:$W$116,,MATCH(D$1,Connections!$D$17:$W$17,0)))</f>
        <v>#N/A</v>
      </c>
      <c r="E212" s="18" t="e">
        <f>SUMIF(Connections!$C$18:$C$116,$B212,INDEX(Connections!$D$18:$W$116,,MATCH(E$1,Connections!$D$17:$W$17,0)))</f>
        <v>#N/A</v>
      </c>
      <c r="F212" s="18" t="e">
        <f>SUMIF(Connections!$C$18:$C$116,$B212,INDEX(Connections!$D$18:$W$116,,MATCH(F$1,Connections!$D$17:$W$17,0)))</f>
        <v>#N/A</v>
      </c>
      <c r="G212" s="18" t="e">
        <f>SUMIF(Connections!$C$18:$C$116,$B212,INDEX(Connections!$D$18:$W$116,,MATCH(G$1,Connections!$D$17:$W$17,0)))</f>
        <v>#N/A</v>
      </c>
      <c r="H212" s="18" t="e">
        <f>SUMIF(Connections!$C$18:$C$116,$B212,INDEX(Connections!$D$18:$W$116,,MATCH(H$1,Connections!$D$17:$W$17,0)))</f>
        <v>#N/A</v>
      </c>
      <c r="I212" s="18" t="e">
        <f>SUMIF(Connections!$C$18:$C$116,$B212,INDEX(Connections!$D$18:$W$116,,MATCH(I$1,Connections!$D$17:$W$17,0)))</f>
        <v>#N/A</v>
      </c>
      <c r="J212" s="18" t="e">
        <f>SUMIF(Connections!$C$18:$C$116,$B212,INDEX(Connections!$D$18:$W$116,,MATCH(J$1,Connections!$D$17:$W$17,0)))</f>
        <v>#N/A</v>
      </c>
      <c r="K212" s="18" t="e">
        <f>SUMIF(Connections!$C$18:$C$116,$B212,INDEX(Connections!$D$18:$W$116,,MATCH(K$1,Connections!$D$17:$W$17,0)))</f>
        <v>#N/A</v>
      </c>
      <c r="L212" s="18" t="e">
        <f>SUMIF(Connections!$C$18:$C$116,$B212,INDEX(Connections!$D$18:$W$116,,MATCH(L$1,Connections!$D$17:$W$17,0)))</f>
        <v>#N/A</v>
      </c>
      <c r="M212" s="18" t="e">
        <f>SUMIF(Connections!$C$18:$C$116,$B212,INDEX(Connections!$D$18:$W$116,,MATCH(M$1,Connections!$D$17:$W$17,0)))</f>
        <v>#N/A</v>
      </c>
      <c r="N212" s="18" t="e">
        <f>SUMIF(Connections!$C$18:$C$116,$B212,INDEX(Connections!$D$18:$W$116,,MATCH(N$1,Connections!$D$17:$W$17,0)))</f>
        <v>#N/A</v>
      </c>
      <c r="O212" s="18" t="e">
        <f>SUMIF(Connections!$C$18:$C$116,$B212,INDEX(Connections!$D$18:$W$116,,MATCH(O$1,Connections!$D$17:$W$17,0)))</f>
        <v>#N/A</v>
      </c>
      <c r="P212" s="18"/>
      <c r="Q212" s="18" t="e">
        <f>SUMIF(Connections!$C$18:$C$116,$B212,INDEX(Connections!$D$18:$W$116,,MATCH(Q$1,Connections!$D$17:$W$17,0)))</f>
        <v>#N/A</v>
      </c>
      <c r="R212" s="18" t="e">
        <f>SUMIF(Connections!$C$18:$C$116,$B212,INDEX(Connections!$D$18:$W$116,,MATCH(R$1,Connections!$D$17:$W$17,0)))</f>
        <v>#N/A</v>
      </c>
      <c r="S212" s="18"/>
      <c r="T212" s="18" t="e">
        <f>SUMIF(Connections!$C$18:$C$116,$B212,INDEX(Connections!$D$18:$W$116,,MATCH(T$1,Connections!$D$17:$W$17,0)))</f>
        <v>#N/A</v>
      </c>
    </row>
    <row r="213" spans="1:20" x14ac:dyDescent="0.25">
      <c r="A213" s="17" t="s">
        <v>23</v>
      </c>
      <c r="B213" s="16" t="str">
        <f t="shared" si="46"/>
        <v>Belux</v>
      </c>
      <c r="C213" s="16" t="s">
        <v>43</v>
      </c>
      <c r="D213" s="18" t="e">
        <f>SUMIF(Connections!$B$18:$B$116,$B213,INDEX(Connections!$D$18:$W$116,,MATCH(D$1,Connections!$D$17:$W$17,0)))</f>
        <v>#N/A</v>
      </c>
      <c r="E213" s="18" t="e">
        <f>SUMIF(Connections!$B$18:$B$116,$B213,INDEX(Connections!$D$18:$W$116,,MATCH(E$1,Connections!$D$17:$W$17,0)))</f>
        <v>#N/A</v>
      </c>
      <c r="F213" s="18" t="e">
        <f>SUMIF(Connections!$B$18:$B$116,$B213,INDEX(Connections!$D$18:$W$116,,MATCH(F$1,Connections!$D$17:$W$17,0)))</f>
        <v>#N/A</v>
      </c>
      <c r="G213" s="18" t="e">
        <f>SUMIF(Connections!$B$18:$B$116,$B213,INDEX(Connections!$D$18:$W$116,,MATCH(G$1,Connections!$D$17:$W$17,0)))</f>
        <v>#N/A</v>
      </c>
      <c r="H213" s="18" t="e">
        <f>SUMIF(Connections!$B$18:$B$116,$B213,INDEX(Connections!$D$18:$W$116,,MATCH(H$1,Connections!$D$17:$W$17,0)))</f>
        <v>#N/A</v>
      </c>
      <c r="I213" s="18" t="e">
        <f>SUMIF(Connections!$B$18:$B$116,$B213,INDEX(Connections!$D$18:$W$116,,MATCH(I$1,Connections!$D$17:$W$17,0)))</f>
        <v>#N/A</v>
      </c>
      <c r="J213" s="18" t="e">
        <f>SUMIF(Connections!$B$18:$B$116,$B213,INDEX(Connections!$D$18:$W$116,,MATCH(J$1,Connections!$D$17:$W$17,0)))</f>
        <v>#N/A</v>
      </c>
      <c r="K213" s="18" t="e">
        <f>SUMIF(Connections!$B$18:$B$116,$B213,INDEX(Connections!$D$18:$W$116,,MATCH(K$1,Connections!$D$17:$W$17,0)))</f>
        <v>#N/A</v>
      </c>
      <c r="L213" s="18" t="e">
        <f>SUMIF(Connections!$B$18:$B$116,$B213,INDEX(Connections!$D$18:$W$116,,MATCH(L$1,Connections!$D$17:$W$17,0)))</f>
        <v>#N/A</v>
      </c>
      <c r="M213" s="18" t="e">
        <f>SUMIF(Connections!$B$18:$B$116,$B213,INDEX(Connections!$D$18:$W$116,,MATCH(M$1,Connections!$D$17:$W$17,0)))</f>
        <v>#N/A</v>
      </c>
      <c r="N213" s="18" t="e">
        <f>SUMIF(Connections!$B$18:$B$116,$B213,INDEX(Connections!$D$18:$W$116,,MATCH(N$1,Connections!$D$17:$W$17,0)))</f>
        <v>#N/A</v>
      </c>
      <c r="O213" s="18" t="e">
        <f>SUMIF(Connections!$B$18:$B$116,$B213,INDEX(Connections!$D$18:$W$116,,MATCH(O$1,Connections!$D$17:$W$17,0)))</f>
        <v>#N/A</v>
      </c>
      <c r="P213" s="18"/>
      <c r="Q213" s="18" t="e">
        <f>SUMIF(Connections!$B$18:$B$116,$B213,INDEX(Connections!$D$18:$W$116,,MATCH(Q$1,Connections!$D$17:$W$17,0)))</f>
        <v>#N/A</v>
      </c>
      <c r="R213" s="18" t="e">
        <f>SUMIF(Connections!$B$18:$B$116,$B213,INDEX(Connections!$D$18:$W$116,,MATCH(R$1,Connections!$D$17:$W$17,0)))</f>
        <v>#N/A</v>
      </c>
      <c r="S213" s="18"/>
      <c r="T213" s="18" t="e">
        <f>SUMIF(Connections!$B$18:$B$116,$B213,INDEX(Connections!$D$18:$W$116,,MATCH(T$1,Connections!$D$17:$W$17,0)))</f>
        <v>#N/A</v>
      </c>
    </row>
    <row r="214" spans="1:20" x14ac:dyDescent="0.25">
      <c r="A214" s="17" t="s">
        <v>59</v>
      </c>
      <c r="B214" s="16" t="str">
        <f t="shared" si="46"/>
        <v>Belux</v>
      </c>
      <c r="C214" s="16" t="s">
        <v>43</v>
      </c>
      <c r="D214" s="18" t="e">
        <f>D212+D205</f>
        <v>#N/A</v>
      </c>
      <c r="E214" s="18" t="e">
        <f>E212+E205</f>
        <v>#N/A</v>
      </c>
      <c r="F214" s="18" t="e">
        <f>F212+F205</f>
        <v>#N/A</v>
      </c>
      <c r="G214" s="18" t="e">
        <f>G212+G205</f>
        <v>#N/A</v>
      </c>
      <c r="H214" s="18" t="e">
        <f>H212+H205</f>
        <v>#N/A</v>
      </c>
      <c r="I214" s="18" t="e">
        <f>I212+I205</f>
        <v>#N/A</v>
      </c>
      <c r="J214" s="18" t="e">
        <f>J212+J205</f>
        <v>#N/A</v>
      </c>
      <c r="K214" s="18" t="e">
        <f>K212+K205</f>
        <v>#N/A</v>
      </c>
      <c r="L214" s="18" t="e">
        <f>L212+L205</f>
        <v>#N/A</v>
      </c>
      <c r="M214" s="18" t="e">
        <f>M212+M205</f>
        <v>#N/A</v>
      </c>
      <c r="N214" s="18" t="e">
        <f>N212+N205</f>
        <v>#N/A</v>
      </c>
      <c r="O214" s="18" t="e">
        <f>O212+O205</f>
        <v>#N/A</v>
      </c>
      <c r="P214" s="18"/>
      <c r="Q214" s="18" t="e">
        <f>Q212+Q205</f>
        <v>#N/A</v>
      </c>
      <c r="R214" s="18" t="e">
        <f>R212+R205</f>
        <v>#N/A</v>
      </c>
      <c r="S214" s="18"/>
      <c r="T214" s="18" t="e">
        <f>T212+T205</f>
        <v>#N/A</v>
      </c>
    </row>
    <row r="215" spans="1:20" x14ac:dyDescent="0.25">
      <c r="A215" s="17"/>
      <c r="B215" s="16"/>
      <c r="C215" s="16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spans="1:20" x14ac:dyDescent="0.25">
      <c r="A216" s="17"/>
      <c r="B216" s="16"/>
      <c r="C216" s="16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</row>
    <row r="217" spans="1:20" x14ac:dyDescent="0.25">
      <c r="A217" s="17"/>
      <c r="B217" s="16"/>
      <c r="C217" s="16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 spans="1:20" x14ac:dyDescent="0.25">
      <c r="A218" s="17"/>
      <c r="B218" s="16"/>
      <c r="C218" s="16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</row>
    <row r="219" spans="1:20" x14ac:dyDescent="0.25">
      <c r="A219" s="17"/>
      <c r="B219" s="16"/>
      <c r="C219" s="16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</row>
    <row r="220" spans="1:20" x14ac:dyDescent="0.25">
      <c r="A220" s="17"/>
      <c r="B220" s="16"/>
      <c r="C220" s="16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spans="1:20" x14ac:dyDescent="0.25">
      <c r="A221" s="17"/>
      <c r="B221" s="16"/>
      <c r="C221" s="16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</row>
    <row r="222" spans="1:20" x14ac:dyDescent="0.25">
      <c r="A222" s="17"/>
      <c r="B222" s="16"/>
      <c r="C222" s="16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</row>
    <row r="223" spans="1:20" x14ac:dyDescent="0.25">
      <c r="A223" s="17" t="str">
        <f t="shared" ref="A223:A229" si="52">A203</f>
        <v>Demand</v>
      </c>
      <c r="B223" s="16" t="s">
        <v>61</v>
      </c>
      <c r="C223" s="16" t="s">
        <v>46</v>
      </c>
      <c r="D223" s="18" t="e">
        <f t="shared" ref="D223:O229" si="53">D203*D$2/1000</f>
        <v>#N/A</v>
      </c>
      <c r="E223" s="18" t="e">
        <f t="shared" si="53"/>
        <v>#N/A</v>
      </c>
      <c r="F223" s="18" t="e">
        <f t="shared" si="53"/>
        <v>#N/A</v>
      </c>
      <c r="G223" s="18" t="e">
        <f t="shared" si="53"/>
        <v>#N/A</v>
      </c>
      <c r="H223" s="18" t="e">
        <f t="shared" si="53"/>
        <v>#N/A</v>
      </c>
      <c r="I223" s="18" t="e">
        <f t="shared" si="53"/>
        <v>#N/A</v>
      </c>
      <c r="J223" s="18" t="e">
        <f t="shared" si="53"/>
        <v>#N/A</v>
      </c>
      <c r="K223" s="18" t="e">
        <f t="shared" si="53"/>
        <v>#N/A</v>
      </c>
      <c r="L223" s="18" t="e">
        <f t="shared" si="53"/>
        <v>#N/A</v>
      </c>
      <c r="M223" s="18" t="e">
        <f t="shared" si="53"/>
        <v>#N/A</v>
      </c>
      <c r="N223" s="18" t="e">
        <f t="shared" si="53"/>
        <v>#N/A</v>
      </c>
      <c r="O223" s="18" t="e">
        <f t="shared" si="53"/>
        <v>#N/A</v>
      </c>
      <c r="P223" s="18"/>
      <c r="Q223" s="18" t="e">
        <f t="shared" ref="Q223:R229" si="54">Q203*Q$2/1000</f>
        <v>#N/A</v>
      </c>
      <c r="R223" s="18" t="e">
        <f t="shared" si="54"/>
        <v>#N/A</v>
      </c>
      <c r="S223" s="18"/>
      <c r="T223" s="18" t="e">
        <f t="shared" ref="T223:T229" si="55">T203*T$2/1000</f>
        <v>#N/A</v>
      </c>
    </row>
    <row r="224" spans="1:20" x14ac:dyDescent="0.25">
      <c r="A224" s="17" t="str">
        <f t="shared" si="52"/>
        <v>Production</v>
      </c>
      <c r="B224" s="16" t="str">
        <f>B223</f>
        <v>Belux</v>
      </c>
      <c r="C224" s="16" t="s">
        <v>46</v>
      </c>
      <c r="D224" s="18" t="e">
        <f t="shared" si="53"/>
        <v>#N/A</v>
      </c>
      <c r="E224" s="18" t="e">
        <f t="shared" si="53"/>
        <v>#N/A</v>
      </c>
      <c r="F224" s="18" t="e">
        <f t="shared" si="53"/>
        <v>#N/A</v>
      </c>
      <c r="G224" s="18" t="e">
        <f t="shared" si="53"/>
        <v>#N/A</v>
      </c>
      <c r="H224" s="18" t="e">
        <f t="shared" si="53"/>
        <v>#N/A</v>
      </c>
      <c r="I224" s="18" t="e">
        <f t="shared" si="53"/>
        <v>#N/A</v>
      </c>
      <c r="J224" s="18" t="e">
        <f t="shared" si="53"/>
        <v>#N/A</v>
      </c>
      <c r="K224" s="18" t="e">
        <f t="shared" si="53"/>
        <v>#N/A</v>
      </c>
      <c r="L224" s="18" t="e">
        <f t="shared" si="53"/>
        <v>#N/A</v>
      </c>
      <c r="M224" s="18" t="e">
        <f t="shared" si="53"/>
        <v>#N/A</v>
      </c>
      <c r="N224" s="18" t="e">
        <f t="shared" si="53"/>
        <v>#N/A</v>
      </c>
      <c r="O224" s="18" t="e">
        <f t="shared" si="53"/>
        <v>#N/A</v>
      </c>
      <c r="P224" s="18"/>
      <c r="Q224" s="18" t="e">
        <f t="shared" si="54"/>
        <v>#N/A</v>
      </c>
      <c r="R224" s="18" t="e">
        <f t="shared" si="54"/>
        <v>#N/A</v>
      </c>
      <c r="S224" s="18"/>
      <c r="T224" s="18" t="e">
        <f t="shared" si="55"/>
        <v>#N/A</v>
      </c>
    </row>
    <row r="225" spans="1:21" x14ac:dyDescent="0.25">
      <c r="A225" s="17" t="str">
        <f t="shared" si="52"/>
        <v>Piped Imports</v>
      </c>
      <c r="B225" s="16" t="str">
        <f t="shared" ref="B225:B234" si="56">B224</f>
        <v>Belux</v>
      </c>
      <c r="C225" s="16" t="s">
        <v>46</v>
      </c>
      <c r="D225" s="18" t="e">
        <f t="shared" si="53"/>
        <v>#N/A</v>
      </c>
      <c r="E225" s="18" t="e">
        <f t="shared" si="53"/>
        <v>#N/A</v>
      </c>
      <c r="F225" s="18" t="e">
        <f t="shared" si="53"/>
        <v>#N/A</v>
      </c>
      <c r="G225" s="18" t="e">
        <f t="shared" si="53"/>
        <v>#N/A</v>
      </c>
      <c r="H225" s="18" t="e">
        <f t="shared" si="53"/>
        <v>#N/A</v>
      </c>
      <c r="I225" s="18" t="e">
        <f t="shared" si="53"/>
        <v>#N/A</v>
      </c>
      <c r="J225" s="18" t="e">
        <f t="shared" si="53"/>
        <v>#N/A</v>
      </c>
      <c r="K225" s="18" t="e">
        <f t="shared" si="53"/>
        <v>#N/A</v>
      </c>
      <c r="L225" s="18" t="e">
        <f t="shared" si="53"/>
        <v>#N/A</v>
      </c>
      <c r="M225" s="18" t="e">
        <f t="shared" si="53"/>
        <v>#N/A</v>
      </c>
      <c r="N225" s="18" t="e">
        <f t="shared" si="53"/>
        <v>#N/A</v>
      </c>
      <c r="O225" s="18" t="e">
        <f t="shared" si="53"/>
        <v>#N/A</v>
      </c>
      <c r="P225" s="18"/>
      <c r="Q225" s="18" t="e">
        <f t="shared" si="54"/>
        <v>#N/A</v>
      </c>
      <c r="R225" s="18" t="e">
        <f t="shared" si="54"/>
        <v>#N/A</v>
      </c>
      <c r="S225" s="18"/>
      <c r="T225" s="18" t="e">
        <f t="shared" si="55"/>
        <v>#N/A</v>
      </c>
    </row>
    <row r="226" spans="1:21" x14ac:dyDescent="0.25">
      <c r="A226" s="17" t="str">
        <f t="shared" si="52"/>
        <v>LNG Imports</v>
      </c>
      <c r="B226" s="16" t="str">
        <f t="shared" si="56"/>
        <v>Belux</v>
      </c>
      <c r="C226" s="16" t="s">
        <v>46</v>
      </c>
      <c r="D226" s="18" t="e">
        <f t="shared" si="53"/>
        <v>#N/A</v>
      </c>
      <c r="E226" s="18" t="e">
        <f t="shared" si="53"/>
        <v>#N/A</v>
      </c>
      <c r="F226" s="18" t="e">
        <f t="shared" si="53"/>
        <v>#N/A</v>
      </c>
      <c r="G226" s="18" t="e">
        <f t="shared" si="53"/>
        <v>#N/A</v>
      </c>
      <c r="H226" s="18" t="e">
        <f t="shared" si="53"/>
        <v>#N/A</v>
      </c>
      <c r="I226" s="18" t="e">
        <f t="shared" si="53"/>
        <v>#N/A</v>
      </c>
      <c r="J226" s="18" t="e">
        <f t="shared" si="53"/>
        <v>#N/A</v>
      </c>
      <c r="K226" s="18" t="e">
        <f t="shared" si="53"/>
        <v>#N/A</v>
      </c>
      <c r="L226" s="18" t="e">
        <f t="shared" si="53"/>
        <v>#N/A</v>
      </c>
      <c r="M226" s="18" t="e">
        <f t="shared" si="53"/>
        <v>#N/A</v>
      </c>
      <c r="N226" s="18" t="e">
        <f t="shared" si="53"/>
        <v>#N/A</v>
      </c>
      <c r="O226" s="18" t="e">
        <f t="shared" si="53"/>
        <v>#N/A</v>
      </c>
      <c r="P226" s="18"/>
      <c r="Q226" s="18" t="e">
        <f t="shared" si="54"/>
        <v>#N/A</v>
      </c>
      <c r="R226" s="18" t="e">
        <f t="shared" si="54"/>
        <v>#N/A</v>
      </c>
      <c r="S226" s="18"/>
      <c r="T226" s="18" t="e">
        <f t="shared" si="55"/>
        <v>#N/A</v>
      </c>
      <c r="U226" s="18"/>
    </row>
    <row r="227" spans="1:21" x14ac:dyDescent="0.25">
      <c r="A227" s="17" t="str">
        <f t="shared" si="52"/>
        <v>Storage Flows</v>
      </c>
      <c r="B227" s="16" t="str">
        <f t="shared" si="56"/>
        <v>Belux</v>
      </c>
      <c r="C227" s="16" t="s">
        <v>46</v>
      </c>
      <c r="D227" s="18" t="e">
        <f t="shared" si="53"/>
        <v>#N/A</v>
      </c>
      <c r="E227" s="18" t="e">
        <f t="shared" si="53"/>
        <v>#N/A</v>
      </c>
      <c r="F227" s="18" t="e">
        <f t="shared" si="53"/>
        <v>#N/A</v>
      </c>
      <c r="G227" s="18" t="e">
        <f t="shared" si="53"/>
        <v>#N/A</v>
      </c>
      <c r="H227" s="18" t="e">
        <f t="shared" si="53"/>
        <v>#N/A</v>
      </c>
      <c r="I227" s="18" t="e">
        <f t="shared" si="53"/>
        <v>#N/A</v>
      </c>
      <c r="J227" s="18" t="e">
        <f t="shared" si="53"/>
        <v>#N/A</v>
      </c>
      <c r="K227" s="18" t="e">
        <f t="shared" si="53"/>
        <v>#N/A</v>
      </c>
      <c r="L227" s="18" t="e">
        <f t="shared" si="53"/>
        <v>#N/A</v>
      </c>
      <c r="M227" s="18" t="e">
        <f t="shared" si="53"/>
        <v>#N/A</v>
      </c>
      <c r="N227" s="18" t="e">
        <f t="shared" si="53"/>
        <v>#N/A</v>
      </c>
      <c r="O227" s="18" t="e">
        <f t="shared" si="53"/>
        <v>#N/A</v>
      </c>
      <c r="P227" s="18"/>
      <c r="Q227" s="18" t="e">
        <f t="shared" si="54"/>
        <v>#N/A</v>
      </c>
      <c r="R227" s="18" t="e">
        <f t="shared" si="54"/>
        <v>#N/A</v>
      </c>
      <c r="S227" s="18"/>
      <c r="T227" s="18" t="e">
        <f t="shared" si="55"/>
        <v>#N/A</v>
      </c>
    </row>
    <row r="228" spans="1:21" x14ac:dyDescent="0.25">
      <c r="A228" s="17" t="str">
        <f t="shared" si="52"/>
        <v>Transit Flows</v>
      </c>
      <c r="B228" s="16" t="str">
        <f t="shared" si="56"/>
        <v>Belux</v>
      </c>
      <c r="C228" s="16" t="s">
        <v>46</v>
      </c>
      <c r="D228" s="18" t="e">
        <f t="shared" si="53"/>
        <v>#N/A</v>
      </c>
      <c r="E228" s="18" t="e">
        <f t="shared" si="53"/>
        <v>#N/A</v>
      </c>
      <c r="F228" s="18" t="e">
        <f t="shared" si="53"/>
        <v>#N/A</v>
      </c>
      <c r="G228" s="18" t="e">
        <f t="shared" si="53"/>
        <v>#N/A</v>
      </c>
      <c r="H228" s="18" t="e">
        <f t="shared" si="53"/>
        <v>#N/A</v>
      </c>
      <c r="I228" s="18" t="e">
        <f t="shared" si="53"/>
        <v>#N/A</v>
      </c>
      <c r="J228" s="18" t="e">
        <f t="shared" si="53"/>
        <v>#N/A</v>
      </c>
      <c r="K228" s="18" t="e">
        <f t="shared" si="53"/>
        <v>#N/A</v>
      </c>
      <c r="L228" s="18" t="e">
        <f t="shared" si="53"/>
        <v>#N/A</v>
      </c>
      <c r="M228" s="18" t="e">
        <f t="shared" si="53"/>
        <v>#N/A</v>
      </c>
      <c r="N228" s="18" t="e">
        <f t="shared" si="53"/>
        <v>#N/A</v>
      </c>
      <c r="O228" s="18" t="e">
        <f t="shared" si="53"/>
        <v>#N/A</v>
      </c>
      <c r="P228" s="18"/>
      <c r="Q228" s="18" t="e">
        <f t="shared" si="54"/>
        <v>#N/A</v>
      </c>
      <c r="R228" s="18" t="e">
        <f t="shared" si="54"/>
        <v>#N/A</v>
      </c>
      <c r="S228" s="18"/>
      <c r="T228" s="18" t="e">
        <f t="shared" si="55"/>
        <v>#N/A</v>
      </c>
    </row>
    <row r="229" spans="1:21" x14ac:dyDescent="0.25">
      <c r="A229" s="17" t="str">
        <f t="shared" si="52"/>
        <v>Piped Exports</v>
      </c>
      <c r="B229" s="16" t="str">
        <f t="shared" si="56"/>
        <v>Belux</v>
      </c>
      <c r="C229" s="16" t="s">
        <v>46</v>
      </c>
      <c r="D229" s="18" t="e">
        <f t="shared" si="53"/>
        <v>#N/A</v>
      </c>
      <c r="E229" s="18" t="e">
        <f t="shared" si="53"/>
        <v>#N/A</v>
      </c>
      <c r="F229" s="18" t="e">
        <f t="shared" si="53"/>
        <v>#N/A</v>
      </c>
      <c r="G229" s="18" t="e">
        <f t="shared" si="53"/>
        <v>#N/A</v>
      </c>
      <c r="H229" s="18" t="e">
        <f t="shared" si="53"/>
        <v>#N/A</v>
      </c>
      <c r="I229" s="18" t="e">
        <f t="shared" si="53"/>
        <v>#N/A</v>
      </c>
      <c r="J229" s="18" t="e">
        <f t="shared" si="53"/>
        <v>#N/A</v>
      </c>
      <c r="K229" s="18" t="e">
        <f t="shared" si="53"/>
        <v>#N/A</v>
      </c>
      <c r="L229" s="18" t="e">
        <f t="shared" si="53"/>
        <v>#N/A</v>
      </c>
      <c r="M229" s="18" t="e">
        <f t="shared" si="53"/>
        <v>#N/A</v>
      </c>
      <c r="N229" s="18" t="e">
        <f t="shared" si="53"/>
        <v>#N/A</v>
      </c>
      <c r="O229" s="18" t="e">
        <f t="shared" si="53"/>
        <v>#N/A</v>
      </c>
      <c r="P229" s="18"/>
      <c r="Q229" s="18" t="e">
        <f t="shared" si="54"/>
        <v>#N/A</v>
      </c>
      <c r="R229" s="18" t="e">
        <f t="shared" si="54"/>
        <v>#N/A</v>
      </c>
      <c r="S229" s="18"/>
      <c r="T229" s="18" t="e">
        <f t="shared" si="55"/>
        <v>#N/A</v>
      </c>
    </row>
    <row r="230" spans="1:21" x14ac:dyDescent="0.25">
      <c r="A230" s="17" t="s">
        <v>52</v>
      </c>
      <c r="B230" s="16" t="str">
        <f t="shared" si="56"/>
        <v>Belux</v>
      </c>
      <c r="C230" s="16" t="s">
        <v>46</v>
      </c>
      <c r="D230" s="18" t="e">
        <f>INDEX('Storage Levels'!$B$7:$U$105,MATCH($B230,'Storage Levels'!$A$7:$A$105,0),MATCH(D$1,'Storage Levels'!$B$6:$U$6,0))/1000</f>
        <v>#N/A</v>
      </c>
      <c r="E230" s="18" t="e">
        <f>INDEX('Storage Levels'!$B$7:$U$105,MATCH($B230,'Storage Levels'!$A$7:$A$105,0),MATCH(E$1,'Storage Levels'!$B$6:$U$6,0))/1000</f>
        <v>#N/A</v>
      </c>
      <c r="F230" s="18" t="e">
        <f>INDEX('Storage Levels'!$B$7:$U$105,MATCH($B230,'Storage Levels'!$A$7:$A$105,0),MATCH(F$1,'Storage Levels'!$B$6:$U$6,0))/1000</f>
        <v>#N/A</v>
      </c>
      <c r="G230" s="18" t="e">
        <f>INDEX('Storage Levels'!$B$7:$U$105,MATCH($B230,'Storage Levels'!$A$7:$A$105,0),MATCH(G$1,'Storage Levels'!$B$6:$U$6,0))/1000</f>
        <v>#N/A</v>
      </c>
      <c r="H230" s="18" t="e">
        <f>INDEX('Storage Levels'!$B$7:$U$105,MATCH($B230,'Storage Levels'!$A$7:$A$105,0),MATCH(H$1,'Storage Levels'!$B$6:$U$6,0))/1000</f>
        <v>#N/A</v>
      </c>
      <c r="I230" s="18" t="e">
        <f>INDEX('Storage Levels'!$B$7:$U$105,MATCH($B230,'Storage Levels'!$A$7:$A$105,0),MATCH(I$1,'Storage Levels'!$B$6:$U$6,0))/1000</f>
        <v>#N/A</v>
      </c>
      <c r="J230" s="18" t="e">
        <f>INDEX('Storage Levels'!$B$7:$U$105,MATCH($B230,'Storage Levels'!$A$7:$A$105,0),MATCH(J$1,'Storage Levels'!$B$6:$U$6,0))/1000</f>
        <v>#N/A</v>
      </c>
      <c r="K230" s="18" t="e">
        <f>INDEX('Storage Levels'!$B$7:$U$105,MATCH($B230,'Storage Levels'!$A$7:$A$105,0),MATCH(K$1,'Storage Levels'!$B$6:$U$6,0))/1000</f>
        <v>#N/A</v>
      </c>
      <c r="L230" s="18" t="e">
        <f>INDEX('Storage Levels'!$B$7:$U$105,MATCH($B230,'Storage Levels'!$A$7:$A$105,0),MATCH(L$1,'Storage Levels'!$B$6:$U$6,0))/1000</f>
        <v>#N/A</v>
      </c>
      <c r="M230" s="18" t="e">
        <f>INDEX('Storage Levels'!$B$7:$U$105,MATCH($B230,'Storage Levels'!$A$7:$A$105,0),MATCH(M$1,'Storage Levels'!$B$6:$U$6,0))/1000</f>
        <v>#N/A</v>
      </c>
      <c r="N230" s="18" t="e">
        <f>INDEX('Storage Levels'!$B$7:$U$105,MATCH($B230,'Storage Levels'!$A$7:$A$105,0),MATCH(N$1,'Storage Levels'!$B$6:$U$6,0))/1000</f>
        <v>#N/A</v>
      </c>
      <c r="O230" s="18" t="e">
        <f>INDEX('Storage Levels'!$B$7:$U$105,MATCH($B230,'Storage Levels'!$A$7:$A$105,0),MATCH(O$1,'Storage Levels'!$B$6:$U$6,0))/1000</f>
        <v>#N/A</v>
      </c>
      <c r="Q230" s="18" t="e">
        <f>INDEX('Storage Levels'!$B$7:$U$105,MATCH($B230,'Storage Levels'!$A$7:$A$105,0),MATCH(Q$1,'Storage Levels'!$B$6:$U$6,0))/1000</f>
        <v>#N/A</v>
      </c>
      <c r="R230" s="18" t="e">
        <f>INDEX('Storage Levels'!$B$7:$U$105,MATCH($B230,'Storage Levels'!$A$7:$A$105,0),MATCH(R$1,'Storage Levels'!$B$6:$U$6,0))/1000</f>
        <v>#N/A</v>
      </c>
      <c r="T230" s="18"/>
    </row>
    <row r="231" spans="1:21" x14ac:dyDescent="0.25">
      <c r="A231" s="17" t="s">
        <v>51</v>
      </c>
      <c r="B231" s="16" t="str">
        <f t="shared" si="56"/>
        <v>Belux</v>
      </c>
      <c r="C231" s="16" t="s">
        <v>46</v>
      </c>
      <c r="D231" s="18" t="e">
        <f>-D223</f>
        <v>#N/A</v>
      </c>
      <c r="E231" s="18" t="e">
        <f t="shared" ref="E231:T231" si="57">-E223</f>
        <v>#N/A</v>
      </c>
      <c r="F231" s="18" t="e">
        <f t="shared" si="57"/>
        <v>#N/A</v>
      </c>
      <c r="G231" s="18" t="e">
        <f t="shared" si="57"/>
        <v>#N/A</v>
      </c>
      <c r="H231" s="18" t="e">
        <f t="shared" si="57"/>
        <v>#N/A</v>
      </c>
      <c r="I231" s="18" t="e">
        <f t="shared" si="57"/>
        <v>#N/A</v>
      </c>
      <c r="J231" s="18" t="e">
        <f t="shared" si="57"/>
        <v>#N/A</v>
      </c>
      <c r="K231" s="18" t="e">
        <f t="shared" si="57"/>
        <v>#N/A</v>
      </c>
      <c r="L231" s="18" t="e">
        <f t="shared" si="57"/>
        <v>#N/A</v>
      </c>
      <c r="M231" s="18" t="e">
        <f t="shared" si="57"/>
        <v>#N/A</v>
      </c>
      <c r="N231" s="18" t="e">
        <f t="shared" si="57"/>
        <v>#N/A</v>
      </c>
      <c r="O231" s="18" t="e">
        <f t="shared" si="57"/>
        <v>#N/A</v>
      </c>
      <c r="P231" s="18"/>
      <c r="Q231" s="18" t="e">
        <f t="shared" ref="Q231:AF231" si="58">-Q223</f>
        <v>#N/A</v>
      </c>
      <c r="R231" s="18" t="e">
        <f t="shared" si="58"/>
        <v>#N/A</v>
      </c>
      <c r="S231" s="18"/>
      <c r="T231" s="18" t="e">
        <f t="shared" ref="T231:AI231" si="59">-T223</f>
        <v>#N/A</v>
      </c>
    </row>
    <row r="232" spans="1:21" x14ac:dyDescent="0.25">
      <c r="A232" s="17" t="s">
        <v>22</v>
      </c>
      <c r="B232" s="16" t="str">
        <f t="shared" si="56"/>
        <v>Belux</v>
      </c>
      <c r="C232" s="16" t="s">
        <v>46</v>
      </c>
      <c r="D232" s="18" t="e">
        <f t="shared" ref="D232:O234" si="60">D212*D$2/1000</f>
        <v>#N/A</v>
      </c>
      <c r="E232" s="18" t="e">
        <f t="shared" si="60"/>
        <v>#N/A</v>
      </c>
      <c r="F232" s="18" t="e">
        <f t="shared" si="60"/>
        <v>#N/A</v>
      </c>
      <c r="G232" s="18" t="e">
        <f t="shared" si="60"/>
        <v>#N/A</v>
      </c>
      <c r="H232" s="18" t="e">
        <f t="shared" si="60"/>
        <v>#N/A</v>
      </c>
      <c r="I232" s="18" t="e">
        <f t="shared" si="60"/>
        <v>#N/A</v>
      </c>
      <c r="J232" s="18" t="e">
        <f t="shared" si="60"/>
        <v>#N/A</v>
      </c>
      <c r="K232" s="18" t="e">
        <f t="shared" si="60"/>
        <v>#N/A</v>
      </c>
      <c r="L232" s="18" t="e">
        <f t="shared" si="60"/>
        <v>#N/A</v>
      </c>
      <c r="M232" s="18" t="e">
        <f t="shared" si="60"/>
        <v>#N/A</v>
      </c>
      <c r="N232" s="18" t="e">
        <f t="shared" si="60"/>
        <v>#N/A</v>
      </c>
      <c r="O232" s="18" t="e">
        <f t="shared" si="60"/>
        <v>#N/A</v>
      </c>
      <c r="Q232" s="18" t="e">
        <f t="shared" ref="Q232:R234" si="61">Q212*Q$2/1000</f>
        <v>#N/A</v>
      </c>
      <c r="R232" s="18" t="e">
        <f t="shared" si="61"/>
        <v>#N/A</v>
      </c>
      <c r="S232" s="18"/>
      <c r="T232" s="18" t="e">
        <f t="shared" ref="T232:T234" si="62">T212*T$2/1000</f>
        <v>#N/A</v>
      </c>
    </row>
    <row r="233" spans="1:21" x14ac:dyDescent="0.25">
      <c r="A233" s="17" t="s">
        <v>23</v>
      </c>
      <c r="B233" s="16" t="str">
        <f t="shared" si="56"/>
        <v>Belux</v>
      </c>
      <c r="C233" s="16" t="s">
        <v>46</v>
      </c>
      <c r="D233" s="18" t="e">
        <f t="shared" si="60"/>
        <v>#N/A</v>
      </c>
      <c r="E233" s="18" t="e">
        <f t="shared" si="60"/>
        <v>#N/A</v>
      </c>
      <c r="F233" s="18" t="e">
        <f t="shared" si="60"/>
        <v>#N/A</v>
      </c>
      <c r="G233" s="18" t="e">
        <f t="shared" si="60"/>
        <v>#N/A</v>
      </c>
      <c r="H233" s="18" t="e">
        <f t="shared" si="60"/>
        <v>#N/A</v>
      </c>
      <c r="I233" s="18" t="e">
        <f t="shared" si="60"/>
        <v>#N/A</v>
      </c>
      <c r="J233" s="18" t="e">
        <f t="shared" si="60"/>
        <v>#N/A</v>
      </c>
      <c r="K233" s="18" t="e">
        <f t="shared" si="60"/>
        <v>#N/A</v>
      </c>
      <c r="L233" s="18" t="e">
        <f t="shared" si="60"/>
        <v>#N/A</v>
      </c>
      <c r="M233" s="18" t="e">
        <f t="shared" si="60"/>
        <v>#N/A</v>
      </c>
      <c r="N233" s="18" t="e">
        <f t="shared" si="60"/>
        <v>#N/A</v>
      </c>
      <c r="O233" s="18" t="e">
        <f t="shared" si="60"/>
        <v>#N/A</v>
      </c>
      <c r="Q233" s="18" t="e">
        <f t="shared" si="61"/>
        <v>#N/A</v>
      </c>
      <c r="R233" s="18" t="e">
        <f t="shared" si="61"/>
        <v>#N/A</v>
      </c>
      <c r="S233" s="18"/>
      <c r="T233" s="18" t="e">
        <f t="shared" si="62"/>
        <v>#N/A</v>
      </c>
    </row>
    <row r="234" spans="1:21" x14ac:dyDescent="0.25">
      <c r="A234" s="17" t="s">
        <v>59</v>
      </c>
      <c r="B234" s="16" t="str">
        <f t="shared" si="56"/>
        <v>Belux</v>
      </c>
      <c r="C234" s="16" t="s">
        <v>46</v>
      </c>
      <c r="D234" s="18" t="e">
        <f t="shared" si="60"/>
        <v>#N/A</v>
      </c>
      <c r="E234" s="18" t="e">
        <f t="shared" si="60"/>
        <v>#N/A</v>
      </c>
      <c r="F234" s="18" t="e">
        <f t="shared" si="60"/>
        <v>#N/A</v>
      </c>
      <c r="G234" s="18" t="e">
        <f t="shared" si="60"/>
        <v>#N/A</v>
      </c>
      <c r="H234" s="18" t="e">
        <f t="shared" si="60"/>
        <v>#N/A</v>
      </c>
      <c r="I234" s="18" t="e">
        <f t="shared" si="60"/>
        <v>#N/A</v>
      </c>
      <c r="J234" s="18" t="e">
        <f t="shared" si="60"/>
        <v>#N/A</v>
      </c>
      <c r="K234" s="18" t="e">
        <f t="shared" si="60"/>
        <v>#N/A</v>
      </c>
      <c r="L234" s="18" t="e">
        <f t="shared" si="60"/>
        <v>#N/A</v>
      </c>
      <c r="M234" s="18" t="e">
        <f t="shared" si="60"/>
        <v>#N/A</v>
      </c>
      <c r="N234" s="18" t="e">
        <f t="shared" si="60"/>
        <v>#N/A</v>
      </c>
      <c r="O234" s="18" t="e">
        <f t="shared" si="60"/>
        <v>#N/A</v>
      </c>
      <c r="Q234" s="18" t="e">
        <f t="shared" si="61"/>
        <v>#N/A</v>
      </c>
      <c r="R234" s="18" t="e">
        <f t="shared" si="61"/>
        <v>#N/A</v>
      </c>
      <c r="S234" s="18"/>
      <c r="T234" s="18" t="e">
        <f t="shared" si="62"/>
        <v>#N/A</v>
      </c>
    </row>
    <row r="243" spans="1:20" x14ac:dyDescent="0.25">
      <c r="A243" s="17" t="s">
        <v>16</v>
      </c>
      <c r="B243" s="16" t="s">
        <v>62</v>
      </c>
      <c r="C243" s="16" t="s">
        <v>43</v>
      </c>
      <c r="D243" s="18" t="e">
        <f>INDEX(Demand!$B$6:$U$104,MATCH($B243,Demand!$A$6:$A$104,0),MATCH(D$1,Demand!$B$5:$U$5,0))</f>
        <v>#N/A</v>
      </c>
      <c r="E243" s="18" t="e">
        <f>INDEX(Demand!$B$6:$U$104,MATCH($B243,Demand!$A$6:$A$104,0),MATCH(E$1,Demand!$B$5:$U$5,0))</f>
        <v>#N/A</v>
      </c>
      <c r="F243" s="18" t="e">
        <f>INDEX(Demand!$B$6:$U$104,MATCH($B243,Demand!$A$6:$A$104,0),MATCH(F$1,Demand!$B$5:$U$5,0))</f>
        <v>#N/A</v>
      </c>
      <c r="G243" s="18" t="e">
        <f>INDEX(Demand!$B$6:$U$104,MATCH($B243,Demand!$A$6:$A$104,0),MATCH(G$1,Demand!$B$5:$U$5,0))</f>
        <v>#N/A</v>
      </c>
      <c r="H243" s="18" t="e">
        <f>INDEX(Demand!$B$6:$U$104,MATCH($B243,Demand!$A$6:$A$104,0),MATCH(H$1,Demand!$B$5:$U$5,0))</f>
        <v>#N/A</v>
      </c>
      <c r="I243" s="18" t="e">
        <f>INDEX(Demand!$B$6:$U$104,MATCH($B243,Demand!$A$6:$A$104,0),MATCH(I$1,Demand!$B$5:$U$5,0))</f>
        <v>#N/A</v>
      </c>
      <c r="J243" s="18" t="e">
        <f>INDEX(Demand!$B$6:$U$104,MATCH($B243,Demand!$A$6:$A$104,0),MATCH(J$1,Demand!$B$5:$U$5,0))</f>
        <v>#N/A</v>
      </c>
      <c r="K243" s="18" t="e">
        <f>INDEX(Demand!$B$6:$U$104,MATCH($B243,Demand!$A$6:$A$104,0),MATCH(K$1,Demand!$B$5:$U$5,0))</f>
        <v>#N/A</v>
      </c>
      <c r="L243" s="18" t="e">
        <f>INDEX(Demand!$B$6:$U$104,MATCH($B243,Demand!$A$6:$A$104,0),MATCH(L$1,Demand!$B$5:$U$5,0))</f>
        <v>#N/A</v>
      </c>
      <c r="M243" s="18" t="e">
        <f>INDEX(Demand!$B$6:$U$104,MATCH($B243,Demand!$A$6:$A$104,0),MATCH(M$1,Demand!$B$5:$U$5,0))</f>
        <v>#N/A</v>
      </c>
      <c r="N243" s="18" t="e">
        <f>INDEX(Demand!$B$6:$U$104,MATCH($B243,Demand!$A$6:$A$104,0),MATCH(N$1,Demand!$B$5:$U$5,0))</f>
        <v>#N/A</v>
      </c>
      <c r="O243" s="18" t="e">
        <f>INDEX(Demand!$B$6:$U$104,MATCH($B243,Demand!$A$6:$A$104,0),MATCH(O$1,Demand!$B$5:$U$5,0))</f>
        <v>#N/A</v>
      </c>
      <c r="P243" s="18"/>
      <c r="Q243" s="18" t="e">
        <f>INDEX(Demand!$B$6:$U$104,MATCH($B243,Demand!$A$6:$A$104,0),MATCH(Q$1,Demand!$B$5:$U$5,0))</f>
        <v>#N/A</v>
      </c>
      <c r="R243" s="18" t="e">
        <f>INDEX(Demand!$B$6:$U$104,MATCH($B243,Demand!$A$6:$A$104,0),MATCH(R$1,Demand!$B$5:$U$5,0))</f>
        <v>#N/A</v>
      </c>
      <c r="S243" s="18"/>
      <c r="T243" s="18" t="e">
        <f t="shared" ref="T243:T249" si="63">SUMPRODUCT($D243:$O243,$D$2:$O$2)/T$2</f>
        <v>#N/A</v>
      </c>
    </row>
    <row r="244" spans="1:20" x14ac:dyDescent="0.25">
      <c r="A244" s="17" t="s">
        <v>13</v>
      </c>
      <c r="B244" s="16" t="str">
        <f>B243</f>
        <v>Niederlande</v>
      </c>
      <c r="C244" s="16" t="s">
        <v>43</v>
      </c>
      <c r="D244" s="18" t="e">
        <f>INDEX(Production!$B$6:$U$104,MATCH($B244,Production!$A$6:$A$104,0),MATCH(D$1,Production!$B$5:$U$5,0))</f>
        <v>#N/A</v>
      </c>
      <c r="E244" s="18" t="e">
        <f>INDEX(Production!$B$6:$U$104,MATCH($B244,Production!$A$6:$A$104,0),MATCH(E$1,Production!$B$5:$U$5,0))</f>
        <v>#N/A</v>
      </c>
      <c r="F244" s="18" t="e">
        <f>INDEX(Production!$B$6:$U$104,MATCH($B244,Production!$A$6:$A$104,0),MATCH(F$1,Production!$B$5:$U$5,0))</f>
        <v>#N/A</v>
      </c>
      <c r="G244" s="18" t="e">
        <f>INDEX(Production!$B$6:$U$104,MATCH($B244,Production!$A$6:$A$104,0),MATCH(G$1,Production!$B$5:$U$5,0))</f>
        <v>#N/A</v>
      </c>
      <c r="H244" s="18" t="e">
        <f>INDEX(Production!$B$6:$U$104,MATCH($B244,Production!$A$6:$A$104,0),MATCH(H$1,Production!$B$5:$U$5,0))</f>
        <v>#N/A</v>
      </c>
      <c r="I244" s="18" t="e">
        <f>INDEX(Production!$B$6:$U$104,MATCH($B244,Production!$A$6:$A$104,0),MATCH(I$1,Production!$B$5:$U$5,0))</f>
        <v>#N/A</v>
      </c>
      <c r="J244" s="18" t="e">
        <f>INDEX(Production!$B$6:$U$104,MATCH($B244,Production!$A$6:$A$104,0),MATCH(J$1,Production!$B$5:$U$5,0))</f>
        <v>#N/A</v>
      </c>
      <c r="K244" s="18" t="e">
        <f>INDEX(Production!$B$6:$U$104,MATCH($B244,Production!$A$6:$A$104,0),MATCH(K$1,Production!$B$5:$U$5,0))</f>
        <v>#N/A</v>
      </c>
      <c r="L244" s="18" t="e">
        <f>INDEX(Production!$B$6:$U$104,MATCH($B244,Production!$A$6:$A$104,0),MATCH(L$1,Production!$B$5:$U$5,0))</f>
        <v>#N/A</v>
      </c>
      <c r="M244" s="18" t="e">
        <f>INDEX(Production!$B$6:$U$104,MATCH($B244,Production!$A$6:$A$104,0),MATCH(M$1,Production!$B$5:$U$5,0))</f>
        <v>#N/A</v>
      </c>
      <c r="N244" s="18" t="e">
        <f>INDEX(Production!$B$6:$U$104,MATCH($B244,Production!$A$6:$A$104,0),MATCH(N$1,Production!$B$5:$U$5,0))</f>
        <v>#N/A</v>
      </c>
      <c r="O244" s="18" t="e">
        <f>INDEX(Production!$B$6:$U$104,MATCH($B244,Production!$A$6:$A$104,0),MATCH(O$1,Production!$B$5:$U$5,0))</f>
        <v>#N/A</v>
      </c>
      <c r="P244" s="18"/>
      <c r="Q244" s="18" t="e">
        <f>INDEX(Production!$B$6:$U$104,MATCH($B244,Production!$A$6:$A$104,0),MATCH(Q$1,Production!$B$5:$U$5,0))</f>
        <v>#N/A</v>
      </c>
      <c r="R244" s="18" t="e">
        <f>INDEX(Production!$B$6:$U$104,MATCH($B244,Production!$A$6:$A$104,0),MATCH(R$1,Production!$B$5:$U$5,0))</f>
        <v>#N/A</v>
      </c>
      <c r="S244" s="18"/>
      <c r="T244" s="18" t="e">
        <f t="shared" si="63"/>
        <v>#N/A</v>
      </c>
    </row>
    <row r="245" spans="1:20" x14ac:dyDescent="0.25">
      <c r="A245" s="17" t="s">
        <v>14</v>
      </c>
      <c r="B245" s="16" t="str">
        <f t="shared" ref="B245:B254" si="64">B244</f>
        <v>Niederlande</v>
      </c>
      <c r="C245" s="16" t="s">
        <v>43</v>
      </c>
      <c r="D245" s="18" t="e">
        <f>SUMIF('Piped Imports'!$C$18:$C$116,$B245,INDEX('Piped Imports'!$D$18:$W$116,,MATCH(D$1,'Piped Imports'!$D$17:$W$17,0)))</f>
        <v>#N/A</v>
      </c>
      <c r="E245" s="18" t="e">
        <f>SUMIF('Piped Imports'!$C$18:$C$116,$B245,INDEX('Piped Imports'!$D$18:$W$116,,MATCH(E$1,'Piped Imports'!$D$17:$W$17,0)))</f>
        <v>#N/A</v>
      </c>
      <c r="F245" s="18" t="e">
        <f>SUMIF('Piped Imports'!$C$18:$C$116,$B245,INDEX('Piped Imports'!$D$18:$W$116,,MATCH(F$1,'Piped Imports'!$D$17:$W$17,0)))</f>
        <v>#N/A</v>
      </c>
      <c r="G245" s="18" t="e">
        <f>SUMIF('Piped Imports'!$C$18:$C$116,$B245,INDEX('Piped Imports'!$D$18:$W$116,,MATCH(G$1,'Piped Imports'!$D$17:$W$17,0)))</f>
        <v>#N/A</v>
      </c>
      <c r="H245" s="18" t="e">
        <f>SUMIF('Piped Imports'!$C$18:$C$116,$B245,INDEX('Piped Imports'!$D$18:$W$116,,MATCH(H$1,'Piped Imports'!$D$17:$W$17,0)))</f>
        <v>#N/A</v>
      </c>
      <c r="I245" s="18" t="e">
        <f>SUMIF('Piped Imports'!$C$18:$C$116,$B245,INDEX('Piped Imports'!$D$18:$W$116,,MATCH(I$1,'Piped Imports'!$D$17:$W$17,0)))</f>
        <v>#N/A</v>
      </c>
      <c r="J245" s="18" t="e">
        <f>SUMIF('Piped Imports'!$C$18:$C$116,$B245,INDEX('Piped Imports'!$D$18:$W$116,,MATCH(J$1,'Piped Imports'!$D$17:$W$17,0)))</f>
        <v>#N/A</v>
      </c>
      <c r="K245" s="18" t="e">
        <f>SUMIF('Piped Imports'!$C$18:$C$116,$B245,INDEX('Piped Imports'!$D$18:$W$116,,MATCH(K$1,'Piped Imports'!$D$17:$W$17,0)))</f>
        <v>#N/A</v>
      </c>
      <c r="L245" s="18" t="e">
        <f>SUMIF('Piped Imports'!$C$18:$C$116,$B245,INDEX('Piped Imports'!$D$18:$W$116,,MATCH(L$1,'Piped Imports'!$D$17:$W$17,0)))</f>
        <v>#N/A</v>
      </c>
      <c r="M245" s="18" t="e">
        <f>SUMIF('Piped Imports'!$C$18:$C$116,$B245,INDEX('Piped Imports'!$D$18:$W$116,,MATCH(M$1,'Piped Imports'!$D$17:$W$17,0)))</f>
        <v>#N/A</v>
      </c>
      <c r="N245" s="18" t="e">
        <f>SUMIF('Piped Imports'!$C$18:$C$116,$B245,INDEX('Piped Imports'!$D$18:$W$116,,MATCH(N$1,'Piped Imports'!$D$17:$W$17,0)))</f>
        <v>#N/A</v>
      </c>
      <c r="O245" s="18" t="e">
        <f>SUMIF('Piped Imports'!$C$18:$C$116,$B245,INDEX('Piped Imports'!$D$18:$W$116,,MATCH(O$1,'Piped Imports'!$D$17:$W$17,0)))</f>
        <v>#N/A</v>
      </c>
      <c r="P245" s="18"/>
      <c r="Q245" s="18" t="e">
        <f>SUMIF('Piped Imports'!$C$18:$C$116,$B245,INDEX('Piped Imports'!$D$18:$W$116,,MATCH(Q$1,'Piped Imports'!$D$17:$W$17,0)))</f>
        <v>#N/A</v>
      </c>
      <c r="R245" s="18" t="e">
        <f>SUMIF('Piped Imports'!$C$18:$C$116,$B245,INDEX('Piped Imports'!$D$18:$W$116,,MATCH(R$1,'Piped Imports'!$D$17:$W$17,0)))</f>
        <v>#N/A</v>
      </c>
      <c r="S245" s="18"/>
      <c r="T245" s="18" t="e">
        <f t="shared" si="63"/>
        <v>#N/A</v>
      </c>
    </row>
    <row r="246" spans="1:20" x14ac:dyDescent="0.25">
      <c r="A246" s="17" t="s">
        <v>15</v>
      </c>
      <c r="B246" s="16" t="str">
        <f t="shared" si="64"/>
        <v>Niederlande</v>
      </c>
      <c r="C246" s="16" t="s">
        <v>43</v>
      </c>
      <c r="D246" s="18" t="e">
        <f t="array" ref="D246">SUMIF(LNG!$C$14:$C$112,$B246,INDEX(LNG!$D$14:$W$112,,MATCH(D$1,LNG!$D$13:$W$13,0)))</f>
        <v>#N/A</v>
      </c>
      <c r="E246" s="18" t="e">
        <f t="array" ref="E246">SUMIF(LNG!$C$14:$C$112,$B246,INDEX(LNG!$D$14:$W$112,,MATCH(E$1,LNG!$D$13:$W$13,0)))</f>
        <v>#N/A</v>
      </c>
      <c r="F246" s="18" t="e">
        <f t="array" ref="F246">SUMIF(LNG!$C$14:$C$112,$B246,INDEX(LNG!$D$14:$W$112,,MATCH(F$1,LNG!$D$13:$W$13,0)))</f>
        <v>#N/A</v>
      </c>
      <c r="G246" s="18" t="e">
        <f t="array" ref="G246">SUMIF(LNG!$C$14:$C$112,$B246,INDEX(LNG!$D$14:$W$112,,MATCH(G$1,LNG!$D$13:$W$13,0)))</f>
        <v>#N/A</v>
      </c>
      <c r="H246" s="18" t="e">
        <f t="array" ref="H246">SUMIF(LNG!$C$14:$C$112,$B246,INDEX(LNG!$D$14:$W$112,,MATCH(H$1,LNG!$D$13:$W$13,0)))</f>
        <v>#N/A</v>
      </c>
      <c r="I246" s="18" t="e">
        <f t="array" ref="I246">SUMIF(LNG!$C$14:$C$112,$B246,INDEX(LNG!$D$14:$W$112,,MATCH(I$1,LNG!$D$13:$W$13,0)))</f>
        <v>#N/A</v>
      </c>
      <c r="J246" s="18" t="e">
        <f t="array" ref="J246">SUMIF(LNG!$C$14:$C$112,$B246,INDEX(LNG!$D$14:$W$112,,MATCH(J$1,LNG!$D$13:$W$13,0)))</f>
        <v>#N/A</v>
      </c>
      <c r="K246" s="18" t="e">
        <f t="array" ref="K246">SUMIF(LNG!$C$14:$C$112,$B246,INDEX(LNG!$D$14:$W$112,,MATCH(K$1,LNG!$D$13:$W$13,0)))</f>
        <v>#N/A</v>
      </c>
      <c r="L246" s="18" t="e">
        <f t="array" ref="L246">SUMIF(LNG!$C$14:$C$112,$B246,INDEX(LNG!$D$14:$W$112,,MATCH(L$1,LNG!$D$13:$W$13,0)))</f>
        <v>#N/A</v>
      </c>
      <c r="M246" s="18" t="e">
        <f t="array" ref="M246">SUMIF(LNG!$C$14:$C$112,$B246,INDEX(LNG!$D$14:$W$112,,MATCH(M$1,LNG!$D$13:$W$13,0)))</f>
        <v>#N/A</v>
      </c>
      <c r="N246" s="18" t="e">
        <f t="array" ref="N246">SUMIF(LNG!$C$14:$C$112,$B246,INDEX(LNG!$D$14:$W$112,,MATCH(N$1,LNG!$D$13:$W$13,0)))</f>
        <v>#N/A</v>
      </c>
      <c r="O246" s="18" t="e">
        <f t="array" ref="O246">SUMIF(LNG!$C$14:$C$112,$B246,INDEX(LNG!$D$14:$W$112,,MATCH(O$1,LNG!$D$13:$W$13,0)))</f>
        <v>#N/A</v>
      </c>
      <c r="P246" s="18"/>
      <c r="Q246" s="18" t="e">
        <f t="array" ref="Q246">SUMIF(LNG!$C$14:$C$112,$B246,INDEX(LNG!$D$14:$W$112,,MATCH(Q$1,LNG!$D$13:$W$13,0)))</f>
        <v>#N/A</v>
      </c>
      <c r="R246" s="18" t="e">
        <f t="array" ref="R246">SUMIF(LNG!$C$14:$C$112,$B246,INDEX(LNG!$D$14:$W$112,,MATCH(R$1,LNG!$D$13:$W$13,0)))</f>
        <v>#N/A</v>
      </c>
      <c r="S246" s="18"/>
      <c r="T246" s="18" t="e">
        <f t="shared" si="63"/>
        <v>#N/A</v>
      </c>
    </row>
    <row r="247" spans="1:20" x14ac:dyDescent="0.25">
      <c r="A247" s="17" t="s">
        <v>44</v>
      </c>
      <c r="B247" s="16" t="str">
        <f t="shared" si="64"/>
        <v>Niederlande</v>
      </c>
      <c r="C247" s="16" t="s">
        <v>43</v>
      </c>
      <c r="D247" s="18" t="e">
        <f>INDEX('Storage Volumes'!$B$6:$U$104,MATCH($B247,'Storage Volumes'!$A$6:$A$104,0),MATCH(D$1,'Storage Volumes'!$B$5:$U$5,0))</f>
        <v>#N/A</v>
      </c>
      <c r="E247" s="18" t="e">
        <f>INDEX('Storage Volumes'!$B$6:$U$104,MATCH($B247,'Storage Volumes'!$A$6:$A$104,0),MATCH(E$1,'Storage Volumes'!$B$5:$U$5,0))</f>
        <v>#N/A</v>
      </c>
      <c r="F247" s="18" t="e">
        <f>INDEX('Storage Volumes'!$B$6:$U$104,MATCH($B247,'Storage Volumes'!$A$6:$A$104,0),MATCH(F$1,'Storage Volumes'!$B$5:$U$5,0))</f>
        <v>#N/A</v>
      </c>
      <c r="G247" s="18" t="e">
        <f>INDEX('Storage Volumes'!$B$6:$U$104,MATCH($B247,'Storage Volumes'!$A$6:$A$104,0),MATCH(G$1,'Storage Volumes'!$B$5:$U$5,0))</f>
        <v>#N/A</v>
      </c>
      <c r="H247" s="18" t="e">
        <f>INDEX('Storage Volumes'!$B$6:$U$104,MATCH($B247,'Storage Volumes'!$A$6:$A$104,0),MATCH(H$1,'Storage Volumes'!$B$5:$U$5,0))</f>
        <v>#N/A</v>
      </c>
      <c r="I247" s="18" t="e">
        <f>INDEX('Storage Volumes'!$B$6:$U$104,MATCH($B247,'Storage Volumes'!$A$6:$A$104,0),MATCH(I$1,'Storage Volumes'!$B$5:$U$5,0))</f>
        <v>#N/A</v>
      </c>
      <c r="J247" s="18" t="e">
        <f>INDEX('Storage Volumes'!$B$6:$U$104,MATCH($B247,'Storage Volumes'!$A$6:$A$104,0),MATCH(J$1,'Storage Volumes'!$B$5:$U$5,0))</f>
        <v>#N/A</v>
      </c>
      <c r="K247" s="18" t="e">
        <f>INDEX('Storage Volumes'!$B$6:$U$104,MATCH($B247,'Storage Volumes'!$A$6:$A$104,0),MATCH(K$1,'Storage Volumes'!$B$5:$U$5,0))</f>
        <v>#N/A</v>
      </c>
      <c r="L247" s="18" t="e">
        <f>INDEX('Storage Volumes'!$B$6:$U$104,MATCH($B247,'Storage Volumes'!$A$6:$A$104,0),MATCH(L$1,'Storage Volumes'!$B$5:$U$5,0))</f>
        <v>#N/A</v>
      </c>
      <c r="M247" s="18" t="e">
        <f>INDEX('Storage Volumes'!$B$6:$U$104,MATCH($B247,'Storage Volumes'!$A$6:$A$104,0),MATCH(M$1,'Storage Volumes'!$B$5:$U$5,0))</f>
        <v>#N/A</v>
      </c>
      <c r="N247" s="18" t="e">
        <f>INDEX('Storage Volumes'!$B$6:$U$104,MATCH($B247,'Storage Volumes'!$A$6:$A$104,0),MATCH(N$1,'Storage Volumes'!$B$5:$U$5,0))</f>
        <v>#N/A</v>
      </c>
      <c r="O247" s="18" t="e">
        <f>INDEX('Storage Volumes'!$B$6:$U$104,MATCH($B247,'Storage Volumes'!$A$6:$A$104,0),MATCH(O$1,'Storage Volumes'!$B$5:$U$5,0))</f>
        <v>#N/A</v>
      </c>
      <c r="P247" s="18"/>
      <c r="Q247" s="18" t="e">
        <f>INDEX('Storage Volumes'!$B$6:$U$104,MATCH($B247,'Storage Volumes'!$A$6:$A$104,0),MATCH(Q$1,'Storage Volumes'!$B$5:$U$5,0))</f>
        <v>#N/A</v>
      </c>
      <c r="R247" s="18" t="e">
        <f>INDEX('Storage Volumes'!$B$6:$U$104,MATCH($B247,'Storage Volumes'!$A$6:$A$104,0),MATCH(R$1,'Storage Volumes'!$B$5:$U$5,0))</f>
        <v>#N/A</v>
      </c>
      <c r="S247" s="18"/>
      <c r="T247" s="18" t="e">
        <f t="shared" si="63"/>
        <v>#N/A</v>
      </c>
    </row>
    <row r="248" spans="1:20" x14ac:dyDescent="0.25">
      <c r="A248" s="17" t="s">
        <v>45</v>
      </c>
      <c r="B248" s="16" t="str">
        <f t="shared" si="64"/>
        <v>Niederlande</v>
      </c>
      <c r="C248" s="16" t="s">
        <v>43</v>
      </c>
      <c r="D248" s="18" t="e">
        <f>SUM(D252:D253)</f>
        <v>#N/A</v>
      </c>
      <c r="E248" s="18" t="e">
        <f t="shared" ref="E248:T248" si="65">SUM(E252:E253)</f>
        <v>#N/A</v>
      </c>
      <c r="F248" s="18" t="e">
        <f t="shared" si="65"/>
        <v>#N/A</v>
      </c>
      <c r="G248" s="18" t="e">
        <f t="shared" si="65"/>
        <v>#N/A</v>
      </c>
      <c r="H248" s="18" t="e">
        <f t="shared" si="65"/>
        <v>#N/A</v>
      </c>
      <c r="I248" s="18" t="e">
        <f t="shared" si="65"/>
        <v>#N/A</v>
      </c>
      <c r="J248" s="18" t="e">
        <f t="shared" si="65"/>
        <v>#N/A</v>
      </c>
      <c r="K248" s="18" t="e">
        <f t="shared" si="65"/>
        <v>#N/A</v>
      </c>
      <c r="L248" s="18" t="e">
        <f t="shared" si="65"/>
        <v>#N/A</v>
      </c>
      <c r="M248" s="18" t="e">
        <f t="shared" si="65"/>
        <v>#N/A</v>
      </c>
      <c r="N248" s="18" t="e">
        <f t="shared" si="65"/>
        <v>#N/A</v>
      </c>
      <c r="O248" s="18" t="e">
        <f t="shared" si="65"/>
        <v>#N/A</v>
      </c>
      <c r="P248" s="18"/>
      <c r="Q248" s="18" t="e">
        <f t="shared" ref="Q248:AF248" si="66">SUM(Q252:Q253)</f>
        <v>#N/A</v>
      </c>
      <c r="R248" s="18" t="e">
        <f t="shared" si="66"/>
        <v>#N/A</v>
      </c>
      <c r="S248" s="18"/>
      <c r="T248" s="18" t="e">
        <f t="shared" si="63"/>
        <v>#N/A</v>
      </c>
    </row>
    <row r="249" spans="1:20" x14ac:dyDescent="0.25">
      <c r="A249" s="17" t="s">
        <v>19</v>
      </c>
      <c r="B249" s="16" t="str">
        <f t="shared" si="64"/>
        <v>Niederlande</v>
      </c>
      <c r="C249" s="16" t="s">
        <v>43</v>
      </c>
      <c r="D249" s="18" t="e">
        <f t="array" ref="D249">SUMIF('Piped Exports'!$C$18:$C$116,$B249,INDEX('Piped Exports'!$D$18:$W$116,,MATCH(D$1,'Piped Imports'!$D$17:$W$17,0)))</f>
        <v>#N/A</v>
      </c>
      <c r="E249" s="18" t="e">
        <f t="array" ref="E249">SUMIF('Piped Exports'!$C$18:$C$116,$B249,INDEX('Piped Exports'!$D$18:$W$116,,MATCH(E$1,'Piped Imports'!$D$17:$W$17,0)))</f>
        <v>#N/A</v>
      </c>
      <c r="F249" s="18" t="e">
        <f t="array" ref="F249">SUMIF('Piped Exports'!$C$18:$C$116,$B249,INDEX('Piped Exports'!$D$18:$W$116,,MATCH(F$1,'Piped Imports'!$D$17:$W$17,0)))</f>
        <v>#N/A</v>
      </c>
      <c r="G249" s="18" t="e">
        <f t="array" ref="G249">SUMIF('Piped Exports'!$C$18:$C$116,$B249,INDEX('Piped Exports'!$D$18:$W$116,,MATCH(G$1,'Piped Imports'!$D$17:$W$17,0)))</f>
        <v>#N/A</v>
      </c>
      <c r="H249" s="18" t="e">
        <f t="array" ref="H249">SUMIF('Piped Exports'!$C$18:$C$116,$B249,INDEX('Piped Exports'!$D$18:$W$116,,MATCH(H$1,'Piped Imports'!$D$17:$W$17,0)))</f>
        <v>#N/A</v>
      </c>
      <c r="I249" s="18" t="e">
        <f t="array" ref="I249">SUMIF('Piped Exports'!$C$18:$C$116,$B249,INDEX('Piped Exports'!$D$18:$W$116,,MATCH(I$1,'Piped Imports'!$D$17:$W$17,0)))</f>
        <v>#N/A</v>
      </c>
      <c r="J249" s="18" t="e">
        <f t="array" ref="J249">SUMIF('Piped Exports'!$C$18:$C$116,$B249,INDEX('Piped Exports'!$D$18:$W$116,,MATCH(J$1,'Piped Imports'!$D$17:$W$17,0)))</f>
        <v>#N/A</v>
      </c>
      <c r="K249" s="18" t="e">
        <f t="array" ref="K249">SUMIF('Piped Exports'!$C$18:$C$116,$B249,INDEX('Piped Exports'!$D$18:$W$116,,MATCH(K$1,'Piped Imports'!$D$17:$W$17,0)))</f>
        <v>#N/A</v>
      </c>
      <c r="L249" s="18" t="e">
        <f t="array" ref="L249">SUMIF('Piped Exports'!$C$18:$C$116,$B249,INDEX('Piped Exports'!$D$18:$W$116,,MATCH(L$1,'Piped Imports'!$D$17:$W$17,0)))</f>
        <v>#N/A</v>
      </c>
      <c r="M249" s="18" t="e">
        <f t="array" ref="M249">SUMIF('Piped Exports'!$C$18:$C$116,$B249,INDEX('Piped Exports'!$D$18:$W$116,,MATCH(M$1,'Piped Imports'!$D$17:$W$17,0)))</f>
        <v>#N/A</v>
      </c>
      <c r="N249" s="18" t="e">
        <f t="array" ref="N249">SUMIF('Piped Exports'!$C$18:$C$116,$B249,INDEX('Piped Exports'!$D$18:$W$116,,MATCH(N$1,'Piped Imports'!$D$17:$W$17,0)))</f>
        <v>#N/A</v>
      </c>
      <c r="O249" s="18" t="e">
        <f t="array" ref="O249">SUMIF('Piped Exports'!$C$18:$C$116,$B249,INDEX('Piped Exports'!$D$18:$W$116,,MATCH(O$1,'Piped Imports'!$D$17:$W$17,0)))</f>
        <v>#N/A</v>
      </c>
      <c r="P249" s="18"/>
      <c r="Q249" s="18" t="e">
        <f t="array" ref="Q249">SUMIF('Piped Exports'!$C$18:$C$116,$B249,INDEX('Piped Exports'!$D$18:$W$116,,MATCH(Q$1,'Piped Imports'!$D$17:$W$17,0)))</f>
        <v>#N/A</v>
      </c>
      <c r="R249" s="18" t="e">
        <f t="array" ref="R249">SUMIF('Piped Exports'!$C$18:$C$116,$B249,INDEX('Piped Exports'!$D$18:$W$116,,MATCH(R$1,'Piped Imports'!$D$17:$W$17,0)))</f>
        <v>#N/A</v>
      </c>
      <c r="S249" s="18"/>
      <c r="T249" s="18" t="e">
        <f t="shared" si="63"/>
        <v>#N/A</v>
      </c>
    </row>
    <row r="250" spans="1:20" x14ac:dyDescent="0.25">
      <c r="A250" s="17" t="s">
        <v>47</v>
      </c>
      <c r="B250" s="16" t="str">
        <f t="shared" si="64"/>
        <v>Niederlande</v>
      </c>
      <c r="C250" s="16" t="s">
        <v>48</v>
      </c>
      <c r="D250" s="19" t="e">
        <f>INDEX(Price!$B$6:$U$104,MATCH($B250,Price!$A$6:$A$104,0),MATCH(D$1,Price!$B$5:$U$5,0))</f>
        <v>#N/A</v>
      </c>
      <c r="E250" s="19" t="e">
        <f>INDEX(Price!$B$6:$U$104,MATCH($B250,Price!$A$6:$A$104,0),MATCH(E$1,Price!$B$5:$U$5,0))</f>
        <v>#N/A</v>
      </c>
      <c r="F250" s="19" t="e">
        <f>INDEX(Price!$B$6:$U$104,MATCH($B250,Price!$A$6:$A$104,0),MATCH(F$1,Price!$B$5:$U$5,0))</f>
        <v>#N/A</v>
      </c>
      <c r="G250" s="19" t="e">
        <f>INDEX(Price!$B$6:$U$104,MATCH($B250,Price!$A$6:$A$104,0),MATCH(G$1,Price!$B$5:$U$5,0))</f>
        <v>#N/A</v>
      </c>
      <c r="H250" s="19" t="e">
        <f>INDEX(Price!$B$6:$U$104,MATCH($B250,Price!$A$6:$A$104,0),MATCH(H$1,Price!$B$5:$U$5,0))</f>
        <v>#N/A</v>
      </c>
      <c r="I250" s="19" t="e">
        <f>INDEX(Price!$B$6:$U$104,MATCH($B250,Price!$A$6:$A$104,0),MATCH(I$1,Price!$B$5:$U$5,0))</f>
        <v>#N/A</v>
      </c>
      <c r="J250" s="19" t="e">
        <f>INDEX(Price!$B$6:$U$104,MATCH($B250,Price!$A$6:$A$104,0),MATCH(J$1,Price!$B$5:$U$5,0))</f>
        <v>#N/A</v>
      </c>
      <c r="K250" s="19" t="e">
        <f>INDEX(Price!$B$6:$U$104,MATCH($B250,Price!$A$6:$A$104,0),MATCH(K$1,Price!$B$5:$U$5,0))</f>
        <v>#N/A</v>
      </c>
      <c r="L250" s="19" t="e">
        <f>INDEX(Price!$B$6:$U$104,MATCH($B250,Price!$A$6:$A$104,0),MATCH(L$1,Price!$B$5:$U$5,0))</f>
        <v>#N/A</v>
      </c>
      <c r="M250" s="19" t="e">
        <f>INDEX(Price!$B$6:$U$104,MATCH($B250,Price!$A$6:$A$104,0),MATCH(M$1,Price!$B$5:$U$5,0))</f>
        <v>#N/A</v>
      </c>
      <c r="N250" s="19" t="e">
        <f>INDEX(Price!$B$6:$U$104,MATCH($B250,Price!$A$6:$A$104,0),MATCH(N$1,Price!$B$5:$U$5,0))</f>
        <v>#N/A</v>
      </c>
      <c r="O250" s="19" t="e">
        <f>INDEX(Price!$B$6:$U$104,MATCH($B250,Price!$A$6:$A$104,0),MATCH(O$1,Price!$B$5:$U$5,0))</f>
        <v>#N/A</v>
      </c>
      <c r="P250" s="18"/>
      <c r="Q250" s="19" t="e">
        <f>INDEX(Price!$B$6:$U$104,MATCH($B250,Price!$A$6:$A$104,0),MATCH(Q$1,Price!$B$5:$U$5,0))</f>
        <v>#N/A</v>
      </c>
      <c r="R250" s="19" t="e">
        <f>INDEX(Price!$B$6:$U$104,MATCH($B250,Price!$A$6:$A$104,0),MATCH(R$1,Price!$B$5:$U$5,0))</f>
        <v>#N/A</v>
      </c>
      <c r="S250" s="18"/>
      <c r="T250" s="19" t="e">
        <f>INDEX(Price!$B$6:$U$104,MATCH($B250,Price!$A$6:$A$104,0),MATCH(T$1,Price!$B$5:$U$5,0))</f>
        <v>#N/A</v>
      </c>
    </row>
    <row r="251" spans="1:20" x14ac:dyDescent="0.25">
      <c r="A251" s="17" t="s">
        <v>51</v>
      </c>
      <c r="B251" s="16" t="str">
        <f t="shared" si="64"/>
        <v>Niederlande</v>
      </c>
      <c r="C251" s="16" t="s">
        <v>43</v>
      </c>
      <c r="D251" s="18" t="e">
        <f>-D243</f>
        <v>#N/A</v>
      </c>
      <c r="E251" s="18" t="e">
        <f t="shared" ref="E251:T251" si="67">-E243</f>
        <v>#N/A</v>
      </c>
      <c r="F251" s="18" t="e">
        <f t="shared" si="67"/>
        <v>#N/A</v>
      </c>
      <c r="G251" s="18" t="e">
        <f t="shared" si="67"/>
        <v>#N/A</v>
      </c>
      <c r="H251" s="18" t="e">
        <f t="shared" si="67"/>
        <v>#N/A</v>
      </c>
      <c r="I251" s="18" t="e">
        <f t="shared" si="67"/>
        <v>#N/A</v>
      </c>
      <c r="J251" s="18" t="e">
        <f t="shared" si="67"/>
        <v>#N/A</v>
      </c>
      <c r="K251" s="18" t="e">
        <f t="shared" si="67"/>
        <v>#N/A</v>
      </c>
      <c r="L251" s="18" t="e">
        <f t="shared" si="67"/>
        <v>#N/A</v>
      </c>
      <c r="M251" s="18" t="e">
        <f t="shared" si="67"/>
        <v>#N/A</v>
      </c>
      <c r="N251" s="18" t="e">
        <f t="shared" si="67"/>
        <v>#N/A</v>
      </c>
      <c r="O251" s="18" t="e">
        <f t="shared" si="67"/>
        <v>#N/A</v>
      </c>
      <c r="P251" s="18"/>
      <c r="Q251" s="18" t="e">
        <f t="shared" ref="Q251:AF251" si="68">-Q243</f>
        <v>#N/A</v>
      </c>
      <c r="R251" s="18" t="e">
        <f t="shared" si="68"/>
        <v>#N/A</v>
      </c>
      <c r="S251" s="18"/>
      <c r="T251" s="18" t="e">
        <f t="shared" ref="T251:AI251" si="69">-T243</f>
        <v>#N/A</v>
      </c>
    </row>
    <row r="252" spans="1:20" x14ac:dyDescent="0.25">
      <c r="A252" s="17" t="s">
        <v>22</v>
      </c>
      <c r="B252" s="16" t="str">
        <f t="shared" si="64"/>
        <v>Niederlande</v>
      </c>
      <c r="C252" s="16" t="s">
        <v>43</v>
      </c>
      <c r="D252" s="18" t="e">
        <f>SUMIF(Connections!$C$18:$C$116,$B252,INDEX(Connections!$D$18:$W$116,,MATCH(D$1,Connections!$D$17:$W$17,0)))</f>
        <v>#N/A</v>
      </c>
      <c r="E252" s="18" t="e">
        <f>SUMIF(Connections!$C$18:$C$116,$B252,INDEX(Connections!$D$18:$W$116,,MATCH(E$1,Connections!$D$17:$W$17,0)))</f>
        <v>#N/A</v>
      </c>
      <c r="F252" s="18" t="e">
        <f>SUMIF(Connections!$C$18:$C$116,$B252,INDEX(Connections!$D$18:$W$116,,MATCH(F$1,Connections!$D$17:$W$17,0)))</f>
        <v>#N/A</v>
      </c>
      <c r="G252" s="18" t="e">
        <f>SUMIF(Connections!$C$18:$C$116,$B252,INDEX(Connections!$D$18:$W$116,,MATCH(G$1,Connections!$D$17:$W$17,0)))</f>
        <v>#N/A</v>
      </c>
      <c r="H252" s="18" t="e">
        <f>SUMIF(Connections!$C$18:$C$116,$B252,INDEX(Connections!$D$18:$W$116,,MATCH(H$1,Connections!$D$17:$W$17,0)))</f>
        <v>#N/A</v>
      </c>
      <c r="I252" s="18" t="e">
        <f>SUMIF(Connections!$C$18:$C$116,$B252,INDEX(Connections!$D$18:$W$116,,MATCH(I$1,Connections!$D$17:$W$17,0)))</f>
        <v>#N/A</v>
      </c>
      <c r="J252" s="18" t="e">
        <f>SUMIF(Connections!$C$18:$C$116,$B252,INDEX(Connections!$D$18:$W$116,,MATCH(J$1,Connections!$D$17:$W$17,0)))</f>
        <v>#N/A</v>
      </c>
      <c r="K252" s="18" t="e">
        <f>SUMIF(Connections!$C$18:$C$116,$B252,INDEX(Connections!$D$18:$W$116,,MATCH(K$1,Connections!$D$17:$W$17,0)))</f>
        <v>#N/A</v>
      </c>
      <c r="L252" s="18" t="e">
        <f>SUMIF(Connections!$C$18:$C$116,$B252,INDEX(Connections!$D$18:$W$116,,MATCH(L$1,Connections!$D$17:$W$17,0)))</f>
        <v>#N/A</v>
      </c>
      <c r="M252" s="18" t="e">
        <f>SUMIF(Connections!$C$18:$C$116,$B252,INDEX(Connections!$D$18:$W$116,,MATCH(M$1,Connections!$D$17:$W$17,0)))</f>
        <v>#N/A</v>
      </c>
      <c r="N252" s="18" t="e">
        <f>SUMIF(Connections!$C$18:$C$116,$B252,INDEX(Connections!$D$18:$W$116,,MATCH(N$1,Connections!$D$17:$W$17,0)))</f>
        <v>#N/A</v>
      </c>
      <c r="O252" s="18" t="e">
        <f>SUMIF(Connections!$C$18:$C$116,$B252,INDEX(Connections!$D$18:$W$116,,MATCH(O$1,Connections!$D$17:$W$17,0)))</f>
        <v>#N/A</v>
      </c>
      <c r="P252" s="18"/>
      <c r="Q252" s="18" t="e">
        <f>SUMIF(Connections!$C$18:$C$116,$B252,INDEX(Connections!$D$18:$W$116,,MATCH(Q$1,Connections!$D$17:$W$17,0)))</f>
        <v>#N/A</v>
      </c>
      <c r="R252" s="18" t="e">
        <f>SUMIF(Connections!$C$18:$C$116,$B252,INDEX(Connections!$D$18:$W$116,,MATCH(R$1,Connections!$D$17:$W$17,0)))</f>
        <v>#N/A</v>
      </c>
      <c r="S252" s="18"/>
      <c r="T252" s="18" t="e">
        <f>SUMIF(Connections!$C$18:$C$116,$B252,INDEX(Connections!$D$18:$W$116,,MATCH(T$1,Connections!$D$17:$W$17,0)))</f>
        <v>#N/A</v>
      </c>
    </row>
    <row r="253" spans="1:20" x14ac:dyDescent="0.25">
      <c r="A253" s="17" t="s">
        <v>23</v>
      </c>
      <c r="B253" s="16" t="str">
        <f t="shared" si="64"/>
        <v>Niederlande</v>
      </c>
      <c r="C253" s="16" t="s">
        <v>43</v>
      </c>
      <c r="D253" s="18" t="e">
        <f>SUMIF(Connections!$B$18:$B$116,$B253,INDEX(Connections!$D$18:$W$116,,MATCH(D$1,Connections!$D$17:$W$17,0)))</f>
        <v>#N/A</v>
      </c>
      <c r="E253" s="18" t="e">
        <f>SUMIF(Connections!$B$18:$B$116,$B253,INDEX(Connections!$D$18:$W$116,,MATCH(E$1,Connections!$D$17:$W$17,0)))</f>
        <v>#N/A</v>
      </c>
      <c r="F253" s="18" t="e">
        <f>SUMIF(Connections!$B$18:$B$116,$B253,INDEX(Connections!$D$18:$W$116,,MATCH(F$1,Connections!$D$17:$W$17,0)))</f>
        <v>#N/A</v>
      </c>
      <c r="G253" s="18" t="e">
        <f>SUMIF(Connections!$B$18:$B$116,$B253,INDEX(Connections!$D$18:$W$116,,MATCH(G$1,Connections!$D$17:$W$17,0)))</f>
        <v>#N/A</v>
      </c>
      <c r="H253" s="18" t="e">
        <f>SUMIF(Connections!$B$18:$B$116,$B253,INDEX(Connections!$D$18:$W$116,,MATCH(H$1,Connections!$D$17:$W$17,0)))</f>
        <v>#N/A</v>
      </c>
      <c r="I253" s="18" t="e">
        <f>SUMIF(Connections!$B$18:$B$116,$B253,INDEX(Connections!$D$18:$W$116,,MATCH(I$1,Connections!$D$17:$W$17,0)))</f>
        <v>#N/A</v>
      </c>
      <c r="J253" s="18" t="e">
        <f>SUMIF(Connections!$B$18:$B$116,$B253,INDEX(Connections!$D$18:$W$116,,MATCH(J$1,Connections!$D$17:$W$17,0)))</f>
        <v>#N/A</v>
      </c>
      <c r="K253" s="18" t="e">
        <f>SUMIF(Connections!$B$18:$B$116,$B253,INDEX(Connections!$D$18:$W$116,,MATCH(K$1,Connections!$D$17:$W$17,0)))</f>
        <v>#N/A</v>
      </c>
      <c r="L253" s="18" t="e">
        <f>SUMIF(Connections!$B$18:$B$116,$B253,INDEX(Connections!$D$18:$W$116,,MATCH(L$1,Connections!$D$17:$W$17,0)))</f>
        <v>#N/A</v>
      </c>
      <c r="M253" s="18" t="e">
        <f>SUMIF(Connections!$B$18:$B$116,$B253,INDEX(Connections!$D$18:$W$116,,MATCH(M$1,Connections!$D$17:$W$17,0)))</f>
        <v>#N/A</v>
      </c>
      <c r="N253" s="18" t="e">
        <f>SUMIF(Connections!$B$18:$B$116,$B253,INDEX(Connections!$D$18:$W$116,,MATCH(N$1,Connections!$D$17:$W$17,0)))</f>
        <v>#N/A</v>
      </c>
      <c r="O253" s="18" t="e">
        <f>SUMIF(Connections!$B$18:$B$116,$B253,INDEX(Connections!$D$18:$W$116,,MATCH(O$1,Connections!$D$17:$W$17,0)))</f>
        <v>#N/A</v>
      </c>
      <c r="P253" s="18"/>
      <c r="Q253" s="18" t="e">
        <f>SUMIF(Connections!$B$18:$B$116,$B253,INDEX(Connections!$D$18:$W$116,,MATCH(Q$1,Connections!$D$17:$W$17,0)))</f>
        <v>#N/A</v>
      </c>
      <c r="R253" s="18" t="e">
        <f>SUMIF(Connections!$B$18:$B$116,$B253,INDEX(Connections!$D$18:$W$116,,MATCH(R$1,Connections!$D$17:$W$17,0)))</f>
        <v>#N/A</v>
      </c>
      <c r="S253" s="18"/>
      <c r="T253" s="18" t="e">
        <f>SUMIF(Connections!$B$18:$B$116,$B253,INDEX(Connections!$D$18:$W$116,,MATCH(T$1,Connections!$D$17:$W$17,0)))</f>
        <v>#N/A</v>
      </c>
    </row>
    <row r="254" spans="1:20" x14ac:dyDescent="0.25">
      <c r="A254" s="17" t="s">
        <v>59</v>
      </c>
      <c r="B254" s="16" t="str">
        <f t="shared" si="64"/>
        <v>Niederlande</v>
      </c>
      <c r="C254" s="16" t="s">
        <v>43</v>
      </c>
      <c r="D254" s="18" t="e">
        <f>D252+D245</f>
        <v>#N/A</v>
      </c>
      <c r="E254" s="18" t="e">
        <f>E252+E245</f>
        <v>#N/A</v>
      </c>
      <c r="F254" s="18" t="e">
        <f>F252+F245</f>
        <v>#N/A</v>
      </c>
      <c r="G254" s="18" t="e">
        <f>G252+G245</f>
        <v>#N/A</v>
      </c>
      <c r="H254" s="18" t="e">
        <f>H252+H245</f>
        <v>#N/A</v>
      </c>
      <c r="I254" s="18" t="e">
        <f>I252+I245</f>
        <v>#N/A</v>
      </c>
      <c r="J254" s="18" t="e">
        <f>J252+J245</f>
        <v>#N/A</v>
      </c>
      <c r="K254" s="18" t="e">
        <f>K252+K245</f>
        <v>#N/A</v>
      </c>
      <c r="L254" s="18" t="e">
        <f>L252+L245</f>
        <v>#N/A</v>
      </c>
      <c r="M254" s="18" t="e">
        <f>M252+M245</f>
        <v>#N/A</v>
      </c>
      <c r="N254" s="18" t="e">
        <f>N252+N245</f>
        <v>#N/A</v>
      </c>
      <c r="O254" s="18" t="e">
        <f>O252+O245</f>
        <v>#N/A</v>
      </c>
      <c r="P254" s="18"/>
      <c r="Q254" s="18" t="e">
        <f>Q252+Q245</f>
        <v>#N/A</v>
      </c>
      <c r="R254" s="18" t="e">
        <f>R252+R245</f>
        <v>#N/A</v>
      </c>
      <c r="S254" s="18"/>
      <c r="T254" s="18" t="e">
        <f>T252+T245</f>
        <v>#N/A</v>
      </c>
    </row>
    <row r="255" spans="1:20" x14ac:dyDescent="0.25">
      <c r="A255" s="17"/>
      <c r="B255" s="16"/>
      <c r="C255" s="16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</row>
    <row r="256" spans="1:20" x14ac:dyDescent="0.25">
      <c r="A256" s="17"/>
      <c r="B256" s="16"/>
      <c r="C256" s="16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</row>
    <row r="257" spans="1:21" x14ac:dyDescent="0.25">
      <c r="A257" s="17"/>
      <c r="B257" s="16"/>
      <c r="C257" s="16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</row>
    <row r="258" spans="1:21" x14ac:dyDescent="0.25">
      <c r="A258" s="17"/>
      <c r="B258" s="16"/>
      <c r="C258" s="16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</row>
    <row r="259" spans="1:21" x14ac:dyDescent="0.25">
      <c r="A259" s="17"/>
      <c r="B259" s="16"/>
      <c r="C259" s="16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</row>
    <row r="260" spans="1:21" x14ac:dyDescent="0.25">
      <c r="A260" s="17"/>
      <c r="B260" s="16"/>
      <c r="C260" s="16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spans="1:21" x14ac:dyDescent="0.25">
      <c r="A261" s="17"/>
      <c r="B261" s="16"/>
      <c r="C261" s="16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spans="1:21" x14ac:dyDescent="0.25">
      <c r="A262" s="17"/>
      <c r="B262" s="16"/>
      <c r="C262" s="16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 spans="1:21" x14ac:dyDescent="0.25">
      <c r="A263" s="17" t="str">
        <f t="shared" ref="A263:A269" si="70">A243</f>
        <v>Demand</v>
      </c>
      <c r="B263" s="16" t="s">
        <v>62</v>
      </c>
      <c r="C263" s="16" t="s">
        <v>46</v>
      </c>
      <c r="D263" s="18" t="e">
        <f t="shared" ref="D263:O269" si="71">D243*D$2/1000</f>
        <v>#N/A</v>
      </c>
      <c r="E263" s="18" t="e">
        <f t="shared" si="71"/>
        <v>#N/A</v>
      </c>
      <c r="F263" s="18" t="e">
        <f t="shared" si="71"/>
        <v>#N/A</v>
      </c>
      <c r="G263" s="18" t="e">
        <f t="shared" si="71"/>
        <v>#N/A</v>
      </c>
      <c r="H263" s="18" t="e">
        <f t="shared" si="71"/>
        <v>#N/A</v>
      </c>
      <c r="I263" s="18" t="e">
        <f t="shared" si="71"/>
        <v>#N/A</v>
      </c>
      <c r="J263" s="18" t="e">
        <f t="shared" si="71"/>
        <v>#N/A</v>
      </c>
      <c r="K263" s="18" t="e">
        <f t="shared" si="71"/>
        <v>#N/A</v>
      </c>
      <c r="L263" s="18" t="e">
        <f t="shared" si="71"/>
        <v>#N/A</v>
      </c>
      <c r="M263" s="18" t="e">
        <f t="shared" si="71"/>
        <v>#N/A</v>
      </c>
      <c r="N263" s="18" t="e">
        <f t="shared" si="71"/>
        <v>#N/A</v>
      </c>
      <c r="O263" s="18" t="e">
        <f t="shared" si="71"/>
        <v>#N/A</v>
      </c>
      <c r="P263" s="18"/>
      <c r="Q263" s="18" t="e">
        <f t="shared" ref="Q263:R269" si="72">Q243*Q$2/1000</f>
        <v>#N/A</v>
      </c>
      <c r="R263" s="18" t="e">
        <f t="shared" si="72"/>
        <v>#N/A</v>
      </c>
      <c r="S263" s="18"/>
      <c r="T263" s="18" t="e">
        <f t="shared" ref="T263:T269" si="73">T243*T$2/1000</f>
        <v>#N/A</v>
      </c>
    </row>
    <row r="264" spans="1:21" x14ac:dyDescent="0.25">
      <c r="A264" s="17" t="str">
        <f t="shared" si="70"/>
        <v>Production</v>
      </c>
      <c r="B264" s="16" t="str">
        <f>B263</f>
        <v>Niederlande</v>
      </c>
      <c r="C264" s="16" t="s">
        <v>46</v>
      </c>
      <c r="D264" s="18" t="e">
        <f t="shared" si="71"/>
        <v>#N/A</v>
      </c>
      <c r="E264" s="18" t="e">
        <f t="shared" si="71"/>
        <v>#N/A</v>
      </c>
      <c r="F264" s="18" t="e">
        <f t="shared" si="71"/>
        <v>#N/A</v>
      </c>
      <c r="G264" s="18" t="e">
        <f t="shared" si="71"/>
        <v>#N/A</v>
      </c>
      <c r="H264" s="18" t="e">
        <f t="shared" si="71"/>
        <v>#N/A</v>
      </c>
      <c r="I264" s="18" t="e">
        <f t="shared" si="71"/>
        <v>#N/A</v>
      </c>
      <c r="J264" s="18" t="e">
        <f t="shared" si="71"/>
        <v>#N/A</v>
      </c>
      <c r="K264" s="18" t="e">
        <f t="shared" si="71"/>
        <v>#N/A</v>
      </c>
      <c r="L264" s="18" t="e">
        <f t="shared" si="71"/>
        <v>#N/A</v>
      </c>
      <c r="M264" s="18" t="e">
        <f t="shared" si="71"/>
        <v>#N/A</v>
      </c>
      <c r="N264" s="18" t="e">
        <f t="shared" si="71"/>
        <v>#N/A</v>
      </c>
      <c r="O264" s="18" t="e">
        <f t="shared" si="71"/>
        <v>#N/A</v>
      </c>
      <c r="P264" s="18"/>
      <c r="Q264" s="18" t="e">
        <f t="shared" si="72"/>
        <v>#N/A</v>
      </c>
      <c r="R264" s="18" t="e">
        <f t="shared" si="72"/>
        <v>#N/A</v>
      </c>
      <c r="S264" s="18"/>
      <c r="T264" s="18" t="e">
        <f t="shared" si="73"/>
        <v>#N/A</v>
      </c>
    </row>
    <row r="265" spans="1:21" x14ac:dyDescent="0.25">
      <c r="A265" s="17" t="str">
        <f t="shared" si="70"/>
        <v>Piped Imports</v>
      </c>
      <c r="B265" s="16" t="str">
        <f t="shared" ref="B265:B274" si="74">B264</f>
        <v>Niederlande</v>
      </c>
      <c r="C265" s="16" t="s">
        <v>46</v>
      </c>
      <c r="D265" s="18" t="e">
        <f t="shared" si="71"/>
        <v>#N/A</v>
      </c>
      <c r="E265" s="18" t="e">
        <f t="shared" si="71"/>
        <v>#N/A</v>
      </c>
      <c r="F265" s="18" t="e">
        <f t="shared" si="71"/>
        <v>#N/A</v>
      </c>
      <c r="G265" s="18" t="e">
        <f t="shared" si="71"/>
        <v>#N/A</v>
      </c>
      <c r="H265" s="18" t="e">
        <f t="shared" si="71"/>
        <v>#N/A</v>
      </c>
      <c r="I265" s="18" t="e">
        <f t="shared" si="71"/>
        <v>#N/A</v>
      </c>
      <c r="J265" s="18" t="e">
        <f t="shared" si="71"/>
        <v>#N/A</v>
      </c>
      <c r="K265" s="18" t="e">
        <f t="shared" si="71"/>
        <v>#N/A</v>
      </c>
      <c r="L265" s="18" t="e">
        <f t="shared" si="71"/>
        <v>#N/A</v>
      </c>
      <c r="M265" s="18" t="e">
        <f t="shared" si="71"/>
        <v>#N/A</v>
      </c>
      <c r="N265" s="18" t="e">
        <f t="shared" si="71"/>
        <v>#N/A</v>
      </c>
      <c r="O265" s="18" t="e">
        <f t="shared" si="71"/>
        <v>#N/A</v>
      </c>
      <c r="P265" s="18"/>
      <c r="Q265" s="18" t="e">
        <f t="shared" si="72"/>
        <v>#N/A</v>
      </c>
      <c r="R265" s="18" t="e">
        <f t="shared" si="72"/>
        <v>#N/A</v>
      </c>
      <c r="S265" s="18"/>
      <c r="T265" s="18" t="e">
        <f t="shared" si="73"/>
        <v>#N/A</v>
      </c>
    </row>
    <row r="266" spans="1:21" x14ac:dyDescent="0.25">
      <c r="A266" s="17" t="str">
        <f t="shared" si="70"/>
        <v>LNG Imports</v>
      </c>
      <c r="B266" s="16" t="str">
        <f t="shared" si="74"/>
        <v>Niederlande</v>
      </c>
      <c r="C266" s="16" t="s">
        <v>46</v>
      </c>
      <c r="D266" s="18" t="e">
        <f t="shared" si="71"/>
        <v>#N/A</v>
      </c>
      <c r="E266" s="18" t="e">
        <f t="shared" si="71"/>
        <v>#N/A</v>
      </c>
      <c r="F266" s="18" t="e">
        <f t="shared" si="71"/>
        <v>#N/A</v>
      </c>
      <c r="G266" s="18" t="e">
        <f t="shared" si="71"/>
        <v>#N/A</v>
      </c>
      <c r="H266" s="18" t="e">
        <f t="shared" si="71"/>
        <v>#N/A</v>
      </c>
      <c r="I266" s="18" t="e">
        <f t="shared" si="71"/>
        <v>#N/A</v>
      </c>
      <c r="J266" s="18" t="e">
        <f t="shared" si="71"/>
        <v>#N/A</v>
      </c>
      <c r="K266" s="18" t="e">
        <f t="shared" si="71"/>
        <v>#N/A</v>
      </c>
      <c r="L266" s="18" t="e">
        <f t="shared" si="71"/>
        <v>#N/A</v>
      </c>
      <c r="M266" s="18" t="e">
        <f t="shared" si="71"/>
        <v>#N/A</v>
      </c>
      <c r="N266" s="18" t="e">
        <f t="shared" si="71"/>
        <v>#N/A</v>
      </c>
      <c r="O266" s="18" t="e">
        <f t="shared" si="71"/>
        <v>#N/A</v>
      </c>
      <c r="P266" s="18"/>
      <c r="Q266" s="18" t="e">
        <f t="shared" si="72"/>
        <v>#N/A</v>
      </c>
      <c r="R266" s="18" t="e">
        <f t="shared" si="72"/>
        <v>#N/A</v>
      </c>
      <c r="S266" s="18"/>
      <c r="T266" s="18" t="e">
        <f t="shared" si="73"/>
        <v>#N/A</v>
      </c>
      <c r="U266" s="18"/>
    </row>
    <row r="267" spans="1:21" x14ac:dyDescent="0.25">
      <c r="A267" s="17" t="str">
        <f t="shared" si="70"/>
        <v>Storage Flows</v>
      </c>
      <c r="B267" s="16" t="str">
        <f t="shared" si="74"/>
        <v>Niederlande</v>
      </c>
      <c r="C267" s="16" t="s">
        <v>46</v>
      </c>
      <c r="D267" s="18" t="e">
        <f t="shared" si="71"/>
        <v>#N/A</v>
      </c>
      <c r="E267" s="18" t="e">
        <f t="shared" si="71"/>
        <v>#N/A</v>
      </c>
      <c r="F267" s="18" t="e">
        <f t="shared" si="71"/>
        <v>#N/A</v>
      </c>
      <c r="G267" s="18" t="e">
        <f t="shared" si="71"/>
        <v>#N/A</v>
      </c>
      <c r="H267" s="18" t="e">
        <f t="shared" si="71"/>
        <v>#N/A</v>
      </c>
      <c r="I267" s="18" t="e">
        <f t="shared" si="71"/>
        <v>#N/A</v>
      </c>
      <c r="J267" s="18" t="e">
        <f t="shared" si="71"/>
        <v>#N/A</v>
      </c>
      <c r="K267" s="18" t="e">
        <f t="shared" si="71"/>
        <v>#N/A</v>
      </c>
      <c r="L267" s="18" t="e">
        <f t="shared" si="71"/>
        <v>#N/A</v>
      </c>
      <c r="M267" s="18" t="e">
        <f t="shared" si="71"/>
        <v>#N/A</v>
      </c>
      <c r="N267" s="18" t="e">
        <f t="shared" si="71"/>
        <v>#N/A</v>
      </c>
      <c r="O267" s="18" t="e">
        <f t="shared" si="71"/>
        <v>#N/A</v>
      </c>
      <c r="P267" s="18"/>
      <c r="Q267" s="18" t="e">
        <f t="shared" si="72"/>
        <v>#N/A</v>
      </c>
      <c r="R267" s="18" t="e">
        <f t="shared" si="72"/>
        <v>#N/A</v>
      </c>
      <c r="S267" s="18"/>
      <c r="T267" s="18" t="e">
        <f t="shared" si="73"/>
        <v>#N/A</v>
      </c>
    </row>
    <row r="268" spans="1:21" x14ac:dyDescent="0.25">
      <c r="A268" s="17" t="str">
        <f t="shared" si="70"/>
        <v>Transit Flows</v>
      </c>
      <c r="B268" s="16" t="str">
        <f t="shared" si="74"/>
        <v>Niederlande</v>
      </c>
      <c r="C268" s="16" t="s">
        <v>46</v>
      </c>
      <c r="D268" s="18" t="e">
        <f t="shared" si="71"/>
        <v>#N/A</v>
      </c>
      <c r="E268" s="18" t="e">
        <f t="shared" si="71"/>
        <v>#N/A</v>
      </c>
      <c r="F268" s="18" t="e">
        <f t="shared" si="71"/>
        <v>#N/A</v>
      </c>
      <c r="G268" s="18" t="e">
        <f t="shared" si="71"/>
        <v>#N/A</v>
      </c>
      <c r="H268" s="18" t="e">
        <f t="shared" si="71"/>
        <v>#N/A</v>
      </c>
      <c r="I268" s="18" t="e">
        <f t="shared" si="71"/>
        <v>#N/A</v>
      </c>
      <c r="J268" s="18" t="e">
        <f t="shared" si="71"/>
        <v>#N/A</v>
      </c>
      <c r="K268" s="18" t="e">
        <f t="shared" si="71"/>
        <v>#N/A</v>
      </c>
      <c r="L268" s="18" t="e">
        <f t="shared" si="71"/>
        <v>#N/A</v>
      </c>
      <c r="M268" s="18" t="e">
        <f t="shared" si="71"/>
        <v>#N/A</v>
      </c>
      <c r="N268" s="18" t="e">
        <f t="shared" si="71"/>
        <v>#N/A</v>
      </c>
      <c r="O268" s="18" t="e">
        <f t="shared" si="71"/>
        <v>#N/A</v>
      </c>
      <c r="P268" s="18"/>
      <c r="Q268" s="18" t="e">
        <f t="shared" si="72"/>
        <v>#N/A</v>
      </c>
      <c r="R268" s="18" t="e">
        <f t="shared" si="72"/>
        <v>#N/A</v>
      </c>
      <c r="S268" s="18"/>
      <c r="T268" s="18" t="e">
        <f t="shared" si="73"/>
        <v>#N/A</v>
      </c>
    </row>
    <row r="269" spans="1:21" x14ac:dyDescent="0.25">
      <c r="A269" s="17" t="str">
        <f t="shared" si="70"/>
        <v>Piped Exports</v>
      </c>
      <c r="B269" s="16" t="str">
        <f t="shared" si="74"/>
        <v>Niederlande</v>
      </c>
      <c r="C269" s="16" t="s">
        <v>46</v>
      </c>
      <c r="D269" s="18" t="e">
        <f t="shared" si="71"/>
        <v>#N/A</v>
      </c>
      <c r="E269" s="18" t="e">
        <f t="shared" si="71"/>
        <v>#N/A</v>
      </c>
      <c r="F269" s="18" t="e">
        <f t="shared" si="71"/>
        <v>#N/A</v>
      </c>
      <c r="G269" s="18" t="e">
        <f t="shared" si="71"/>
        <v>#N/A</v>
      </c>
      <c r="H269" s="18" t="e">
        <f t="shared" si="71"/>
        <v>#N/A</v>
      </c>
      <c r="I269" s="18" t="e">
        <f t="shared" si="71"/>
        <v>#N/A</v>
      </c>
      <c r="J269" s="18" t="e">
        <f t="shared" si="71"/>
        <v>#N/A</v>
      </c>
      <c r="K269" s="18" t="e">
        <f t="shared" si="71"/>
        <v>#N/A</v>
      </c>
      <c r="L269" s="18" t="e">
        <f t="shared" si="71"/>
        <v>#N/A</v>
      </c>
      <c r="M269" s="18" t="e">
        <f t="shared" si="71"/>
        <v>#N/A</v>
      </c>
      <c r="N269" s="18" t="e">
        <f t="shared" si="71"/>
        <v>#N/A</v>
      </c>
      <c r="O269" s="18" t="e">
        <f t="shared" si="71"/>
        <v>#N/A</v>
      </c>
      <c r="P269" s="18"/>
      <c r="Q269" s="18" t="e">
        <f t="shared" si="72"/>
        <v>#N/A</v>
      </c>
      <c r="R269" s="18" t="e">
        <f t="shared" si="72"/>
        <v>#N/A</v>
      </c>
      <c r="S269" s="18"/>
      <c r="T269" s="18" t="e">
        <f t="shared" si="73"/>
        <v>#N/A</v>
      </c>
    </row>
    <row r="270" spans="1:21" x14ac:dyDescent="0.25">
      <c r="A270" s="17" t="s">
        <v>52</v>
      </c>
      <c r="B270" s="16" t="str">
        <f t="shared" si="74"/>
        <v>Niederlande</v>
      </c>
      <c r="C270" s="16" t="s">
        <v>46</v>
      </c>
      <c r="D270" s="18" t="e">
        <f>INDEX('Storage Levels'!$B$7:$U$105,MATCH($B270,'Storage Levels'!$A$7:$A$105,0),MATCH(D$1,'Storage Levels'!$B$6:$U$6,0))/1000</f>
        <v>#N/A</v>
      </c>
      <c r="E270" s="18" t="e">
        <f>INDEX('Storage Levels'!$B$7:$U$105,MATCH($B270,'Storage Levels'!$A$7:$A$105,0),MATCH(E$1,'Storage Levels'!$B$6:$U$6,0))/1000</f>
        <v>#N/A</v>
      </c>
      <c r="F270" s="18" t="e">
        <f>INDEX('Storage Levels'!$B$7:$U$105,MATCH($B270,'Storage Levels'!$A$7:$A$105,0),MATCH(F$1,'Storage Levels'!$B$6:$U$6,0))/1000</f>
        <v>#N/A</v>
      </c>
      <c r="G270" s="18" t="e">
        <f>INDEX('Storage Levels'!$B$7:$U$105,MATCH($B270,'Storage Levels'!$A$7:$A$105,0),MATCH(G$1,'Storage Levels'!$B$6:$U$6,0))/1000</f>
        <v>#N/A</v>
      </c>
      <c r="H270" s="18" t="e">
        <f>INDEX('Storage Levels'!$B$7:$U$105,MATCH($B270,'Storage Levels'!$A$7:$A$105,0),MATCH(H$1,'Storage Levels'!$B$6:$U$6,0))/1000</f>
        <v>#N/A</v>
      </c>
      <c r="I270" s="18" t="e">
        <f>INDEX('Storage Levels'!$B$7:$U$105,MATCH($B270,'Storage Levels'!$A$7:$A$105,0),MATCH(I$1,'Storage Levels'!$B$6:$U$6,0))/1000</f>
        <v>#N/A</v>
      </c>
      <c r="J270" s="18" t="e">
        <f>INDEX('Storage Levels'!$B$7:$U$105,MATCH($B270,'Storage Levels'!$A$7:$A$105,0),MATCH(J$1,'Storage Levels'!$B$6:$U$6,0))/1000</f>
        <v>#N/A</v>
      </c>
      <c r="K270" s="18" t="e">
        <f>INDEX('Storage Levels'!$B$7:$U$105,MATCH($B270,'Storage Levels'!$A$7:$A$105,0),MATCH(K$1,'Storage Levels'!$B$6:$U$6,0))/1000</f>
        <v>#N/A</v>
      </c>
      <c r="L270" s="18" t="e">
        <f>INDEX('Storage Levels'!$B$7:$U$105,MATCH($B270,'Storage Levels'!$A$7:$A$105,0),MATCH(L$1,'Storage Levels'!$B$6:$U$6,0))/1000</f>
        <v>#N/A</v>
      </c>
      <c r="M270" s="18" t="e">
        <f>INDEX('Storage Levels'!$B$7:$U$105,MATCH($B270,'Storage Levels'!$A$7:$A$105,0),MATCH(M$1,'Storage Levels'!$B$6:$U$6,0))/1000</f>
        <v>#N/A</v>
      </c>
      <c r="N270" s="18" t="e">
        <f>INDEX('Storage Levels'!$B$7:$U$105,MATCH($B270,'Storage Levels'!$A$7:$A$105,0),MATCH(N$1,'Storage Levels'!$B$6:$U$6,0))/1000</f>
        <v>#N/A</v>
      </c>
      <c r="O270" s="18" t="e">
        <f>INDEX('Storage Levels'!$B$7:$U$105,MATCH($B270,'Storage Levels'!$A$7:$A$105,0),MATCH(O$1,'Storage Levels'!$B$6:$U$6,0))/1000</f>
        <v>#N/A</v>
      </c>
      <c r="Q270" s="18" t="e">
        <f>INDEX('Storage Levels'!$B$7:$U$105,MATCH($B270,'Storage Levels'!$A$7:$A$105,0),MATCH(Q$1,'Storage Levels'!$B$6:$U$6,0))/1000</f>
        <v>#N/A</v>
      </c>
      <c r="R270" s="18" t="e">
        <f>INDEX('Storage Levels'!$B$7:$U$105,MATCH($B270,'Storage Levels'!$A$7:$A$105,0),MATCH(R$1,'Storage Levels'!$B$6:$U$6,0))/1000</f>
        <v>#N/A</v>
      </c>
      <c r="T270" s="18"/>
    </row>
    <row r="271" spans="1:21" x14ac:dyDescent="0.25">
      <c r="A271" s="17" t="s">
        <v>51</v>
      </c>
      <c r="B271" s="16" t="str">
        <f t="shared" si="74"/>
        <v>Niederlande</v>
      </c>
      <c r="C271" s="16" t="s">
        <v>46</v>
      </c>
      <c r="D271" s="18" t="e">
        <f>-D263</f>
        <v>#N/A</v>
      </c>
      <c r="E271" s="18" t="e">
        <f t="shared" ref="E271:T271" si="75">-E263</f>
        <v>#N/A</v>
      </c>
      <c r="F271" s="18" t="e">
        <f t="shared" si="75"/>
        <v>#N/A</v>
      </c>
      <c r="G271" s="18" t="e">
        <f t="shared" si="75"/>
        <v>#N/A</v>
      </c>
      <c r="H271" s="18" t="e">
        <f t="shared" si="75"/>
        <v>#N/A</v>
      </c>
      <c r="I271" s="18" t="e">
        <f t="shared" si="75"/>
        <v>#N/A</v>
      </c>
      <c r="J271" s="18" t="e">
        <f t="shared" si="75"/>
        <v>#N/A</v>
      </c>
      <c r="K271" s="18" t="e">
        <f t="shared" si="75"/>
        <v>#N/A</v>
      </c>
      <c r="L271" s="18" t="e">
        <f t="shared" si="75"/>
        <v>#N/A</v>
      </c>
      <c r="M271" s="18" t="e">
        <f t="shared" si="75"/>
        <v>#N/A</v>
      </c>
      <c r="N271" s="18" t="e">
        <f t="shared" si="75"/>
        <v>#N/A</v>
      </c>
      <c r="O271" s="18" t="e">
        <f t="shared" si="75"/>
        <v>#N/A</v>
      </c>
      <c r="P271" s="18"/>
      <c r="Q271" s="18" t="e">
        <f t="shared" ref="Q271:AF271" si="76">-Q263</f>
        <v>#N/A</v>
      </c>
      <c r="R271" s="18" t="e">
        <f t="shared" si="76"/>
        <v>#N/A</v>
      </c>
      <c r="S271" s="18"/>
      <c r="T271" s="18" t="e">
        <f t="shared" ref="T271:AI271" si="77">-T263</f>
        <v>#N/A</v>
      </c>
    </row>
    <row r="272" spans="1:21" x14ac:dyDescent="0.25">
      <c r="A272" s="17" t="s">
        <v>22</v>
      </c>
      <c r="B272" s="16" t="str">
        <f t="shared" si="74"/>
        <v>Niederlande</v>
      </c>
      <c r="C272" s="16" t="s">
        <v>46</v>
      </c>
      <c r="D272" s="18" t="e">
        <f t="shared" ref="D272:O274" si="78">D252*D$2/1000</f>
        <v>#N/A</v>
      </c>
      <c r="E272" s="18" t="e">
        <f t="shared" si="78"/>
        <v>#N/A</v>
      </c>
      <c r="F272" s="18" t="e">
        <f t="shared" si="78"/>
        <v>#N/A</v>
      </c>
      <c r="G272" s="18" t="e">
        <f t="shared" si="78"/>
        <v>#N/A</v>
      </c>
      <c r="H272" s="18" t="e">
        <f t="shared" si="78"/>
        <v>#N/A</v>
      </c>
      <c r="I272" s="18" t="e">
        <f t="shared" si="78"/>
        <v>#N/A</v>
      </c>
      <c r="J272" s="18" t="e">
        <f t="shared" si="78"/>
        <v>#N/A</v>
      </c>
      <c r="K272" s="18" t="e">
        <f t="shared" si="78"/>
        <v>#N/A</v>
      </c>
      <c r="L272" s="18" t="e">
        <f t="shared" si="78"/>
        <v>#N/A</v>
      </c>
      <c r="M272" s="18" t="e">
        <f t="shared" si="78"/>
        <v>#N/A</v>
      </c>
      <c r="N272" s="18" t="e">
        <f t="shared" si="78"/>
        <v>#N/A</v>
      </c>
      <c r="O272" s="18" t="e">
        <f t="shared" si="78"/>
        <v>#N/A</v>
      </c>
      <c r="Q272" s="18" t="e">
        <f t="shared" ref="Q272:R274" si="79">Q252*Q$2/1000</f>
        <v>#N/A</v>
      </c>
      <c r="R272" s="18" t="e">
        <f t="shared" si="79"/>
        <v>#N/A</v>
      </c>
      <c r="S272" s="18"/>
      <c r="T272" s="18" t="e">
        <f t="shared" ref="T272:T274" si="80">T252*T$2/1000</f>
        <v>#N/A</v>
      </c>
    </row>
    <row r="273" spans="1:20" x14ac:dyDescent="0.25">
      <c r="A273" s="17" t="s">
        <v>23</v>
      </c>
      <c r="B273" s="16" t="str">
        <f t="shared" si="74"/>
        <v>Niederlande</v>
      </c>
      <c r="C273" s="16" t="s">
        <v>46</v>
      </c>
      <c r="D273" s="18" t="e">
        <f t="shared" si="78"/>
        <v>#N/A</v>
      </c>
      <c r="E273" s="18" t="e">
        <f t="shared" si="78"/>
        <v>#N/A</v>
      </c>
      <c r="F273" s="18" t="e">
        <f t="shared" si="78"/>
        <v>#N/A</v>
      </c>
      <c r="G273" s="18" t="e">
        <f t="shared" si="78"/>
        <v>#N/A</v>
      </c>
      <c r="H273" s="18" t="e">
        <f t="shared" si="78"/>
        <v>#N/A</v>
      </c>
      <c r="I273" s="18" t="e">
        <f t="shared" si="78"/>
        <v>#N/A</v>
      </c>
      <c r="J273" s="18" t="e">
        <f t="shared" si="78"/>
        <v>#N/A</v>
      </c>
      <c r="K273" s="18" t="e">
        <f t="shared" si="78"/>
        <v>#N/A</v>
      </c>
      <c r="L273" s="18" t="e">
        <f t="shared" si="78"/>
        <v>#N/A</v>
      </c>
      <c r="M273" s="18" t="e">
        <f t="shared" si="78"/>
        <v>#N/A</v>
      </c>
      <c r="N273" s="18" t="e">
        <f t="shared" si="78"/>
        <v>#N/A</v>
      </c>
      <c r="O273" s="18" t="e">
        <f t="shared" si="78"/>
        <v>#N/A</v>
      </c>
      <c r="Q273" s="18" t="e">
        <f t="shared" si="79"/>
        <v>#N/A</v>
      </c>
      <c r="R273" s="18" t="e">
        <f t="shared" si="79"/>
        <v>#N/A</v>
      </c>
      <c r="S273" s="18"/>
      <c r="T273" s="18" t="e">
        <f t="shared" si="80"/>
        <v>#N/A</v>
      </c>
    </row>
    <row r="274" spans="1:20" x14ac:dyDescent="0.25">
      <c r="A274" s="17" t="s">
        <v>59</v>
      </c>
      <c r="B274" s="16" t="str">
        <f t="shared" si="74"/>
        <v>Niederlande</v>
      </c>
      <c r="C274" s="16" t="s">
        <v>46</v>
      </c>
      <c r="D274" s="18" t="e">
        <f t="shared" si="78"/>
        <v>#N/A</v>
      </c>
      <c r="E274" s="18" t="e">
        <f t="shared" si="78"/>
        <v>#N/A</v>
      </c>
      <c r="F274" s="18" t="e">
        <f t="shared" si="78"/>
        <v>#N/A</v>
      </c>
      <c r="G274" s="18" t="e">
        <f t="shared" si="78"/>
        <v>#N/A</v>
      </c>
      <c r="H274" s="18" t="e">
        <f t="shared" si="78"/>
        <v>#N/A</v>
      </c>
      <c r="I274" s="18" t="e">
        <f t="shared" si="78"/>
        <v>#N/A</v>
      </c>
      <c r="J274" s="18" t="e">
        <f t="shared" si="78"/>
        <v>#N/A</v>
      </c>
      <c r="K274" s="18" t="e">
        <f t="shared" si="78"/>
        <v>#N/A</v>
      </c>
      <c r="L274" s="18" t="e">
        <f t="shared" si="78"/>
        <v>#N/A</v>
      </c>
      <c r="M274" s="18" t="e">
        <f t="shared" si="78"/>
        <v>#N/A</v>
      </c>
      <c r="N274" s="18" t="e">
        <f t="shared" si="78"/>
        <v>#N/A</v>
      </c>
      <c r="O274" s="18" t="e">
        <f t="shared" si="78"/>
        <v>#N/A</v>
      </c>
      <c r="Q274" s="18" t="e">
        <f t="shared" si="79"/>
        <v>#N/A</v>
      </c>
      <c r="R274" s="18" t="e">
        <f t="shared" si="79"/>
        <v>#N/A</v>
      </c>
      <c r="S274" s="18"/>
      <c r="T274" s="18" t="e">
        <f t="shared" si="80"/>
        <v>#N/A</v>
      </c>
    </row>
    <row r="283" spans="1:20" x14ac:dyDescent="0.25">
      <c r="A283" s="17" t="s">
        <v>16</v>
      </c>
      <c r="B283" s="16" t="s">
        <v>63</v>
      </c>
      <c r="C283" s="16" t="s">
        <v>43</v>
      </c>
      <c r="D283" s="18" t="e">
        <f>INDEX(Demand!$B$6:$U$104,MATCH($B283,Demand!$A$6:$A$104,0),MATCH(D$1,Demand!$B$5:$U$5,0))</f>
        <v>#N/A</v>
      </c>
      <c r="E283" s="18" t="e">
        <f>INDEX(Demand!$B$6:$U$104,MATCH($B283,Demand!$A$6:$A$104,0),MATCH(E$1,Demand!$B$5:$U$5,0))</f>
        <v>#N/A</v>
      </c>
      <c r="F283" s="18" t="e">
        <f>INDEX(Demand!$B$6:$U$104,MATCH($B283,Demand!$A$6:$A$104,0),MATCH(F$1,Demand!$B$5:$U$5,0))</f>
        <v>#N/A</v>
      </c>
      <c r="G283" s="18" t="e">
        <f>INDEX(Demand!$B$6:$U$104,MATCH($B283,Demand!$A$6:$A$104,0),MATCH(G$1,Demand!$B$5:$U$5,0))</f>
        <v>#N/A</v>
      </c>
      <c r="H283" s="18" t="e">
        <f>INDEX(Demand!$B$6:$U$104,MATCH($B283,Demand!$A$6:$A$104,0),MATCH(H$1,Demand!$B$5:$U$5,0))</f>
        <v>#N/A</v>
      </c>
      <c r="I283" s="18" t="e">
        <f>INDEX(Demand!$B$6:$U$104,MATCH($B283,Demand!$A$6:$A$104,0),MATCH(I$1,Demand!$B$5:$U$5,0))</f>
        <v>#N/A</v>
      </c>
      <c r="J283" s="18" t="e">
        <f>INDEX(Demand!$B$6:$U$104,MATCH($B283,Demand!$A$6:$A$104,0),MATCH(J$1,Demand!$B$5:$U$5,0))</f>
        <v>#N/A</v>
      </c>
      <c r="K283" s="18" t="e">
        <f>INDEX(Demand!$B$6:$U$104,MATCH($B283,Demand!$A$6:$A$104,0),MATCH(K$1,Demand!$B$5:$U$5,0))</f>
        <v>#N/A</v>
      </c>
      <c r="L283" s="18" t="e">
        <f>INDEX(Demand!$B$6:$U$104,MATCH($B283,Demand!$A$6:$A$104,0),MATCH(L$1,Demand!$B$5:$U$5,0))</f>
        <v>#N/A</v>
      </c>
      <c r="M283" s="18" t="e">
        <f>INDEX(Demand!$B$6:$U$104,MATCH($B283,Demand!$A$6:$A$104,0),MATCH(M$1,Demand!$B$5:$U$5,0))</f>
        <v>#N/A</v>
      </c>
      <c r="N283" s="18" t="e">
        <f>INDEX(Demand!$B$6:$U$104,MATCH($B283,Demand!$A$6:$A$104,0),MATCH(N$1,Demand!$B$5:$U$5,0))</f>
        <v>#N/A</v>
      </c>
      <c r="O283" s="18" t="e">
        <f>INDEX(Demand!$B$6:$U$104,MATCH($B283,Demand!$A$6:$A$104,0),MATCH(O$1,Demand!$B$5:$U$5,0))</f>
        <v>#N/A</v>
      </c>
      <c r="P283" s="18"/>
      <c r="Q283" s="18" t="e">
        <f>INDEX(Demand!$B$6:$U$104,MATCH($B283,Demand!$A$6:$A$104,0),MATCH(Q$1,Demand!$B$5:$U$5,0))</f>
        <v>#N/A</v>
      </c>
      <c r="R283" s="18" t="e">
        <f>INDEX(Demand!$B$6:$U$104,MATCH($B283,Demand!$A$6:$A$104,0),MATCH(R$1,Demand!$B$5:$U$5,0))</f>
        <v>#N/A</v>
      </c>
      <c r="S283" s="18"/>
      <c r="T283" s="18" t="e">
        <f t="shared" ref="T283:T289" si="81">SUMPRODUCT($D283:$O283,$D$2:$O$2)/T$2</f>
        <v>#N/A</v>
      </c>
    </row>
    <row r="284" spans="1:20" x14ac:dyDescent="0.25">
      <c r="A284" s="17" t="s">
        <v>13</v>
      </c>
      <c r="B284" s="16" t="str">
        <f>B283</f>
        <v>Ukraine</v>
      </c>
      <c r="C284" s="16" t="s">
        <v>43</v>
      </c>
      <c r="D284" s="18" t="e">
        <f>INDEX(Production!$B$6:$U$104,MATCH($B284,Production!$A$6:$A$104,0),MATCH(D$1,Production!$B$5:$U$5,0))</f>
        <v>#N/A</v>
      </c>
      <c r="E284" s="18" t="e">
        <f>INDEX(Production!$B$6:$U$104,MATCH($B284,Production!$A$6:$A$104,0),MATCH(E$1,Production!$B$5:$U$5,0))</f>
        <v>#N/A</v>
      </c>
      <c r="F284" s="18" t="e">
        <f>INDEX(Production!$B$6:$U$104,MATCH($B284,Production!$A$6:$A$104,0),MATCH(F$1,Production!$B$5:$U$5,0))</f>
        <v>#N/A</v>
      </c>
      <c r="G284" s="18" t="e">
        <f>INDEX(Production!$B$6:$U$104,MATCH($B284,Production!$A$6:$A$104,0),MATCH(G$1,Production!$B$5:$U$5,0))</f>
        <v>#N/A</v>
      </c>
      <c r="H284" s="18" t="e">
        <f>INDEX(Production!$B$6:$U$104,MATCH($B284,Production!$A$6:$A$104,0),MATCH(H$1,Production!$B$5:$U$5,0))</f>
        <v>#N/A</v>
      </c>
      <c r="I284" s="18" t="e">
        <f>INDEX(Production!$B$6:$U$104,MATCH($B284,Production!$A$6:$A$104,0),MATCH(I$1,Production!$B$5:$U$5,0))</f>
        <v>#N/A</v>
      </c>
      <c r="J284" s="18" t="e">
        <f>INDEX(Production!$B$6:$U$104,MATCH($B284,Production!$A$6:$A$104,0),MATCH(J$1,Production!$B$5:$U$5,0))</f>
        <v>#N/A</v>
      </c>
      <c r="K284" s="18" t="e">
        <f>INDEX(Production!$B$6:$U$104,MATCH($B284,Production!$A$6:$A$104,0),MATCH(K$1,Production!$B$5:$U$5,0))</f>
        <v>#N/A</v>
      </c>
      <c r="L284" s="18" t="e">
        <f>INDEX(Production!$B$6:$U$104,MATCH($B284,Production!$A$6:$A$104,0),MATCH(L$1,Production!$B$5:$U$5,0))</f>
        <v>#N/A</v>
      </c>
      <c r="M284" s="18" t="e">
        <f>INDEX(Production!$B$6:$U$104,MATCH($B284,Production!$A$6:$A$104,0),MATCH(M$1,Production!$B$5:$U$5,0))</f>
        <v>#N/A</v>
      </c>
      <c r="N284" s="18" t="e">
        <f>INDEX(Production!$B$6:$U$104,MATCH($B284,Production!$A$6:$A$104,0),MATCH(N$1,Production!$B$5:$U$5,0))</f>
        <v>#N/A</v>
      </c>
      <c r="O284" s="18" t="e">
        <f>INDEX(Production!$B$6:$U$104,MATCH($B284,Production!$A$6:$A$104,0),MATCH(O$1,Production!$B$5:$U$5,0))</f>
        <v>#N/A</v>
      </c>
      <c r="P284" s="18"/>
      <c r="Q284" s="18" t="e">
        <f>INDEX(Production!$B$6:$U$104,MATCH($B284,Production!$A$6:$A$104,0),MATCH(Q$1,Production!$B$5:$U$5,0))</f>
        <v>#N/A</v>
      </c>
      <c r="R284" s="18" t="e">
        <f>INDEX(Production!$B$6:$U$104,MATCH($B284,Production!$A$6:$A$104,0),MATCH(R$1,Production!$B$5:$U$5,0))</f>
        <v>#N/A</v>
      </c>
      <c r="S284" s="18"/>
      <c r="T284" s="18" t="e">
        <f t="shared" si="81"/>
        <v>#N/A</v>
      </c>
    </row>
    <row r="285" spans="1:20" x14ac:dyDescent="0.25">
      <c r="A285" s="17" t="s">
        <v>14</v>
      </c>
      <c r="B285" s="16" t="str">
        <f t="shared" ref="B285:B294" si="82">B284</f>
        <v>Ukraine</v>
      </c>
      <c r="C285" s="16" t="s">
        <v>43</v>
      </c>
      <c r="D285" s="18" t="e">
        <f>SUMIF('Piped Imports'!$C$18:$C$116,$B285,INDEX('Piped Imports'!$D$18:$W$116,,MATCH(D$1,'Piped Imports'!$D$17:$W$17,0)))</f>
        <v>#N/A</v>
      </c>
      <c r="E285" s="18" t="e">
        <f>SUMIF('Piped Imports'!$C$18:$C$116,$B285,INDEX('Piped Imports'!$D$18:$W$116,,MATCH(E$1,'Piped Imports'!$D$17:$W$17,0)))</f>
        <v>#N/A</v>
      </c>
      <c r="F285" s="18" t="e">
        <f>SUMIF('Piped Imports'!$C$18:$C$116,$B285,INDEX('Piped Imports'!$D$18:$W$116,,MATCH(F$1,'Piped Imports'!$D$17:$W$17,0)))</f>
        <v>#N/A</v>
      </c>
      <c r="G285" s="18" t="e">
        <f>SUMIF('Piped Imports'!$C$18:$C$116,$B285,INDEX('Piped Imports'!$D$18:$W$116,,MATCH(G$1,'Piped Imports'!$D$17:$W$17,0)))</f>
        <v>#N/A</v>
      </c>
      <c r="H285" s="18" t="e">
        <f>SUMIF('Piped Imports'!$C$18:$C$116,$B285,INDEX('Piped Imports'!$D$18:$W$116,,MATCH(H$1,'Piped Imports'!$D$17:$W$17,0)))</f>
        <v>#N/A</v>
      </c>
      <c r="I285" s="18" t="e">
        <f>SUMIF('Piped Imports'!$C$18:$C$116,$B285,INDEX('Piped Imports'!$D$18:$W$116,,MATCH(I$1,'Piped Imports'!$D$17:$W$17,0)))</f>
        <v>#N/A</v>
      </c>
      <c r="J285" s="18" t="e">
        <f>SUMIF('Piped Imports'!$C$18:$C$116,$B285,INDEX('Piped Imports'!$D$18:$W$116,,MATCH(J$1,'Piped Imports'!$D$17:$W$17,0)))</f>
        <v>#N/A</v>
      </c>
      <c r="K285" s="18" t="e">
        <f>SUMIF('Piped Imports'!$C$18:$C$116,$B285,INDEX('Piped Imports'!$D$18:$W$116,,MATCH(K$1,'Piped Imports'!$D$17:$W$17,0)))</f>
        <v>#N/A</v>
      </c>
      <c r="L285" s="18" t="e">
        <f>SUMIF('Piped Imports'!$C$18:$C$116,$B285,INDEX('Piped Imports'!$D$18:$W$116,,MATCH(L$1,'Piped Imports'!$D$17:$W$17,0)))</f>
        <v>#N/A</v>
      </c>
      <c r="M285" s="18" t="e">
        <f>SUMIF('Piped Imports'!$C$18:$C$116,$B285,INDEX('Piped Imports'!$D$18:$W$116,,MATCH(M$1,'Piped Imports'!$D$17:$W$17,0)))</f>
        <v>#N/A</v>
      </c>
      <c r="N285" s="18" t="e">
        <f>SUMIF('Piped Imports'!$C$18:$C$116,$B285,INDEX('Piped Imports'!$D$18:$W$116,,MATCH(N$1,'Piped Imports'!$D$17:$W$17,0)))</f>
        <v>#N/A</v>
      </c>
      <c r="O285" s="18" t="e">
        <f>SUMIF('Piped Imports'!$C$18:$C$116,$B285,INDEX('Piped Imports'!$D$18:$W$116,,MATCH(O$1,'Piped Imports'!$D$17:$W$17,0)))</f>
        <v>#N/A</v>
      </c>
      <c r="P285" s="18"/>
      <c r="Q285" s="18" t="e">
        <f>SUMIF('Piped Imports'!$C$18:$C$116,$B285,INDEX('Piped Imports'!$D$18:$W$116,,MATCH(Q$1,'Piped Imports'!$D$17:$W$17,0)))</f>
        <v>#N/A</v>
      </c>
      <c r="R285" s="18" t="e">
        <f>SUMIF('Piped Imports'!$C$18:$C$116,$B285,INDEX('Piped Imports'!$D$18:$W$116,,MATCH(R$1,'Piped Imports'!$D$17:$W$17,0)))</f>
        <v>#N/A</v>
      </c>
      <c r="S285" s="18"/>
      <c r="T285" s="18" t="e">
        <f t="shared" si="81"/>
        <v>#N/A</v>
      </c>
    </row>
    <row r="286" spans="1:20" x14ac:dyDescent="0.25">
      <c r="A286" s="17" t="s">
        <v>15</v>
      </c>
      <c r="B286" s="16" t="str">
        <f t="shared" si="82"/>
        <v>Ukraine</v>
      </c>
      <c r="C286" s="16" t="s">
        <v>43</v>
      </c>
      <c r="D286" s="18" t="e">
        <f t="array" ref="D286">SUMIF(LNG!$C$14:$C$112,$B286,INDEX(LNG!$D$14:$W$112,,MATCH(D$1,LNG!$D$13:$W$13,0)))</f>
        <v>#N/A</v>
      </c>
      <c r="E286" s="18" t="e">
        <f t="array" ref="E286">SUMIF(LNG!$C$14:$C$112,$B286,INDEX(LNG!$D$14:$W$112,,MATCH(E$1,LNG!$D$13:$W$13,0)))</f>
        <v>#N/A</v>
      </c>
      <c r="F286" s="18" t="e">
        <f t="array" ref="F286">SUMIF(LNG!$C$14:$C$112,$B286,INDEX(LNG!$D$14:$W$112,,MATCH(F$1,LNG!$D$13:$W$13,0)))</f>
        <v>#N/A</v>
      </c>
      <c r="G286" s="18" t="e">
        <f t="array" ref="G286">SUMIF(LNG!$C$14:$C$112,$B286,INDEX(LNG!$D$14:$W$112,,MATCH(G$1,LNG!$D$13:$W$13,0)))</f>
        <v>#N/A</v>
      </c>
      <c r="H286" s="18" t="e">
        <f t="array" ref="H286">SUMIF(LNG!$C$14:$C$112,$B286,INDEX(LNG!$D$14:$W$112,,MATCH(H$1,LNG!$D$13:$W$13,0)))</f>
        <v>#N/A</v>
      </c>
      <c r="I286" s="18" t="e">
        <f t="array" ref="I286">SUMIF(LNG!$C$14:$C$112,$B286,INDEX(LNG!$D$14:$W$112,,MATCH(I$1,LNG!$D$13:$W$13,0)))</f>
        <v>#N/A</v>
      </c>
      <c r="J286" s="18" t="e">
        <f t="array" ref="J286">SUMIF(LNG!$C$14:$C$112,$B286,INDEX(LNG!$D$14:$W$112,,MATCH(J$1,LNG!$D$13:$W$13,0)))</f>
        <v>#N/A</v>
      </c>
      <c r="K286" s="18" t="e">
        <f t="array" ref="K286">SUMIF(LNG!$C$14:$C$112,$B286,INDEX(LNG!$D$14:$W$112,,MATCH(K$1,LNG!$D$13:$W$13,0)))</f>
        <v>#N/A</v>
      </c>
      <c r="L286" s="18" t="e">
        <f t="array" ref="L286">SUMIF(LNG!$C$14:$C$112,$B286,INDEX(LNG!$D$14:$W$112,,MATCH(L$1,LNG!$D$13:$W$13,0)))</f>
        <v>#N/A</v>
      </c>
      <c r="M286" s="18" t="e">
        <f t="array" ref="M286">SUMIF(LNG!$C$14:$C$112,$B286,INDEX(LNG!$D$14:$W$112,,MATCH(M$1,LNG!$D$13:$W$13,0)))</f>
        <v>#N/A</v>
      </c>
      <c r="N286" s="18" t="e">
        <f t="array" ref="N286">SUMIF(LNG!$C$14:$C$112,$B286,INDEX(LNG!$D$14:$W$112,,MATCH(N$1,LNG!$D$13:$W$13,0)))</f>
        <v>#N/A</v>
      </c>
      <c r="O286" s="18" t="e">
        <f t="array" ref="O286">SUMIF(LNG!$C$14:$C$112,$B286,INDEX(LNG!$D$14:$W$112,,MATCH(O$1,LNG!$D$13:$W$13,0)))</f>
        <v>#N/A</v>
      </c>
      <c r="P286" s="18"/>
      <c r="Q286" s="18" t="e">
        <f t="array" ref="Q286">SUMIF(LNG!$C$14:$C$112,$B286,INDEX(LNG!$D$14:$W$112,,MATCH(Q$1,LNG!$D$13:$W$13,0)))</f>
        <v>#N/A</v>
      </c>
      <c r="R286" s="18" t="e">
        <f t="array" ref="R286">SUMIF(LNG!$C$14:$C$112,$B286,INDEX(LNG!$D$14:$W$112,,MATCH(R$1,LNG!$D$13:$W$13,0)))</f>
        <v>#N/A</v>
      </c>
      <c r="S286" s="18"/>
      <c r="T286" s="18" t="e">
        <f t="shared" si="81"/>
        <v>#N/A</v>
      </c>
    </row>
    <row r="287" spans="1:20" x14ac:dyDescent="0.25">
      <c r="A287" s="17" t="s">
        <v>44</v>
      </c>
      <c r="B287" s="16" t="str">
        <f t="shared" si="82"/>
        <v>Ukraine</v>
      </c>
      <c r="C287" s="16" t="s">
        <v>43</v>
      </c>
      <c r="D287" s="18" t="e">
        <f>INDEX('Storage Volumes'!$B$6:$U$104,MATCH($B287,'Storage Volumes'!$A$6:$A$104,0),MATCH(D$1,'Storage Volumes'!$B$5:$U$5,0))</f>
        <v>#N/A</v>
      </c>
      <c r="E287" s="18" t="e">
        <f>INDEX('Storage Volumes'!$B$6:$U$104,MATCH($B287,'Storage Volumes'!$A$6:$A$104,0),MATCH(E$1,'Storage Volumes'!$B$5:$U$5,0))</f>
        <v>#N/A</v>
      </c>
      <c r="F287" s="18" t="e">
        <f>INDEX('Storage Volumes'!$B$6:$U$104,MATCH($B287,'Storage Volumes'!$A$6:$A$104,0),MATCH(F$1,'Storage Volumes'!$B$5:$U$5,0))</f>
        <v>#N/A</v>
      </c>
      <c r="G287" s="18" t="e">
        <f>INDEX('Storage Volumes'!$B$6:$U$104,MATCH($B287,'Storage Volumes'!$A$6:$A$104,0),MATCH(G$1,'Storage Volumes'!$B$5:$U$5,0))</f>
        <v>#N/A</v>
      </c>
      <c r="H287" s="18" t="e">
        <f>INDEX('Storage Volumes'!$B$6:$U$104,MATCH($B287,'Storage Volumes'!$A$6:$A$104,0),MATCH(H$1,'Storage Volumes'!$B$5:$U$5,0))</f>
        <v>#N/A</v>
      </c>
      <c r="I287" s="18" t="e">
        <f>INDEX('Storage Volumes'!$B$6:$U$104,MATCH($B287,'Storage Volumes'!$A$6:$A$104,0),MATCH(I$1,'Storage Volumes'!$B$5:$U$5,0))</f>
        <v>#N/A</v>
      </c>
      <c r="J287" s="18" t="e">
        <f>INDEX('Storage Volumes'!$B$6:$U$104,MATCH($B287,'Storage Volumes'!$A$6:$A$104,0),MATCH(J$1,'Storage Volumes'!$B$5:$U$5,0))</f>
        <v>#N/A</v>
      </c>
      <c r="K287" s="18" t="e">
        <f>INDEX('Storage Volumes'!$B$6:$U$104,MATCH($B287,'Storage Volumes'!$A$6:$A$104,0),MATCH(K$1,'Storage Volumes'!$B$5:$U$5,0))</f>
        <v>#N/A</v>
      </c>
      <c r="L287" s="18" t="e">
        <f>INDEX('Storage Volumes'!$B$6:$U$104,MATCH($B287,'Storage Volumes'!$A$6:$A$104,0),MATCH(L$1,'Storage Volumes'!$B$5:$U$5,0))</f>
        <v>#N/A</v>
      </c>
      <c r="M287" s="18" t="e">
        <f>INDEX('Storage Volumes'!$B$6:$U$104,MATCH($B287,'Storage Volumes'!$A$6:$A$104,0),MATCH(M$1,'Storage Volumes'!$B$5:$U$5,0))</f>
        <v>#N/A</v>
      </c>
      <c r="N287" s="18" t="e">
        <f>INDEX('Storage Volumes'!$B$6:$U$104,MATCH($B287,'Storage Volumes'!$A$6:$A$104,0),MATCH(N$1,'Storage Volumes'!$B$5:$U$5,0))</f>
        <v>#N/A</v>
      </c>
      <c r="O287" s="18" t="e">
        <f>INDEX('Storage Volumes'!$B$6:$U$104,MATCH($B287,'Storage Volumes'!$A$6:$A$104,0),MATCH(O$1,'Storage Volumes'!$B$5:$U$5,0))</f>
        <v>#N/A</v>
      </c>
      <c r="P287" s="18"/>
      <c r="Q287" s="18" t="e">
        <f>INDEX('Storage Volumes'!$B$6:$U$104,MATCH($B287,'Storage Volumes'!$A$6:$A$104,0),MATCH(Q$1,'Storage Volumes'!$B$5:$U$5,0))</f>
        <v>#N/A</v>
      </c>
      <c r="R287" s="18" t="e">
        <f>INDEX('Storage Volumes'!$B$6:$U$104,MATCH($B287,'Storage Volumes'!$A$6:$A$104,0),MATCH(R$1,'Storage Volumes'!$B$5:$U$5,0))</f>
        <v>#N/A</v>
      </c>
      <c r="S287" s="18"/>
      <c r="T287" s="18" t="e">
        <f t="shared" si="81"/>
        <v>#N/A</v>
      </c>
    </row>
    <row r="288" spans="1:20" x14ac:dyDescent="0.25">
      <c r="A288" s="17" t="s">
        <v>45</v>
      </c>
      <c r="B288" s="16" t="str">
        <f t="shared" si="82"/>
        <v>Ukraine</v>
      </c>
      <c r="C288" s="16" t="s">
        <v>43</v>
      </c>
      <c r="D288" s="18" t="e">
        <f>SUM(D292:D293)</f>
        <v>#N/A</v>
      </c>
      <c r="E288" s="18" t="e">
        <f t="shared" ref="E288:T288" si="83">SUM(E292:E293)</f>
        <v>#N/A</v>
      </c>
      <c r="F288" s="18" t="e">
        <f t="shared" si="83"/>
        <v>#N/A</v>
      </c>
      <c r="G288" s="18" t="e">
        <f t="shared" si="83"/>
        <v>#N/A</v>
      </c>
      <c r="H288" s="18" t="e">
        <f t="shared" si="83"/>
        <v>#N/A</v>
      </c>
      <c r="I288" s="18" t="e">
        <f t="shared" si="83"/>
        <v>#N/A</v>
      </c>
      <c r="J288" s="18" t="e">
        <f t="shared" si="83"/>
        <v>#N/A</v>
      </c>
      <c r="K288" s="18" t="e">
        <f t="shared" si="83"/>
        <v>#N/A</v>
      </c>
      <c r="L288" s="18" t="e">
        <f t="shared" si="83"/>
        <v>#N/A</v>
      </c>
      <c r="M288" s="18" t="e">
        <f t="shared" si="83"/>
        <v>#N/A</v>
      </c>
      <c r="N288" s="18" t="e">
        <f t="shared" si="83"/>
        <v>#N/A</v>
      </c>
      <c r="O288" s="18" t="e">
        <f t="shared" si="83"/>
        <v>#N/A</v>
      </c>
      <c r="P288" s="18"/>
      <c r="Q288" s="18" t="e">
        <f t="shared" ref="Q288:AF288" si="84">SUM(Q292:Q293)</f>
        <v>#N/A</v>
      </c>
      <c r="R288" s="18" t="e">
        <f t="shared" si="84"/>
        <v>#N/A</v>
      </c>
      <c r="S288" s="18"/>
      <c r="T288" s="18" t="e">
        <f t="shared" si="81"/>
        <v>#N/A</v>
      </c>
    </row>
    <row r="289" spans="1:20" x14ac:dyDescent="0.25">
      <c r="A289" s="17" t="s">
        <v>19</v>
      </c>
      <c r="B289" s="16" t="str">
        <f t="shared" si="82"/>
        <v>Ukraine</v>
      </c>
      <c r="C289" s="16" t="s">
        <v>43</v>
      </c>
      <c r="D289" s="18" t="e">
        <f t="array" ref="D289">SUMIF('Piped Exports'!$C$18:$C$116,$B289,INDEX('Piped Exports'!$D$18:$W$116,,MATCH(D$1,'Piped Imports'!$D$17:$W$17,0)))</f>
        <v>#N/A</v>
      </c>
      <c r="E289" s="18" t="e">
        <f t="array" ref="E289">SUMIF('Piped Exports'!$C$18:$C$116,$B289,INDEX('Piped Exports'!$D$18:$W$116,,MATCH(E$1,'Piped Imports'!$D$17:$W$17,0)))</f>
        <v>#N/A</v>
      </c>
      <c r="F289" s="18" t="e">
        <f t="array" ref="F289">SUMIF('Piped Exports'!$C$18:$C$116,$B289,INDEX('Piped Exports'!$D$18:$W$116,,MATCH(F$1,'Piped Imports'!$D$17:$W$17,0)))</f>
        <v>#N/A</v>
      </c>
      <c r="G289" s="18" t="e">
        <f t="array" ref="G289">SUMIF('Piped Exports'!$C$18:$C$116,$B289,INDEX('Piped Exports'!$D$18:$W$116,,MATCH(G$1,'Piped Imports'!$D$17:$W$17,0)))</f>
        <v>#N/A</v>
      </c>
      <c r="H289" s="18" t="e">
        <f t="array" ref="H289">SUMIF('Piped Exports'!$C$18:$C$116,$B289,INDEX('Piped Exports'!$D$18:$W$116,,MATCH(H$1,'Piped Imports'!$D$17:$W$17,0)))</f>
        <v>#N/A</v>
      </c>
      <c r="I289" s="18" t="e">
        <f t="array" ref="I289">SUMIF('Piped Exports'!$C$18:$C$116,$B289,INDEX('Piped Exports'!$D$18:$W$116,,MATCH(I$1,'Piped Imports'!$D$17:$W$17,0)))</f>
        <v>#N/A</v>
      </c>
      <c r="J289" s="18" t="e">
        <f t="array" ref="J289">SUMIF('Piped Exports'!$C$18:$C$116,$B289,INDEX('Piped Exports'!$D$18:$W$116,,MATCH(J$1,'Piped Imports'!$D$17:$W$17,0)))</f>
        <v>#N/A</v>
      </c>
      <c r="K289" s="18" t="e">
        <f t="array" ref="K289">SUMIF('Piped Exports'!$C$18:$C$116,$B289,INDEX('Piped Exports'!$D$18:$W$116,,MATCH(K$1,'Piped Imports'!$D$17:$W$17,0)))</f>
        <v>#N/A</v>
      </c>
      <c r="L289" s="18" t="e">
        <f t="array" ref="L289">SUMIF('Piped Exports'!$C$18:$C$116,$B289,INDEX('Piped Exports'!$D$18:$W$116,,MATCH(L$1,'Piped Imports'!$D$17:$W$17,0)))</f>
        <v>#N/A</v>
      </c>
      <c r="M289" s="18" t="e">
        <f t="array" ref="M289">SUMIF('Piped Exports'!$C$18:$C$116,$B289,INDEX('Piped Exports'!$D$18:$W$116,,MATCH(M$1,'Piped Imports'!$D$17:$W$17,0)))</f>
        <v>#N/A</v>
      </c>
      <c r="N289" s="18" t="e">
        <f t="array" ref="N289">SUMIF('Piped Exports'!$C$18:$C$116,$B289,INDEX('Piped Exports'!$D$18:$W$116,,MATCH(N$1,'Piped Imports'!$D$17:$W$17,0)))</f>
        <v>#N/A</v>
      </c>
      <c r="O289" s="18" t="e">
        <f t="array" ref="O289">SUMIF('Piped Exports'!$C$18:$C$116,$B289,INDEX('Piped Exports'!$D$18:$W$116,,MATCH(O$1,'Piped Imports'!$D$17:$W$17,0)))</f>
        <v>#N/A</v>
      </c>
      <c r="P289" s="18"/>
      <c r="Q289" s="18" t="e">
        <f t="array" ref="Q289">SUMIF('Piped Exports'!$C$18:$C$116,$B289,INDEX('Piped Exports'!$D$18:$W$116,,MATCH(Q$1,'Piped Imports'!$D$17:$W$17,0)))</f>
        <v>#N/A</v>
      </c>
      <c r="R289" s="18" t="e">
        <f t="array" ref="R289">SUMIF('Piped Exports'!$C$18:$C$116,$B289,INDEX('Piped Exports'!$D$18:$W$116,,MATCH(R$1,'Piped Imports'!$D$17:$W$17,0)))</f>
        <v>#N/A</v>
      </c>
      <c r="S289" s="18"/>
      <c r="T289" s="18" t="e">
        <f t="shared" si="81"/>
        <v>#N/A</v>
      </c>
    </row>
    <row r="290" spans="1:20" x14ac:dyDescent="0.25">
      <c r="A290" s="17" t="s">
        <v>47</v>
      </c>
      <c r="B290" s="16" t="str">
        <f t="shared" si="82"/>
        <v>Ukraine</v>
      </c>
      <c r="C290" s="16" t="s">
        <v>48</v>
      </c>
      <c r="D290" s="19" t="e">
        <f>INDEX(Price!$B$6:$U$104,MATCH($B290,Price!$A$6:$A$104,0),MATCH(D$1,Price!$B$5:$U$5,0))</f>
        <v>#N/A</v>
      </c>
      <c r="E290" s="19" t="e">
        <f>INDEX(Price!$B$6:$U$104,MATCH($B290,Price!$A$6:$A$104,0),MATCH(E$1,Price!$B$5:$U$5,0))</f>
        <v>#N/A</v>
      </c>
      <c r="F290" s="19" t="e">
        <f>INDEX(Price!$B$6:$U$104,MATCH($B290,Price!$A$6:$A$104,0),MATCH(F$1,Price!$B$5:$U$5,0))</f>
        <v>#N/A</v>
      </c>
      <c r="G290" s="19" t="e">
        <f>INDEX(Price!$B$6:$U$104,MATCH($B290,Price!$A$6:$A$104,0),MATCH(G$1,Price!$B$5:$U$5,0))</f>
        <v>#N/A</v>
      </c>
      <c r="H290" s="19" t="e">
        <f>INDEX(Price!$B$6:$U$104,MATCH($B290,Price!$A$6:$A$104,0),MATCH(H$1,Price!$B$5:$U$5,0))</f>
        <v>#N/A</v>
      </c>
      <c r="I290" s="19" t="e">
        <f>INDEX(Price!$B$6:$U$104,MATCH($B290,Price!$A$6:$A$104,0),MATCH(I$1,Price!$B$5:$U$5,0))</f>
        <v>#N/A</v>
      </c>
      <c r="J290" s="19" t="e">
        <f>INDEX(Price!$B$6:$U$104,MATCH($B290,Price!$A$6:$A$104,0),MATCH(J$1,Price!$B$5:$U$5,0))</f>
        <v>#N/A</v>
      </c>
      <c r="K290" s="19" t="e">
        <f>INDEX(Price!$B$6:$U$104,MATCH($B290,Price!$A$6:$A$104,0),MATCH(K$1,Price!$B$5:$U$5,0))</f>
        <v>#N/A</v>
      </c>
      <c r="L290" s="19" t="e">
        <f>INDEX(Price!$B$6:$U$104,MATCH($B290,Price!$A$6:$A$104,0),MATCH(L$1,Price!$B$5:$U$5,0))</f>
        <v>#N/A</v>
      </c>
      <c r="M290" s="19" t="e">
        <f>INDEX(Price!$B$6:$U$104,MATCH($B290,Price!$A$6:$A$104,0),MATCH(M$1,Price!$B$5:$U$5,0))</f>
        <v>#N/A</v>
      </c>
      <c r="N290" s="19" t="e">
        <f>INDEX(Price!$B$6:$U$104,MATCH($B290,Price!$A$6:$A$104,0),MATCH(N$1,Price!$B$5:$U$5,0))</f>
        <v>#N/A</v>
      </c>
      <c r="O290" s="19" t="e">
        <f>INDEX(Price!$B$6:$U$104,MATCH($B290,Price!$A$6:$A$104,0),MATCH(O$1,Price!$B$5:$U$5,0))</f>
        <v>#N/A</v>
      </c>
      <c r="P290" s="18"/>
      <c r="Q290" s="19" t="e">
        <f>INDEX(Price!$B$6:$U$104,MATCH($B290,Price!$A$6:$A$104,0),MATCH(Q$1,Price!$B$5:$U$5,0))</f>
        <v>#N/A</v>
      </c>
      <c r="R290" s="19" t="e">
        <f>INDEX(Price!$B$6:$U$104,MATCH($B290,Price!$A$6:$A$104,0),MATCH(R$1,Price!$B$5:$U$5,0))</f>
        <v>#N/A</v>
      </c>
      <c r="S290" s="18"/>
      <c r="T290" s="19" t="e">
        <f>INDEX(Price!$B$6:$U$104,MATCH($B290,Price!$A$6:$A$104,0),MATCH(T$1,Price!$B$5:$U$5,0))</f>
        <v>#N/A</v>
      </c>
    </row>
    <row r="291" spans="1:20" x14ac:dyDescent="0.25">
      <c r="A291" s="17" t="s">
        <v>51</v>
      </c>
      <c r="B291" s="16" t="str">
        <f t="shared" si="82"/>
        <v>Ukraine</v>
      </c>
      <c r="C291" s="16" t="s">
        <v>43</v>
      </c>
      <c r="D291" s="18" t="e">
        <f>-D283</f>
        <v>#N/A</v>
      </c>
      <c r="E291" s="18" t="e">
        <f t="shared" ref="E291:T291" si="85">-E283</f>
        <v>#N/A</v>
      </c>
      <c r="F291" s="18" t="e">
        <f t="shared" si="85"/>
        <v>#N/A</v>
      </c>
      <c r="G291" s="18" t="e">
        <f t="shared" si="85"/>
        <v>#N/A</v>
      </c>
      <c r="H291" s="18" t="e">
        <f t="shared" si="85"/>
        <v>#N/A</v>
      </c>
      <c r="I291" s="18" t="e">
        <f t="shared" si="85"/>
        <v>#N/A</v>
      </c>
      <c r="J291" s="18" t="e">
        <f t="shared" si="85"/>
        <v>#N/A</v>
      </c>
      <c r="K291" s="18" t="e">
        <f t="shared" si="85"/>
        <v>#N/A</v>
      </c>
      <c r="L291" s="18" t="e">
        <f t="shared" si="85"/>
        <v>#N/A</v>
      </c>
      <c r="M291" s="18" t="e">
        <f t="shared" si="85"/>
        <v>#N/A</v>
      </c>
      <c r="N291" s="18" t="e">
        <f t="shared" si="85"/>
        <v>#N/A</v>
      </c>
      <c r="O291" s="18" t="e">
        <f t="shared" si="85"/>
        <v>#N/A</v>
      </c>
      <c r="P291" s="18"/>
      <c r="Q291" s="18" t="e">
        <f t="shared" ref="Q291:AF291" si="86">-Q283</f>
        <v>#N/A</v>
      </c>
      <c r="R291" s="18" t="e">
        <f t="shared" si="86"/>
        <v>#N/A</v>
      </c>
      <c r="S291" s="18"/>
      <c r="T291" s="18" t="e">
        <f t="shared" ref="T291:AI291" si="87">-T283</f>
        <v>#N/A</v>
      </c>
    </row>
    <row r="292" spans="1:20" x14ac:dyDescent="0.25">
      <c r="A292" s="17" t="s">
        <v>22</v>
      </c>
      <c r="B292" s="16" t="str">
        <f t="shared" si="82"/>
        <v>Ukraine</v>
      </c>
      <c r="C292" s="16" t="s">
        <v>43</v>
      </c>
      <c r="D292" s="18" t="e">
        <f>SUMIF(Connections!$C$18:$C$116,$B292,INDEX(Connections!$D$18:$W$116,,MATCH(D$1,Connections!$D$17:$W$17,0)))</f>
        <v>#N/A</v>
      </c>
      <c r="E292" s="18" t="e">
        <f>SUMIF(Connections!$C$18:$C$116,$B292,INDEX(Connections!$D$18:$W$116,,MATCH(E$1,Connections!$D$17:$W$17,0)))</f>
        <v>#N/A</v>
      </c>
      <c r="F292" s="18" t="e">
        <f>SUMIF(Connections!$C$18:$C$116,$B292,INDEX(Connections!$D$18:$W$116,,MATCH(F$1,Connections!$D$17:$W$17,0)))</f>
        <v>#N/A</v>
      </c>
      <c r="G292" s="18" t="e">
        <f>SUMIF(Connections!$C$18:$C$116,$B292,INDEX(Connections!$D$18:$W$116,,MATCH(G$1,Connections!$D$17:$W$17,0)))</f>
        <v>#N/A</v>
      </c>
      <c r="H292" s="18" t="e">
        <f>SUMIF(Connections!$C$18:$C$116,$B292,INDEX(Connections!$D$18:$W$116,,MATCH(H$1,Connections!$D$17:$W$17,0)))</f>
        <v>#N/A</v>
      </c>
      <c r="I292" s="18" t="e">
        <f>SUMIF(Connections!$C$18:$C$116,$B292,INDEX(Connections!$D$18:$W$116,,MATCH(I$1,Connections!$D$17:$W$17,0)))</f>
        <v>#N/A</v>
      </c>
      <c r="J292" s="18" t="e">
        <f>SUMIF(Connections!$C$18:$C$116,$B292,INDEX(Connections!$D$18:$W$116,,MATCH(J$1,Connections!$D$17:$W$17,0)))</f>
        <v>#N/A</v>
      </c>
      <c r="K292" s="18" t="e">
        <f>SUMIF(Connections!$C$18:$C$116,$B292,INDEX(Connections!$D$18:$W$116,,MATCH(K$1,Connections!$D$17:$W$17,0)))</f>
        <v>#N/A</v>
      </c>
      <c r="L292" s="18" t="e">
        <f>SUMIF(Connections!$C$18:$C$116,$B292,INDEX(Connections!$D$18:$W$116,,MATCH(L$1,Connections!$D$17:$W$17,0)))</f>
        <v>#N/A</v>
      </c>
      <c r="M292" s="18" t="e">
        <f>SUMIF(Connections!$C$18:$C$116,$B292,INDEX(Connections!$D$18:$W$116,,MATCH(M$1,Connections!$D$17:$W$17,0)))</f>
        <v>#N/A</v>
      </c>
      <c r="N292" s="18" t="e">
        <f>SUMIF(Connections!$C$18:$C$116,$B292,INDEX(Connections!$D$18:$W$116,,MATCH(N$1,Connections!$D$17:$W$17,0)))</f>
        <v>#N/A</v>
      </c>
      <c r="O292" s="18" t="e">
        <f>SUMIF(Connections!$C$18:$C$116,$B292,INDEX(Connections!$D$18:$W$116,,MATCH(O$1,Connections!$D$17:$W$17,0)))</f>
        <v>#N/A</v>
      </c>
      <c r="P292" s="18"/>
      <c r="Q292" s="18" t="e">
        <f>SUMIF(Connections!$C$18:$C$116,$B292,INDEX(Connections!$D$18:$W$116,,MATCH(Q$1,Connections!$D$17:$W$17,0)))</f>
        <v>#N/A</v>
      </c>
      <c r="R292" s="18" t="e">
        <f>SUMIF(Connections!$C$18:$C$116,$B292,INDEX(Connections!$D$18:$W$116,,MATCH(R$1,Connections!$D$17:$W$17,0)))</f>
        <v>#N/A</v>
      </c>
      <c r="S292" s="18"/>
      <c r="T292" s="18" t="e">
        <f>SUMIF(Connections!$C$18:$C$116,$B292,INDEX(Connections!$D$18:$W$116,,MATCH(T$1,Connections!$D$17:$W$17,0)))</f>
        <v>#N/A</v>
      </c>
    </row>
    <row r="293" spans="1:20" x14ac:dyDescent="0.25">
      <c r="A293" s="17" t="s">
        <v>23</v>
      </c>
      <c r="B293" s="16" t="str">
        <f t="shared" si="82"/>
        <v>Ukraine</v>
      </c>
      <c r="C293" s="16" t="s">
        <v>43</v>
      </c>
      <c r="D293" s="18" t="e">
        <f>SUMIF(Connections!$B$18:$B$116,$B293,INDEX(Connections!$D$18:$W$116,,MATCH(D$1,Connections!$D$17:$W$17,0)))</f>
        <v>#N/A</v>
      </c>
      <c r="E293" s="18" t="e">
        <f>SUMIF(Connections!$B$18:$B$116,$B293,INDEX(Connections!$D$18:$W$116,,MATCH(E$1,Connections!$D$17:$W$17,0)))</f>
        <v>#N/A</v>
      </c>
      <c r="F293" s="18" t="e">
        <f>SUMIF(Connections!$B$18:$B$116,$B293,INDEX(Connections!$D$18:$W$116,,MATCH(F$1,Connections!$D$17:$W$17,0)))</f>
        <v>#N/A</v>
      </c>
      <c r="G293" s="18" t="e">
        <f>SUMIF(Connections!$B$18:$B$116,$B293,INDEX(Connections!$D$18:$W$116,,MATCH(G$1,Connections!$D$17:$W$17,0)))</f>
        <v>#N/A</v>
      </c>
      <c r="H293" s="18" t="e">
        <f>SUMIF(Connections!$B$18:$B$116,$B293,INDEX(Connections!$D$18:$W$116,,MATCH(H$1,Connections!$D$17:$W$17,0)))</f>
        <v>#N/A</v>
      </c>
      <c r="I293" s="18" t="e">
        <f>SUMIF(Connections!$B$18:$B$116,$B293,INDEX(Connections!$D$18:$W$116,,MATCH(I$1,Connections!$D$17:$W$17,0)))</f>
        <v>#N/A</v>
      </c>
      <c r="J293" s="18" t="e">
        <f>SUMIF(Connections!$B$18:$B$116,$B293,INDEX(Connections!$D$18:$W$116,,MATCH(J$1,Connections!$D$17:$W$17,0)))</f>
        <v>#N/A</v>
      </c>
      <c r="K293" s="18" t="e">
        <f>SUMIF(Connections!$B$18:$B$116,$B293,INDEX(Connections!$D$18:$W$116,,MATCH(K$1,Connections!$D$17:$W$17,0)))</f>
        <v>#N/A</v>
      </c>
      <c r="L293" s="18" t="e">
        <f>SUMIF(Connections!$B$18:$B$116,$B293,INDEX(Connections!$D$18:$W$116,,MATCH(L$1,Connections!$D$17:$W$17,0)))</f>
        <v>#N/A</v>
      </c>
      <c r="M293" s="18" t="e">
        <f>SUMIF(Connections!$B$18:$B$116,$B293,INDEX(Connections!$D$18:$W$116,,MATCH(M$1,Connections!$D$17:$W$17,0)))</f>
        <v>#N/A</v>
      </c>
      <c r="N293" s="18" t="e">
        <f>SUMIF(Connections!$B$18:$B$116,$B293,INDEX(Connections!$D$18:$W$116,,MATCH(N$1,Connections!$D$17:$W$17,0)))</f>
        <v>#N/A</v>
      </c>
      <c r="O293" s="18" t="e">
        <f>SUMIF(Connections!$B$18:$B$116,$B293,INDEX(Connections!$D$18:$W$116,,MATCH(O$1,Connections!$D$17:$W$17,0)))</f>
        <v>#N/A</v>
      </c>
      <c r="P293" s="18"/>
      <c r="Q293" s="18" t="e">
        <f>SUMIF(Connections!$B$18:$B$116,$B293,INDEX(Connections!$D$18:$W$116,,MATCH(Q$1,Connections!$D$17:$W$17,0)))</f>
        <v>#N/A</v>
      </c>
      <c r="R293" s="18" t="e">
        <f>SUMIF(Connections!$B$18:$B$116,$B293,INDEX(Connections!$D$18:$W$116,,MATCH(R$1,Connections!$D$17:$W$17,0)))</f>
        <v>#N/A</v>
      </c>
      <c r="S293" s="18"/>
      <c r="T293" s="18" t="e">
        <f>SUMIF(Connections!$B$18:$B$116,$B293,INDEX(Connections!$D$18:$W$116,,MATCH(T$1,Connections!$D$17:$W$17,0)))</f>
        <v>#N/A</v>
      </c>
    </row>
    <row r="294" spans="1:20" x14ac:dyDescent="0.25">
      <c r="A294" s="17" t="s">
        <v>59</v>
      </c>
      <c r="B294" s="16" t="str">
        <f t="shared" si="82"/>
        <v>Ukraine</v>
      </c>
      <c r="C294" s="16" t="s">
        <v>43</v>
      </c>
      <c r="D294" s="18" t="e">
        <f>D292+D285</f>
        <v>#N/A</v>
      </c>
      <c r="E294" s="18" t="e">
        <f>E292+E285</f>
        <v>#N/A</v>
      </c>
      <c r="F294" s="18" t="e">
        <f>F292+F285</f>
        <v>#N/A</v>
      </c>
      <c r="G294" s="18" t="e">
        <f>G292+G285</f>
        <v>#N/A</v>
      </c>
      <c r="H294" s="18" t="e">
        <f>H292+H285</f>
        <v>#N/A</v>
      </c>
      <c r="I294" s="18" t="e">
        <f>I292+I285</f>
        <v>#N/A</v>
      </c>
      <c r="J294" s="18" t="e">
        <f>J292+J285</f>
        <v>#N/A</v>
      </c>
      <c r="K294" s="18" t="e">
        <f>K292+K285</f>
        <v>#N/A</v>
      </c>
      <c r="L294" s="18" t="e">
        <f>L292+L285</f>
        <v>#N/A</v>
      </c>
      <c r="M294" s="18" t="e">
        <f>M292+M285</f>
        <v>#N/A</v>
      </c>
      <c r="N294" s="18" t="e">
        <f>N292+N285</f>
        <v>#N/A</v>
      </c>
      <c r="O294" s="18" t="e">
        <f>O292+O285</f>
        <v>#N/A</v>
      </c>
      <c r="P294" s="18"/>
      <c r="Q294" s="18" t="e">
        <f>Q292+Q285</f>
        <v>#N/A</v>
      </c>
      <c r="R294" s="18" t="e">
        <f>R292+R285</f>
        <v>#N/A</v>
      </c>
      <c r="S294" s="18"/>
      <c r="T294" s="18" t="e">
        <f>T292+T285</f>
        <v>#N/A</v>
      </c>
    </row>
    <row r="295" spans="1:20" x14ac:dyDescent="0.25">
      <c r="A295" s="17"/>
      <c r="B295" s="16"/>
      <c r="C295" s="16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 spans="1:20" x14ac:dyDescent="0.25">
      <c r="A296" s="17"/>
      <c r="B296" s="16"/>
      <c r="C296" s="16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</row>
    <row r="297" spans="1:20" x14ac:dyDescent="0.25">
      <c r="A297" s="17"/>
      <c r="B297" s="16"/>
      <c r="C297" s="16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</row>
    <row r="298" spans="1:20" x14ac:dyDescent="0.25">
      <c r="A298" s="17"/>
      <c r="B298" s="16"/>
      <c r="C298" s="16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 spans="1:20" x14ac:dyDescent="0.25">
      <c r="A299" s="17"/>
      <c r="B299" s="16"/>
      <c r="C299" s="16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</row>
    <row r="300" spans="1:20" x14ac:dyDescent="0.25">
      <c r="A300" s="17"/>
      <c r="B300" s="16"/>
      <c r="C300" s="16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</row>
    <row r="301" spans="1:20" x14ac:dyDescent="0.25">
      <c r="A301" s="17"/>
      <c r="B301" s="16"/>
      <c r="C301" s="16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 spans="1:20" x14ac:dyDescent="0.25">
      <c r="A302" s="17"/>
      <c r="B302" s="16"/>
      <c r="C302" s="16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</row>
    <row r="303" spans="1:20" x14ac:dyDescent="0.25">
      <c r="A303" s="17" t="str">
        <f t="shared" ref="A303:A309" si="88">A283</f>
        <v>Demand</v>
      </c>
      <c r="B303" s="16" t="s">
        <v>63</v>
      </c>
      <c r="C303" s="16" t="s">
        <v>46</v>
      </c>
      <c r="D303" s="18" t="e">
        <f t="shared" ref="D303:O309" si="89">D283*D$2/1000</f>
        <v>#N/A</v>
      </c>
      <c r="E303" s="18" t="e">
        <f t="shared" si="89"/>
        <v>#N/A</v>
      </c>
      <c r="F303" s="18" t="e">
        <f t="shared" si="89"/>
        <v>#N/A</v>
      </c>
      <c r="G303" s="18" t="e">
        <f t="shared" si="89"/>
        <v>#N/A</v>
      </c>
      <c r="H303" s="18" t="e">
        <f t="shared" si="89"/>
        <v>#N/A</v>
      </c>
      <c r="I303" s="18" t="e">
        <f t="shared" si="89"/>
        <v>#N/A</v>
      </c>
      <c r="J303" s="18" t="e">
        <f t="shared" si="89"/>
        <v>#N/A</v>
      </c>
      <c r="K303" s="18" t="e">
        <f t="shared" si="89"/>
        <v>#N/A</v>
      </c>
      <c r="L303" s="18" t="e">
        <f t="shared" si="89"/>
        <v>#N/A</v>
      </c>
      <c r="M303" s="18" t="e">
        <f t="shared" si="89"/>
        <v>#N/A</v>
      </c>
      <c r="N303" s="18" t="e">
        <f t="shared" si="89"/>
        <v>#N/A</v>
      </c>
      <c r="O303" s="18" t="e">
        <f t="shared" si="89"/>
        <v>#N/A</v>
      </c>
      <c r="P303" s="18"/>
      <c r="Q303" s="18" t="e">
        <f t="shared" ref="Q303:R309" si="90">Q283*Q$2/1000</f>
        <v>#N/A</v>
      </c>
      <c r="R303" s="18" t="e">
        <f t="shared" si="90"/>
        <v>#N/A</v>
      </c>
      <c r="S303" s="18"/>
      <c r="T303" s="18" t="e">
        <f t="shared" ref="T303:T309" si="91">T283*T$2/1000</f>
        <v>#N/A</v>
      </c>
    </row>
    <row r="304" spans="1:20" x14ac:dyDescent="0.25">
      <c r="A304" s="17" t="str">
        <f t="shared" si="88"/>
        <v>Production</v>
      </c>
      <c r="B304" s="16" t="str">
        <f>B303</f>
        <v>Ukraine</v>
      </c>
      <c r="C304" s="16" t="s">
        <v>46</v>
      </c>
      <c r="D304" s="18" t="e">
        <f t="shared" si="89"/>
        <v>#N/A</v>
      </c>
      <c r="E304" s="18" t="e">
        <f t="shared" si="89"/>
        <v>#N/A</v>
      </c>
      <c r="F304" s="18" t="e">
        <f t="shared" si="89"/>
        <v>#N/A</v>
      </c>
      <c r="G304" s="18" t="e">
        <f t="shared" si="89"/>
        <v>#N/A</v>
      </c>
      <c r="H304" s="18" t="e">
        <f t="shared" si="89"/>
        <v>#N/A</v>
      </c>
      <c r="I304" s="18" t="e">
        <f t="shared" si="89"/>
        <v>#N/A</v>
      </c>
      <c r="J304" s="18" t="e">
        <f t="shared" si="89"/>
        <v>#N/A</v>
      </c>
      <c r="K304" s="18" t="e">
        <f t="shared" si="89"/>
        <v>#N/A</v>
      </c>
      <c r="L304" s="18" t="e">
        <f t="shared" si="89"/>
        <v>#N/A</v>
      </c>
      <c r="M304" s="18" t="e">
        <f t="shared" si="89"/>
        <v>#N/A</v>
      </c>
      <c r="N304" s="18" t="e">
        <f t="shared" si="89"/>
        <v>#N/A</v>
      </c>
      <c r="O304" s="18" t="e">
        <f t="shared" si="89"/>
        <v>#N/A</v>
      </c>
      <c r="P304" s="18"/>
      <c r="Q304" s="18" t="e">
        <f t="shared" si="90"/>
        <v>#N/A</v>
      </c>
      <c r="R304" s="18" t="e">
        <f t="shared" si="90"/>
        <v>#N/A</v>
      </c>
      <c r="S304" s="18"/>
      <c r="T304" s="18" t="e">
        <f t="shared" si="91"/>
        <v>#N/A</v>
      </c>
    </row>
    <row r="305" spans="1:21" x14ac:dyDescent="0.25">
      <c r="A305" s="17" t="str">
        <f t="shared" si="88"/>
        <v>Piped Imports</v>
      </c>
      <c r="B305" s="16" t="str">
        <f t="shared" ref="B305:B314" si="92">B304</f>
        <v>Ukraine</v>
      </c>
      <c r="C305" s="16" t="s">
        <v>46</v>
      </c>
      <c r="D305" s="18" t="e">
        <f t="shared" si="89"/>
        <v>#N/A</v>
      </c>
      <c r="E305" s="18" t="e">
        <f t="shared" si="89"/>
        <v>#N/A</v>
      </c>
      <c r="F305" s="18" t="e">
        <f t="shared" si="89"/>
        <v>#N/A</v>
      </c>
      <c r="G305" s="18" t="e">
        <f t="shared" si="89"/>
        <v>#N/A</v>
      </c>
      <c r="H305" s="18" t="e">
        <f t="shared" si="89"/>
        <v>#N/A</v>
      </c>
      <c r="I305" s="18" t="e">
        <f t="shared" si="89"/>
        <v>#N/A</v>
      </c>
      <c r="J305" s="18" t="e">
        <f t="shared" si="89"/>
        <v>#N/A</v>
      </c>
      <c r="K305" s="18" t="e">
        <f t="shared" si="89"/>
        <v>#N/A</v>
      </c>
      <c r="L305" s="18" t="e">
        <f t="shared" si="89"/>
        <v>#N/A</v>
      </c>
      <c r="M305" s="18" t="e">
        <f t="shared" si="89"/>
        <v>#N/A</v>
      </c>
      <c r="N305" s="18" t="e">
        <f t="shared" si="89"/>
        <v>#N/A</v>
      </c>
      <c r="O305" s="18" t="e">
        <f t="shared" si="89"/>
        <v>#N/A</v>
      </c>
      <c r="P305" s="18"/>
      <c r="Q305" s="18" t="e">
        <f t="shared" si="90"/>
        <v>#N/A</v>
      </c>
      <c r="R305" s="18" t="e">
        <f t="shared" si="90"/>
        <v>#N/A</v>
      </c>
      <c r="S305" s="18"/>
      <c r="T305" s="18" t="e">
        <f t="shared" si="91"/>
        <v>#N/A</v>
      </c>
    </row>
    <row r="306" spans="1:21" x14ac:dyDescent="0.25">
      <c r="A306" s="17" t="str">
        <f t="shared" si="88"/>
        <v>LNG Imports</v>
      </c>
      <c r="B306" s="16" t="str">
        <f t="shared" si="92"/>
        <v>Ukraine</v>
      </c>
      <c r="C306" s="16" t="s">
        <v>46</v>
      </c>
      <c r="D306" s="18" t="e">
        <f t="shared" si="89"/>
        <v>#N/A</v>
      </c>
      <c r="E306" s="18" t="e">
        <f t="shared" si="89"/>
        <v>#N/A</v>
      </c>
      <c r="F306" s="18" t="e">
        <f t="shared" si="89"/>
        <v>#N/A</v>
      </c>
      <c r="G306" s="18" t="e">
        <f t="shared" si="89"/>
        <v>#N/A</v>
      </c>
      <c r="H306" s="18" t="e">
        <f t="shared" si="89"/>
        <v>#N/A</v>
      </c>
      <c r="I306" s="18" t="e">
        <f t="shared" si="89"/>
        <v>#N/A</v>
      </c>
      <c r="J306" s="18" t="e">
        <f t="shared" si="89"/>
        <v>#N/A</v>
      </c>
      <c r="K306" s="18" t="e">
        <f t="shared" si="89"/>
        <v>#N/A</v>
      </c>
      <c r="L306" s="18" t="e">
        <f t="shared" si="89"/>
        <v>#N/A</v>
      </c>
      <c r="M306" s="18" t="e">
        <f t="shared" si="89"/>
        <v>#N/A</v>
      </c>
      <c r="N306" s="18" t="e">
        <f t="shared" si="89"/>
        <v>#N/A</v>
      </c>
      <c r="O306" s="18" t="e">
        <f t="shared" si="89"/>
        <v>#N/A</v>
      </c>
      <c r="P306" s="18"/>
      <c r="Q306" s="18" t="e">
        <f t="shared" si="90"/>
        <v>#N/A</v>
      </c>
      <c r="R306" s="18" t="e">
        <f t="shared" si="90"/>
        <v>#N/A</v>
      </c>
      <c r="S306" s="18"/>
      <c r="T306" s="18" t="e">
        <f t="shared" si="91"/>
        <v>#N/A</v>
      </c>
      <c r="U306" s="18"/>
    </row>
    <row r="307" spans="1:21" x14ac:dyDescent="0.25">
      <c r="A307" s="17" t="str">
        <f t="shared" si="88"/>
        <v>Storage Flows</v>
      </c>
      <c r="B307" s="16" t="str">
        <f t="shared" si="92"/>
        <v>Ukraine</v>
      </c>
      <c r="C307" s="16" t="s">
        <v>46</v>
      </c>
      <c r="D307" s="18" t="e">
        <f t="shared" si="89"/>
        <v>#N/A</v>
      </c>
      <c r="E307" s="18" t="e">
        <f t="shared" si="89"/>
        <v>#N/A</v>
      </c>
      <c r="F307" s="18" t="e">
        <f t="shared" si="89"/>
        <v>#N/A</v>
      </c>
      <c r="G307" s="18" t="e">
        <f t="shared" si="89"/>
        <v>#N/A</v>
      </c>
      <c r="H307" s="18" t="e">
        <f t="shared" si="89"/>
        <v>#N/A</v>
      </c>
      <c r="I307" s="18" t="e">
        <f t="shared" si="89"/>
        <v>#N/A</v>
      </c>
      <c r="J307" s="18" t="e">
        <f t="shared" si="89"/>
        <v>#N/A</v>
      </c>
      <c r="K307" s="18" t="e">
        <f t="shared" si="89"/>
        <v>#N/A</v>
      </c>
      <c r="L307" s="18" t="e">
        <f t="shared" si="89"/>
        <v>#N/A</v>
      </c>
      <c r="M307" s="18" t="e">
        <f t="shared" si="89"/>
        <v>#N/A</v>
      </c>
      <c r="N307" s="18" t="e">
        <f t="shared" si="89"/>
        <v>#N/A</v>
      </c>
      <c r="O307" s="18" t="e">
        <f t="shared" si="89"/>
        <v>#N/A</v>
      </c>
      <c r="P307" s="18"/>
      <c r="Q307" s="18" t="e">
        <f t="shared" si="90"/>
        <v>#N/A</v>
      </c>
      <c r="R307" s="18" t="e">
        <f t="shared" si="90"/>
        <v>#N/A</v>
      </c>
      <c r="S307" s="18"/>
      <c r="T307" s="18" t="e">
        <f t="shared" si="91"/>
        <v>#N/A</v>
      </c>
    </row>
    <row r="308" spans="1:21" x14ac:dyDescent="0.25">
      <c r="A308" s="17" t="str">
        <f t="shared" si="88"/>
        <v>Transit Flows</v>
      </c>
      <c r="B308" s="16" t="str">
        <f t="shared" si="92"/>
        <v>Ukraine</v>
      </c>
      <c r="C308" s="16" t="s">
        <v>46</v>
      </c>
      <c r="D308" s="18" t="e">
        <f t="shared" si="89"/>
        <v>#N/A</v>
      </c>
      <c r="E308" s="18" t="e">
        <f t="shared" si="89"/>
        <v>#N/A</v>
      </c>
      <c r="F308" s="18" t="e">
        <f t="shared" si="89"/>
        <v>#N/A</v>
      </c>
      <c r="G308" s="18" t="e">
        <f t="shared" si="89"/>
        <v>#N/A</v>
      </c>
      <c r="H308" s="18" t="e">
        <f t="shared" si="89"/>
        <v>#N/A</v>
      </c>
      <c r="I308" s="18" t="e">
        <f t="shared" si="89"/>
        <v>#N/A</v>
      </c>
      <c r="J308" s="18" t="e">
        <f t="shared" si="89"/>
        <v>#N/A</v>
      </c>
      <c r="K308" s="18" t="e">
        <f t="shared" si="89"/>
        <v>#N/A</v>
      </c>
      <c r="L308" s="18" t="e">
        <f t="shared" si="89"/>
        <v>#N/A</v>
      </c>
      <c r="M308" s="18" t="e">
        <f t="shared" si="89"/>
        <v>#N/A</v>
      </c>
      <c r="N308" s="18" t="e">
        <f t="shared" si="89"/>
        <v>#N/A</v>
      </c>
      <c r="O308" s="18" t="e">
        <f t="shared" si="89"/>
        <v>#N/A</v>
      </c>
      <c r="P308" s="18"/>
      <c r="Q308" s="18" t="e">
        <f t="shared" si="90"/>
        <v>#N/A</v>
      </c>
      <c r="R308" s="18" t="e">
        <f t="shared" si="90"/>
        <v>#N/A</v>
      </c>
      <c r="S308" s="18"/>
      <c r="T308" s="18" t="e">
        <f t="shared" si="91"/>
        <v>#N/A</v>
      </c>
    </row>
    <row r="309" spans="1:21" x14ac:dyDescent="0.25">
      <c r="A309" s="17" t="str">
        <f t="shared" si="88"/>
        <v>Piped Exports</v>
      </c>
      <c r="B309" s="16" t="str">
        <f t="shared" si="92"/>
        <v>Ukraine</v>
      </c>
      <c r="C309" s="16" t="s">
        <v>46</v>
      </c>
      <c r="D309" s="18" t="e">
        <f t="shared" si="89"/>
        <v>#N/A</v>
      </c>
      <c r="E309" s="18" t="e">
        <f t="shared" si="89"/>
        <v>#N/A</v>
      </c>
      <c r="F309" s="18" t="e">
        <f t="shared" si="89"/>
        <v>#N/A</v>
      </c>
      <c r="G309" s="18" t="e">
        <f t="shared" si="89"/>
        <v>#N/A</v>
      </c>
      <c r="H309" s="18" t="e">
        <f t="shared" si="89"/>
        <v>#N/A</v>
      </c>
      <c r="I309" s="18" t="e">
        <f t="shared" si="89"/>
        <v>#N/A</v>
      </c>
      <c r="J309" s="18" t="e">
        <f t="shared" si="89"/>
        <v>#N/A</v>
      </c>
      <c r="K309" s="18" t="e">
        <f t="shared" si="89"/>
        <v>#N/A</v>
      </c>
      <c r="L309" s="18" t="e">
        <f t="shared" si="89"/>
        <v>#N/A</v>
      </c>
      <c r="M309" s="18" t="e">
        <f t="shared" si="89"/>
        <v>#N/A</v>
      </c>
      <c r="N309" s="18" t="e">
        <f t="shared" si="89"/>
        <v>#N/A</v>
      </c>
      <c r="O309" s="18" t="e">
        <f t="shared" si="89"/>
        <v>#N/A</v>
      </c>
      <c r="P309" s="18"/>
      <c r="Q309" s="18" t="e">
        <f t="shared" si="90"/>
        <v>#N/A</v>
      </c>
      <c r="R309" s="18" t="e">
        <f t="shared" si="90"/>
        <v>#N/A</v>
      </c>
      <c r="S309" s="18"/>
      <c r="T309" s="18" t="e">
        <f t="shared" si="91"/>
        <v>#N/A</v>
      </c>
    </row>
    <row r="310" spans="1:21" x14ac:dyDescent="0.25">
      <c r="A310" s="17" t="s">
        <v>52</v>
      </c>
      <c r="B310" s="16" t="str">
        <f t="shared" si="92"/>
        <v>Ukraine</v>
      </c>
      <c r="C310" s="16" t="s">
        <v>46</v>
      </c>
      <c r="D310" s="18" t="e">
        <f>INDEX('Storage Levels'!$B$7:$U$105,MATCH($B310,'Storage Levels'!$A$7:$A$105,0),MATCH(D$1,'Storage Levels'!$B$6:$U$6,0))/1000</f>
        <v>#N/A</v>
      </c>
      <c r="E310" s="18" t="e">
        <f>INDEX('Storage Levels'!$B$7:$U$105,MATCH($B310,'Storage Levels'!$A$7:$A$105,0),MATCH(E$1,'Storage Levels'!$B$6:$U$6,0))/1000</f>
        <v>#N/A</v>
      </c>
      <c r="F310" s="18" t="e">
        <f>INDEX('Storage Levels'!$B$7:$U$105,MATCH($B310,'Storage Levels'!$A$7:$A$105,0),MATCH(F$1,'Storage Levels'!$B$6:$U$6,0))/1000</f>
        <v>#N/A</v>
      </c>
      <c r="G310" s="18" t="e">
        <f>INDEX('Storage Levels'!$B$7:$U$105,MATCH($B310,'Storage Levels'!$A$7:$A$105,0),MATCH(G$1,'Storage Levels'!$B$6:$U$6,0))/1000</f>
        <v>#N/A</v>
      </c>
      <c r="H310" s="18" t="e">
        <f>INDEX('Storage Levels'!$B$7:$U$105,MATCH($B310,'Storage Levels'!$A$7:$A$105,0),MATCH(H$1,'Storage Levels'!$B$6:$U$6,0))/1000</f>
        <v>#N/A</v>
      </c>
      <c r="I310" s="18" t="e">
        <f>INDEX('Storage Levels'!$B$7:$U$105,MATCH($B310,'Storage Levels'!$A$7:$A$105,0),MATCH(I$1,'Storage Levels'!$B$6:$U$6,0))/1000</f>
        <v>#N/A</v>
      </c>
      <c r="J310" s="18" t="e">
        <f>INDEX('Storage Levels'!$B$7:$U$105,MATCH($B310,'Storage Levels'!$A$7:$A$105,0),MATCH(J$1,'Storage Levels'!$B$6:$U$6,0))/1000</f>
        <v>#N/A</v>
      </c>
      <c r="K310" s="18" t="e">
        <f>INDEX('Storage Levels'!$B$7:$U$105,MATCH($B310,'Storage Levels'!$A$7:$A$105,0),MATCH(K$1,'Storage Levels'!$B$6:$U$6,0))/1000</f>
        <v>#N/A</v>
      </c>
      <c r="L310" s="18" t="e">
        <f>INDEX('Storage Levels'!$B$7:$U$105,MATCH($B310,'Storage Levels'!$A$7:$A$105,0),MATCH(L$1,'Storage Levels'!$B$6:$U$6,0))/1000</f>
        <v>#N/A</v>
      </c>
      <c r="M310" s="18" t="e">
        <f>INDEX('Storage Levels'!$B$7:$U$105,MATCH($B310,'Storage Levels'!$A$7:$A$105,0),MATCH(M$1,'Storage Levels'!$B$6:$U$6,0))/1000</f>
        <v>#N/A</v>
      </c>
      <c r="N310" s="18" t="e">
        <f>INDEX('Storage Levels'!$B$7:$U$105,MATCH($B310,'Storage Levels'!$A$7:$A$105,0),MATCH(N$1,'Storage Levels'!$B$6:$U$6,0))/1000</f>
        <v>#N/A</v>
      </c>
      <c r="O310" s="18" t="e">
        <f>INDEX('Storage Levels'!$B$7:$U$105,MATCH($B310,'Storage Levels'!$A$7:$A$105,0),MATCH(O$1,'Storage Levels'!$B$6:$U$6,0))/1000</f>
        <v>#N/A</v>
      </c>
      <c r="Q310" s="18" t="e">
        <f>INDEX('Storage Levels'!$B$7:$U$105,MATCH($B310,'Storage Levels'!$A$7:$A$105,0),MATCH(Q$1,'Storage Levels'!$B$6:$U$6,0))/1000</f>
        <v>#N/A</v>
      </c>
      <c r="R310" s="18" t="e">
        <f>INDEX('Storage Levels'!$B$7:$U$105,MATCH($B310,'Storage Levels'!$A$7:$A$105,0),MATCH(R$1,'Storage Levels'!$B$6:$U$6,0))/1000</f>
        <v>#N/A</v>
      </c>
      <c r="T310" s="18"/>
    </row>
    <row r="311" spans="1:21" x14ac:dyDescent="0.25">
      <c r="A311" s="17" t="s">
        <v>51</v>
      </c>
      <c r="B311" s="16" t="str">
        <f t="shared" si="92"/>
        <v>Ukraine</v>
      </c>
      <c r="C311" s="16" t="s">
        <v>46</v>
      </c>
      <c r="D311" s="18" t="e">
        <f>-D303</f>
        <v>#N/A</v>
      </c>
      <c r="E311" s="18" t="e">
        <f t="shared" ref="E311:T311" si="93">-E303</f>
        <v>#N/A</v>
      </c>
      <c r="F311" s="18" t="e">
        <f t="shared" si="93"/>
        <v>#N/A</v>
      </c>
      <c r="G311" s="18" t="e">
        <f t="shared" si="93"/>
        <v>#N/A</v>
      </c>
      <c r="H311" s="18" t="e">
        <f t="shared" si="93"/>
        <v>#N/A</v>
      </c>
      <c r="I311" s="18" t="e">
        <f t="shared" si="93"/>
        <v>#N/A</v>
      </c>
      <c r="J311" s="18" t="e">
        <f t="shared" si="93"/>
        <v>#N/A</v>
      </c>
      <c r="K311" s="18" t="e">
        <f t="shared" si="93"/>
        <v>#N/A</v>
      </c>
      <c r="L311" s="18" t="e">
        <f t="shared" si="93"/>
        <v>#N/A</v>
      </c>
      <c r="M311" s="18" t="e">
        <f t="shared" si="93"/>
        <v>#N/A</v>
      </c>
      <c r="N311" s="18" t="e">
        <f t="shared" si="93"/>
        <v>#N/A</v>
      </c>
      <c r="O311" s="18" t="e">
        <f t="shared" si="93"/>
        <v>#N/A</v>
      </c>
      <c r="P311" s="18"/>
      <c r="Q311" s="18" t="e">
        <f t="shared" ref="Q311:AF311" si="94">-Q303</f>
        <v>#N/A</v>
      </c>
      <c r="R311" s="18" t="e">
        <f t="shared" si="94"/>
        <v>#N/A</v>
      </c>
      <c r="S311" s="18"/>
      <c r="T311" s="18" t="e">
        <f t="shared" ref="T311:AI311" si="95">-T303</f>
        <v>#N/A</v>
      </c>
    </row>
    <row r="312" spans="1:21" x14ac:dyDescent="0.25">
      <c r="A312" s="17" t="s">
        <v>22</v>
      </c>
      <c r="B312" s="16" t="str">
        <f t="shared" si="92"/>
        <v>Ukraine</v>
      </c>
      <c r="C312" s="16" t="s">
        <v>46</v>
      </c>
      <c r="D312" s="18" t="e">
        <f t="shared" ref="D312:O314" si="96">D292*D$2/1000</f>
        <v>#N/A</v>
      </c>
      <c r="E312" s="18" t="e">
        <f t="shared" si="96"/>
        <v>#N/A</v>
      </c>
      <c r="F312" s="18" t="e">
        <f t="shared" si="96"/>
        <v>#N/A</v>
      </c>
      <c r="G312" s="18" t="e">
        <f t="shared" si="96"/>
        <v>#N/A</v>
      </c>
      <c r="H312" s="18" t="e">
        <f t="shared" si="96"/>
        <v>#N/A</v>
      </c>
      <c r="I312" s="18" t="e">
        <f t="shared" si="96"/>
        <v>#N/A</v>
      </c>
      <c r="J312" s="18" t="e">
        <f t="shared" si="96"/>
        <v>#N/A</v>
      </c>
      <c r="K312" s="18" t="e">
        <f t="shared" si="96"/>
        <v>#N/A</v>
      </c>
      <c r="L312" s="18" t="e">
        <f t="shared" si="96"/>
        <v>#N/A</v>
      </c>
      <c r="M312" s="18" t="e">
        <f t="shared" si="96"/>
        <v>#N/A</v>
      </c>
      <c r="N312" s="18" t="e">
        <f t="shared" si="96"/>
        <v>#N/A</v>
      </c>
      <c r="O312" s="18" t="e">
        <f t="shared" si="96"/>
        <v>#N/A</v>
      </c>
      <c r="Q312" s="18" t="e">
        <f t="shared" ref="Q312:R314" si="97">Q292*Q$2/1000</f>
        <v>#N/A</v>
      </c>
      <c r="R312" s="18" t="e">
        <f t="shared" si="97"/>
        <v>#N/A</v>
      </c>
      <c r="S312" s="18"/>
      <c r="T312" s="18" t="e">
        <f t="shared" ref="T312:T314" si="98">T292*T$2/1000</f>
        <v>#N/A</v>
      </c>
    </row>
    <row r="313" spans="1:21" x14ac:dyDescent="0.25">
      <c r="A313" s="17" t="s">
        <v>23</v>
      </c>
      <c r="B313" s="16" t="str">
        <f t="shared" si="92"/>
        <v>Ukraine</v>
      </c>
      <c r="C313" s="16" t="s">
        <v>46</v>
      </c>
      <c r="D313" s="18" t="e">
        <f t="shared" si="96"/>
        <v>#N/A</v>
      </c>
      <c r="E313" s="18" t="e">
        <f t="shared" si="96"/>
        <v>#N/A</v>
      </c>
      <c r="F313" s="18" t="e">
        <f t="shared" si="96"/>
        <v>#N/A</v>
      </c>
      <c r="G313" s="18" t="e">
        <f t="shared" si="96"/>
        <v>#N/A</v>
      </c>
      <c r="H313" s="18" t="e">
        <f t="shared" si="96"/>
        <v>#N/A</v>
      </c>
      <c r="I313" s="18" t="e">
        <f t="shared" si="96"/>
        <v>#N/A</v>
      </c>
      <c r="J313" s="18" t="e">
        <f t="shared" si="96"/>
        <v>#N/A</v>
      </c>
      <c r="K313" s="18" t="e">
        <f t="shared" si="96"/>
        <v>#N/A</v>
      </c>
      <c r="L313" s="18" t="e">
        <f t="shared" si="96"/>
        <v>#N/A</v>
      </c>
      <c r="M313" s="18" t="e">
        <f t="shared" si="96"/>
        <v>#N/A</v>
      </c>
      <c r="N313" s="18" t="e">
        <f t="shared" si="96"/>
        <v>#N/A</v>
      </c>
      <c r="O313" s="18" t="e">
        <f t="shared" si="96"/>
        <v>#N/A</v>
      </c>
      <c r="Q313" s="18" t="e">
        <f t="shared" si="97"/>
        <v>#N/A</v>
      </c>
      <c r="R313" s="18" t="e">
        <f t="shared" si="97"/>
        <v>#N/A</v>
      </c>
      <c r="S313" s="18"/>
      <c r="T313" s="18" t="e">
        <f t="shared" si="98"/>
        <v>#N/A</v>
      </c>
    </row>
    <row r="314" spans="1:21" x14ac:dyDescent="0.25">
      <c r="A314" s="17" t="s">
        <v>59</v>
      </c>
      <c r="B314" s="16" t="str">
        <f t="shared" si="92"/>
        <v>Ukraine</v>
      </c>
      <c r="C314" s="16" t="s">
        <v>46</v>
      </c>
      <c r="D314" s="18" t="e">
        <f t="shared" si="96"/>
        <v>#N/A</v>
      </c>
      <c r="E314" s="18" t="e">
        <f t="shared" si="96"/>
        <v>#N/A</v>
      </c>
      <c r="F314" s="18" t="e">
        <f t="shared" si="96"/>
        <v>#N/A</v>
      </c>
      <c r="G314" s="18" t="e">
        <f t="shared" si="96"/>
        <v>#N/A</v>
      </c>
      <c r="H314" s="18" t="e">
        <f t="shared" si="96"/>
        <v>#N/A</v>
      </c>
      <c r="I314" s="18" t="e">
        <f t="shared" si="96"/>
        <v>#N/A</v>
      </c>
      <c r="J314" s="18" t="e">
        <f t="shared" si="96"/>
        <v>#N/A</v>
      </c>
      <c r="K314" s="18" t="e">
        <f t="shared" si="96"/>
        <v>#N/A</v>
      </c>
      <c r="L314" s="18" t="e">
        <f t="shared" si="96"/>
        <v>#N/A</v>
      </c>
      <c r="M314" s="18" t="e">
        <f t="shared" si="96"/>
        <v>#N/A</v>
      </c>
      <c r="N314" s="18" t="e">
        <f t="shared" si="96"/>
        <v>#N/A</v>
      </c>
      <c r="O314" s="18" t="e">
        <f t="shared" si="96"/>
        <v>#N/A</v>
      </c>
      <c r="Q314" s="18" t="e">
        <f t="shared" si="97"/>
        <v>#N/A</v>
      </c>
      <c r="R314" s="18" t="e">
        <f t="shared" si="97"/>
        <v>#N/A</v>
      </c>
      <c r="S314" s="18"/>
      <c r="T314" s="18" t="e">
        <f t="shared" si="98"/>
        <v>#N/A</v>
      </c>
    </row>
    <row r="323" spans="1:20" x14ac:dyDescent="0.25">
      <c r="A323" s="17" t="s">
        <v>16</v>
      </c>
      <c r="B323" s="16" t="s">
        <v>64</v>
      </c>
      <c r="C323" s="16" t="s">
        <v>43</v>
      </c>
      <c r="D323" s="18" t="e">
        <f>INDEX(Demand!$B$6:$U$104,MATCH($B323,Demand!$A$6:$A$104,0),MATCH(D$1,Demand!$B$5:$U$5,0))</f>
        <v>#N/A</v>
      </c>
      <c r="E323" s="18" t="e">
        <f>INDEX(Demand!$B$6:$U$104,MATCH($B323,Demand!$A$6:$A$104,0),MATCH(E$1,Demand!$B$5:$U$5,0))</f>
        <v>#N/A</v>
      </c>
      <c r="F323" s="18" t="e">
        <f>INDEX(Demand!$B$6:$U$104,MATCH($B323,Demand!$A$6:$A$104,0),MATCH(F$1,Demand!$B$5:$U$5,0))</f>
        <v>#N/A</v>
      </c>
      <c r="G323" s="18" t="e">
        <f>INDEX(Demand!$B$6:$U$104,MATCH($B323,Demand!$A$6:$A$104,0),MATCH(G$1,Demand!$B$5:$U$5,0))</f>
        <v>#N/A</v>
      </c>
      <c r="H323" s="18" t="e">
        <f>INDEX(Demand!$B$6:$U$104,MATCH($B323,Demand!$A$6:$A$104,0),MATCH(H$1,Demand!$B$5:$U$5,0))</f>
        <v>#N/A</v>
      </c>
      <c r="I323" s="18" t="e">
        <f>INDEX(Demand!$B$6:$U$104,MATCH($B323,Demand!$A$6:$A$104,0),MATCH(I$1,Demand!$B$5:$U$5,0))</f>
        <v>#N/A</v>
      </c>
      <c r="J323" s="18" t="e">
        <f>INDEX(Demand!$B$6:$U$104,MATCH($B323,Demand!$A$6:$A$104,0),MATCH(J$1,Demand!$B$5:$U$5,0))</f>
        <v>#N/A</v>
      </c>
      <c r="K323" s="18" t="e">
        <f>INDEX(Demand!$B$6:$U$104,MATCH($B323,Demand!$A$6:$A$104,0),MATCH(K$1,Demand!$B$5:$U$5,0))</f>
        <v>#N/A</v>
      </c>
      <c r="L323" s="18" t="e">
        <f>INDEX(Demand!$B$6:$U$104,MATCH($B323,Demand!$A$6:$A$104,0),MATCH(L$1,Demand!$B$5:$U$5,0))</f>
        <v>#N/A</v>
      </c>
      <c r="M323" s="18" t="e">
        <f>INDEX(Demand!$B$6:$U$104,MATCH($B323,Demand!$A$6:$A$104,0),MATCH(M$1,Demand!$B$5:$U$5,0))</f>
        <v>#N/A</v>
      </c>
      <c r="N323" s="18" t="e">
        <f>INDEX(Demand!$B$6:$U$104,MATCH($B323,Demand!$A$6:$A$104,0),MATCH(N$1,Demand!$B$5:$U$5,0))</f>
        <v>#N/A</v>
      </c>
      <c r="O323" s="18" t="e">
        <f>INDEX(Demand!$B$6:$U$104,MATCH($B323,Demand!$A$6:$A$104,0),MATCH(O$1,Demand!$B$5:$U$5,0))</f>
        <v>#N/A</v>
      </c>
      <c r="P323" s="18"/>
      <c r="Q323" s="18" t="e">
        <f>INDEX(Demand!$B$6:$U$104,MATCH($B323,Demand!$A$6:$A$104,0),MATCH(Q$1,Demand!$B$5:$U$5,0))</f>
        <v>#N/A</v>
      </c>
      <c r="R323" s="18" t="e">
        <f>INDEX(Demand!$B$6:$U$104,MATCH($B323,Demand!$A$6:$A$104,0),MATCH(R$1,Demand!$B$5:$U$5,0))</f>
        <v>#N/A</v>
      </c>
      <c r="S323" s="18"/>
      <c r="T323" s="18" t="e">
        <f t="shared" ref="T323:T329" si="99">SUMPRODUCT($D323:$O323,$D$2:$O$2)/T$2</f>
        <v>#N/A</v>
      </c>
    </row>
    <row r="324" spans="1:20" x14ac:dyDescent="0.25">
      <c r="A324" s="17" t="s">
        <v>13</v>
      </c>
      <c r="B324" s="16" t="str">
        <f>B323</f>
        <v>Österreich</v>
      </c>
      <c r="C324" s="16" t="s">
        <v>43</v>
      </c>
      <c r="D324" s="18" t="e">
        <f>INDEX(Production!$B$6:$U$104,MATCH($B324,Production!$A$6:$A$104,0),MATCH(D$1,Production!$B$5:$U$5,0))</f>
        <v>#N/A</v>
      </c>
      <c r="E324" s="18" t="e">
        <f>INDEX(Production!$B$6:$U$104,MATCH($B324,Production!$A$6:$A$104,0),MATCH(E$1,Production!$B$5:$U$5,0))</f>
        <v>#N/A</v>
      </c>
      <c r="F324" s="18" t="e">
        <f>INDEX(Production!$B$6:$U$104,MATCH($B324,Production!$A$6:$A$104,0),MATCH(F$1,Production!$B$5:$U$5,0))</f>
        <v>#N/A</v>
      </c>
      <c r="G324" s="18" t="e">
        <f>INDEX(Production!$B$6:$U$104,MATCH($B324,Production!$A$6:$A$104,0),MATCH(G$1,Production!$B$5:$U$5,0))</f>
        <v>#N/A</v>
      </c>
      <c r="H324" s="18" t="e">
        <f>INDEX(Production!$B$6:$U$104,MATCH($B324,Production!$A$6:$A$104,0),MATCH(H$1,Production!$B$5:$U$5,0))</f>
        <v>#N/A</v>
      </c>
      <c r="I324" s="18" t="e">
        <f>INDEX(Production!$B$6:$U$104,MATCH($B324,Production!$A$6:$A$104,0),MATCH(I$1,Production!$B$5:$U$5,0))</f>
        <v>#N/A</v>
      </c>
      <c r="J324" s="18" t="e">
        <f>INDEX(Production!$B$6:$U$104,MATCH($B324,Production!$A$6:$A$104,0),MATCH(J$1,Production!$B$5:$U$5,0))</f>
        <v>#N/A</v>
      </c>
      <c r="K324" s="18" t="e">
        <f>INDEX(Production!$B$6:$U$104,MATCH($B324,Production!$A$6:$A$104,0),MATCH(K$1,Production!$B$5:$U$5,0))</f>
        <v>#N/A</v>
      </c>
      <c r="L324" s="18" t="e">
        <f>INDEX(Production!$B$6:$U$104,MATCH($B324,Production!$A$6:$A$104,0),MATCH(L$1,Production!$B$5:$U$5,0))</f>
        <v>#N/A</v>
      </c>
      <c r="M324" s="18" t="e">
        <f>INDEX(Production!$B$6:$U$104,MATCH($B324,Production!$A$6:$A$104,0),MATCH(M$1,Production!$B$5:$U$5,0))</f>
        <v>#N/A</v>
      </c>
      <c r="N324" s="18" t="e">
        <f>INDEX(Production!$B$6:$U$104,MATCH($B324,Production!$A$6:$A$104,0),MATCH(N$1,Production!$B$5:$U$5,0))</f>
        <v>#N/A</v>
      </c>
      <c r="O324" s="18" t="e">
        <f>INDEX(Production!$B$6:$U$104,MATCH($B324,Production!$A$6:$A$104,0),MATCH(O$1,Production!$B$5:$U$5,0))</f>
        <v>#N/A</v>
      </c>
      <c r="P324" s="18"/>
      <c r="Q324" s="18" t="e">
        <f>INDEX(Production!$B$6:$U$104,MATCH($B324,Production!$A$6:$A$104,0),MATCH(Q$1,Production!$B$5:$U$5,0))</f>
        <v>#N/A</v>
      </c>
      <c r="R324" s="18" t="e">
        <f>INDEX(Production!$B$6:$U$104,MATCH($B324,Production!$A$6:$A$104,0),MATCH(R$1,Production!$B$5:$U$5,0))</f>
        <v>#N/A</v>
      </c>
      <c r="S324" s="18"/>
      <c r="T324" s="18" t="e">
        <f t="shared" si="99"/>
        <v>#N/A</v>
      </c>
    </row>
    <row r="325" spans="1:20" x14ac:dyDescent="0.25">
      <c r="A325" s="17" t="s">
        <v>14</v>
      </c>
      <c r="B325" s="16" t="str">
        <f t="shared" ref="B325:B334" si="100">B324</f>
        <v>Österreich</v>
      </c>
      <c r="C325" s="16" t="s">
        <v>43</v>
      </c>
      <c r="D325" s="18" t="e">
        <f>SUMIF('Piped Imports'!$C$18:$C$116,$B325,INDEX('Piped Imports'!$D$18:$W$116,,MATCH(D$1,'Piped Imports'!$D$17:$W$17,0)))</f>
        <v>#N/A</v>
      </c>
      <c r="E325" s="18" t="e">
        <f>SUMIF('Piped Imports'!$C$18:$C$116,$B325,INDEX('Piped Imports'!$D$18:$W$116,,MATCH(E$1,'Piped Imports'!$D$17:$W$17,0)))</f>
        <v>#N/A</v>
      </c>
      <c r="F325" s="18" t="e">
        <f>SUMIF('Piped Imports'!$C$18:$C$116,$B325,INDEX('Piped Imports'!$D$18:$W$116,,MATCH(F$1,'Piped Imports'!$D$17:$W$17,0)))</f>
        <v>#N/A</v>
      </c>
      <c r="G325" s="18" t="e">
        <f>SUMIF('Piped Imports'!$C$18:$C$116,$B325,INDEX('Piped Imports'!$D$18:$W$116,,MATCH(G$1,'Piped Imports'!$D$17:$W$17,0)))</f>
        <v>#N/A</v>
      </c>
      <c r="H325" s="18" t="e">
        <f>SUMIF('Piped Imports'!$C$18:$C$116,$B325,INDEX('Piped Imports'!$D$18:$W$116,,MATCH(H$1,'Piped Imports'!$D$17:$W$17,0)))</f>
        <v>#N/A</v>
      </c>
      <c r="I325" s="18" t="e">
        <f>SUMIF('Piped Imports'!$C$18:$C$116,$B325,INDEX('Piped Imports'!$D$18:$W$116,,MATCH(I$1,'Piped Imports'!$D$17:$W$17,0)))</f>
        <v>#N/A</v>
      </c>
      <c r="J325" s="18" t="e">
        <f>SUMIF('Piped Imports'!$C$18:$C$116,$B325,INDEX('Piped Imports'!$D$18:$W$116,,MATCH(J$1,'Piped Imports'!$D$17:$W$17,0)))</f>
        <v>#N/A</v>
      </c>
      <c r="K325" s="18" t="e">
        <f>SUMIF('Piped Imports'!$C$18:$C$116,$B325,INDEX('Piped Imports'!$D$18:$W$116,,MATCH(K$1,'Piped Imports'!$D$17:$W$17,0)))</f>
        <v>#N/A</v>
      </c>
      <c r="L325" s="18" t="e">
        <f>SUMIF('Piped Imports'!$C$18:$C$116,$B325,INDEX('Piped Imports'!$D$18:$W$116,,MATCH(L$1,'Piped Imports'!$D$17:$W$17,0)))</f>
        <v>#N/A</v>
      </c>
      <c r="M325" s="18" t="e">
        <f>SUMIF('Piped Imports'!$C$18:$C$116,$B325,INDEX('Piped Imports'!$D$18:$W$116,,MATCH(M$1,'Piped Imports'!$D$17:$W$17,0)))</f>
        <v>#N/A</v>
      </c>
      <c r="N325" s="18" t="e">
        <f>SUMIF('Piped Imports'!$C$18:$C$116,$B325,INDEX('Piped Imports'!$D$18:$W$116,,MATCH(N$1,'Piped Imports'!$D$17:$W$17,0)))</f>
        <v>#N/A</v>
      </c>
      <c r="O325" s="18" t="e">
        <f>SUMIF('Piped Imports'!$C$18:$C$116,$B325,INDEX('Piped Imports'!$D$18:$W$116,,MATCH(O$1,'Piped Imports'!$D$17:$W$17,0)))</f>
        <v>#N/A</v>
      </c>
      <c r="P325" s="18"/>
      <c r="Q325" s="18" t="e">
        <f>SUMIF('Piped Imports'!$C$18:$C$116,$B325,INDEX('Piped Imports'!$D$18:$W$116,,MATCH(Q$1,'Piped Imports'!$D$17:$W$17,0)))</f>
        <v>#N/A</v>
      </c>
      <c r="R325" s="18" t="e">
        <f>SUMIF('Piped Imports'!$C$18:$C$116,$B325,INDEX('Piped Imports'!$D$18:$W$116,,MATCH(R$1,'Piped Imports'!$D$17:$W$17,0)))</f>
        <v>#N/A</v>
      </c>
      <c r="S325" s="18"/>
      <c r="T325" s="18" t="e">
        <f t="shared" si="99"/>
        <v>#N/A</v>
      </c>
    </row>
    <row r="326" spans="1:20" x14ac:dyDescent="0.25">
      <c r="A326" s="17" t="s">
        <v>15</v>
      </c>
      <c r="B326" s="16" t="str">
        <f t="shared" si="100"/>
        <v>Österreich</v>
      </c>
      <c r="C326" s="16" t="s">
        <v>43</v>
      </c>
      <c r="D326" s="18" t="e">
        <f t="array" ref="D326">SUMIF(LNG!$C$14:$C$112,$B326,INDEX(LNG!$D$14:$W$112,,MATCH(D$1,LNG!$D$13:$W$13,0)))</f>
        <v>#N/A</v>
      </c>
      <c r="E326" s="18" t="e">
        <f t="array" ref="E326">SUMIF(LNG!$C$14:$C$112,$B326,INDEX(LNG!$D$14:$W$112,,MATCH(E$1,LNG!$D$13:$W$13,0)))</f>
        <v>#N/A</v>
      </c>
      <c r="F326" s="18" t="e">
        <f t="array" ref="F326">SUMIF(LNG!$C$14:$C$112,$B326,INDEX(LNG!$D$14:$W$112,,MATCH(F$1,LNG!$D$13:$W$13,0)))</f>
        <v>#N/A</v>
      </c>
      <c r="G326" s="18" t="e">
        <f t="array" ref="G326">SUMIF(LNG!$C$14:$C$112,$B326,INDEX(LNG!$D$14:$W$112,,MATCH(G$1,LNG!$D$13:$W$13,0)))</f>
        <v>#N/A</v>
      </c>
      <c r="H326" s="18" t="e">
        <f t="array" ref="H326">SUMIF(LNG!$C$14:$C$112,$B326,INDEX(LNG!$D$14:$W$112,,MATCH(H$1,LNG!$D$13:$W$13,0)))</f>
        <v>#N/A</v>
      </c>
      <c r="I326" s="18" t="e">
        <f t="array" ref="I326">SUMIF(LNG!$C$14:$C$112,$B326,INDEX(LNG!$D$14:$W$112,,MATCH(I$1,LNG!$D$13:$W$13,0)))</f>
        <v>#N/A</v>
      </c>
      <c r="J326" s="18" t="e">
        <f t="array" ref="J326">SUMIF(LNG!$C$14:$C$112,$B326,INDEX(LNG!$D$14:$W$112,,MATCH(J$1,LNG!$D$13:$W$13,0)))</f>
        <v>#N/A</v>
      </c>
      <c r="K326" s="18" t="e">
        <f t="array" ref="K326">SUMIF(LNG!$C$14:$C$112,$B326,INDEX(LNG!$D$14:$W$112,,MATCH(K$1,LNG!$D$13:$W$13,0)))</f>
        <v>#N/A</v>
      </c>
      <c r="L326" s="18" t="e">
        <f t="array" ref="L326">SUMIF(LNG!$C$14:$C$112,$B326,INDEX(LNG!$D$14:$W$112,,MATCH(L$1,LNG!$D$13:$W$13,0)))</f>
        <v>#N/A</v>
      </c>
      <c r="M326" s="18" t="e">
        <f t="array" ref="M326">SUMIF(LNG!$C$14:$C$112,$B326,INDEX(LNG!$D$14:$W$112,,MATCH(M$1,LNG!$D$13:$W$13,0)))</f>
        <v>#N/A</v>
      </c>
      <c r="N326" s="18" t="e">
        <f t="array" ref="N326">SUMIF(LNG!$C$14:$C$112,$B326,INDEX(LNG!$D$14:$W$112,,MATCH(N$1,LNG!$D$13:$W$13,0)))</f>
        <v>#N/A</v>
      </c>
      <c r="O326" s="18" t="e">
        <f t="array" ref="O326">SUMIF(LNG!$C$14:$C$112,$B326,INDEX(LNG!$D$14:$W$112,,MATCH(O$1,LNG!$D$13:$W$13,0)))</f>
        <v>#N/A</v>
      </c>
      <c r="P326" s="18"/>
      <c r="Q326" s="18" t="e">
        <f t="array" ref="Q326">SUMIF(LNG!$C$14:$C$112,$B326,INDEX(LNG!$D$14:$W$112,,MATCH(Q$1,LNG!$D$13:$W$13,0)))</f>
        <v>#N/A</v>
      </c>
      <c r="R326" s="18" t="e">
        <f t="array" ref="R326">SUMIF(LNG!$C$14:$C$112,$B326,INDEX(LNG!$D$14:$W$112,,MATCH(R$1,LNG!$D$13:$W$13,0)))</f>
        <v>#N/A</v>
      </c>
      <c r="S326" s="18"/>
      <c r="T326" s="18" t="e">
        <f t="shared" si="99"/>
        <v>#N/A</v>
      </c>
    </row>
    <row r="327" spans="1:20" x14ac:dyDescent="0.25">
      <c r="A327" s="17" t="s">
        <v>44</v>
      </c>
      <c r="B327" s="16" t="str">
        <f t="shared" si="100"/>
        <v>Österreich</v>
      </c>
      <c r="C327" s="16" t="s">
        <v>43</v>
      </c>
      <c r="D327" s="18" t="e">
        <f>INDEX('Storage Volumes'!$B$6:$U$104,MATCH($B327,'Storage Volumes'!$A$6:$A$104,0),MATCH(D$1,'Storage Volumes'!$B$5:$U$5,0))</f>
        <v>#N/A</v>
      </c>
      <c r="E327" s="18" t="e">
        <f>INDEX('Storage Volumes'!$B$6:$U$104,MATCH($B327,'Storage Volumes'!$A$6:$A$104,0),MATCH(E$1,'Storage Volumes'!$B$5:$U$5,0))</f>
        <v>#N/A</v>
      </c>
      <c r="F327" s="18" t="e">
        <f>INDEX('Storage Volumes'!$B$6:$U$104,MATCH($B327,'Storage Volumes'!$A$6:$A$104,0),MATCH(F$1,'Storage Volumes'!$B$5:$U$5,0))</f>
        <v>#N/A</v>
      </c>
      <c r="G327" s="18" t="e">
        <f>INDEX('Storage Volumes'!$B$6:$U$104,MATCH($B327,'Storage Volumes'!$A$6:$A$104,0),MATCH(G$1,'Storage Volumes'!$B$5:$U$5,0))</f>
        <v>#N/A</v>
      </c>
      <c r="H327" s="18" t="e">
        <f>INDEX('Storage Volumes'!$B$6:$U$104,MATCH($B327,'Storage Volumes'!$A$6:$A$104,0),MATCH(H$1,'Storage Volumes'!$B$5:$U$5,0))</f>
        <v>#N/A</v>
      </c>
      <c r="I327" s="18" t="e">
        <f>INDEX('Storage Volumes'!$B$6:$U$104,MATCH($B327,'Storage Volumes'!$A$6:$A$104,0),MATCH(I$1,'Storage Volumes'!$B$5:$U$5,0))</f>
        <v>#N/A</v>
      </c>
      <c r="J327" s="18" t="e">
        <f>INDEX('Storage Volumes'!$B$6:$U$104,MATCH($B327,'Storage Volumes'!$A$6:$A$104,0),MATCH(J$1,'Storage Volumes'!$B$5:$U$5,0))</f>
        <v>#N/A</v>
      </c>
      <c r="K327" s="18" t="e">
        <f>INDEX('Storage Volumes'!$B$6:$U$104,MATCH($B327,'Storage Volumes'!$A$6:$A$104,0),MATCH(K$1,'Storage Volumes'!$B$5:$U$5,0))</f>
        <v>#N/A</v>
      </c>
      <c r="L327" s="18" t="e">
        <f>INDEX('Storage Volumes'!$B$6:$U$104,MATCH($B327,'Storage Volumes'!$A$6:$A$104,0),MATCH(L$1,'Storage Volumes'!$B$5:$U$5,0))</f>
        <v>#N/A</v>
      </c>
      <c r="M327" s="18" t="e">
        <f>INDEX('Storage Volumes'!$B$6:$U$104,MATCH($B327,'Storage Volumes'!$A$6:$A$104,0),MATCH(M$1,'Storage Volumes'!$B$5:$U$5,0))</f>
        <v>#N/A</v>
      </c>
      <c r="N327" s="18" t="e">
        <f>INDEX('Storage Volumes'!$B$6:$U$104,MATCH($B327,'Storage Volumes'!$A$6:$A$104,0),MATCH(N$1,'Storage Volumes'!$B$5:$U$5,0))</f>
        <v>#N/A</v>
      </c>
      <c r="O327" s="18" t="e">
        <f>INDEX('Storage Volumes'!$B$6:$U$104,MATCH($B327,'Storage Volumes'!$A$6:$A$104,0),MATCH(O$1,'Storage Volumes'!$B$5:$U$5,0))</f>
        <v>#N/A</v>
      </c>
      <c r="P327" s="18"/>
      <c r="Q327" s="18" t="e">
        <f>INDEX('Storage Volumes'!$B$6:$U$104,MATCH($B327,'Storage Volumes'!$A$6:$A$104,0),MATCH(Q$1,'Storage Volumes'!$B$5:$U$5,0))</f>
        <v>#N/A</v>
      </c>
      <c r="R327" s="18" t="e">
        <f>INDEX('Storage Volumes'!$B$6:$U$104,MATCH($B327,'Storage Volumes'!$A$6:$A$104,0),MATCH(R$1,'Storage Volumes'!$B$5:$U$5,0))</f>
        <v>#N/A</v>
      </c>
      <c r="S327" s="18"/>
      <c r="T327" s="18" t="e">
        <f t="shared" si="99"/>
        <v>#N/A</v>
      </c>
    </row>
    <row r="328" spans="1:20" x14ac:dyDescent="0.25">
      <c r="A328" s="17" t="s">
        <v>45</v>
      </c>
      <c r="B328" s="16" t="str">
        <f t="shared" si="100"/>
        <v>Österreich</v>
      </c>
      <c r="C328" s="16" t="s">
        <v>43</v>
      </c>
      <c r="D328" s="18" t="e">
        <f>SUM(D332:D333)</f>
        <v>#N/A</v>
      </c>
      <c r="E328" s="18" t="e">
        <f t="shared" ref="E328:T328" si="101">SUM(E332:E333)</f>
        <v>#N/A</v>
      </c>
      <c r="F328" s="18" t="e">
        <f t="shared" si="101"/>
        <v>#N/A</v>
      </c>
      <c r="G328" s="18" t="e">
        <f t="shared" si="101"/>
        <v>#N/A</v>
      </c>
      <c r="H328" s="18" t="e">
        <f t="shared" si="101"/>
        <v>#N/A</v>
      </c>
      <c r="I328" s="18" t="e">
        <f t="shared" si="101"/>
        <v>#N/A</v>
      </c>
      <c r="J328" s="18" t="e">
        <f t="shared" si="101"/>
        <v>#N/A</v>
      </c>
      <c r="K328" s="18" t="e">
        <f t="shared" si="101"/>
        <v>#N/A</v>
      </c>
      <c r="L328" s="18" t="e">
        <f t="shared" si="101"/>
        <v>#N/A</v>
      </c>
      <c r="M328" s="18" t="e">
        <f t="shared" si="101"/>
        <v>#N/A</v>
      </c>
      <c r="N328" s="18" t="e">
        <f t="shared" si="101"/>
        <v>#N/A</v>
      </c>
      <c r="O328" s="18" t="e">
        <f t="shared" si="101"/>
        <v>#N/A</v>
      </c>
      <c r="P328" s="18"/>
      <c r="Q328" s="18" t="e">
        <f t="shared" ref="Q328:AF328" si="102">SUM(Q332:Q333)</f>
        <v>#N/A</v>
      </c>
      <c r="R328" s="18" t="e">
        <f t="shared" si="102"/>
        <v>#N/A</v>
      </c>
      <c r="S328" s="18"/>
      <c r="T328" s="18" t="e">
        <f t="shared" si="99"/>
        <v>#N/A</v>
      </c>
    </row>
    <row r="329" spans="1:20" x14ac:dyDescent="0.25">
      <c r="A329" s="17" t="s">
        <v>19</v>
      </c>
      <c r="B329" s="16" t="str">
        <f t="shared" si="100"/>
        <v>Österreich</v>
      </c>
      <c r="C329" s="16" t="s">
        <v>43</v>
      </c>
      <c r="D329" s="18" t="e">
        <f t="array" ref="D329">SUMIF('Piped Exports'!$C$18:$C$116,$B329,INDEX('Piped Exports'!$D$18:$W$116,,MATCH(D$1,'Piped Imports'!$D$17:$W$17,0)))</f>
        <v>#N/A</v>
      </c>
      <c r="E329" s="18" t="e">
        <f t="array" ref="E329">SUMIF('Piped Exports'!$C$18:$C$116,$B329,INDEX('Piped Exports'!$D$18:$W$116,,MATCH(E$1,'Piped Imports'!$D$17:$W$17,0)))</f>
        <v>#N/A</v>
      </c>
      <c r="F329" s="18" t="e">
        <f t="array" ref="F329">SUMIF('Piped Exports'!$C$18:$C$116,$B329,INDEX('Piped Exports'!$D$18:$W$116,,MATCH(F$1,'Piped Imports'!$D$17:$W$17,0)))</f>
        <v>#N/A</v>
      </c>
      <c r="G329" s="18" t="e">
        <f t="array" ref="G329">SUMIF('Piped Exports'!$C$18:$C$116,$B329,INDEX('Piped Exports'!$D$18:$W$116,,MATCH(G$1,'Piped Imports'!$D$17:$W$17,0)))</f>
        <v>#N/A</v>
      </c>
      <c r="H329" s="18" t="e">
        <f t="array" ref="H329">SUMIF('Piped Exports'!$C$18:$C$116,$B329,INDEX('Piped Exports'!$D$18:$W$116,,MATCH(H$1,'Piped Imports'!$D$17:$W$17,0)))</f>
        <v>#N/A</v>
      </c>
      <c r="I329" s="18" t="e">
        <f t="array" ref="I329">SUMIF('Piped Exports'!$C$18:$C$116,$B329,INDEX('Piped Exports'!$D$18:$W$116,,MATCH(I$1,'Piped Imports'!$D$17:$W$17,0)))</f>
        <v>#N/A</v>
      </c>
      <c r="J329" s="18" t="e">
        <f t="array" ref="J329">SUMIF('Piped Exports'!$C$18:$C$116,$B329,INDEX('Piped Exports'!$D$18:$W$116,,MATCH(J$1,'Piped Imports'!$D$17:$W$17,0)))</f>
        <v>#N/A</v>
      </c>
      <c r="K329" s="18" t="e">
        <f t="array" ref="K329">SUMIF('Piped Exports'!$C$18:$C$116,$B329,INDEX('Piped Exports'!$D$18:$W$116,,MATCH(K$1,'Piped Imports'!$D$17:$W$17,0)))</f>
        <v>#N/A</v>
      </c>
      <c r="L329" s="18" t="e">
        <f t="array" ref="L329">SUMIF('Piped Exports'!$C$18:$C$116,$B329,INDEX('Piped Exports'!$D$18:$W$116,,MATCH(L$1,'Piped Imports'!$D$17:$W$17,0)))</f>
        <v>#N/A</v>
      </c>
      <c r="M329" s="18" t="e">
        <f t="array" ref="M329">SUMIF('Piped Exports'!$C$18:$C$116,$B329,INDEX('Piped Exports'!$D$18:$W$116,,MATCH(M$1,'Piped Imports'!$D$17:$W$17,0)))</f>
        <v>#N/A</v>
      </c>
      <c r="N329" s="18" t="e">
        <f t="array" ref="N329">SUMIF('Piped Exports'!$C$18:$C$116,$B329,INDEX('Piped Exports'!$D$18:$W$116,,MATCH(N$1,'Piped Imports'!$D$17:$W$17,0)))</f>
        <v>#N/A</v>
      </c>
      <c r="O329" s="18" t="e">
        <f t="array" ref="O329">SUMIF('Piped Exports'!$C$18:$C$116,$B329,INDEX('Piped Exports'!$D$18:$W$116,,MATCH(O$1,'Piped Imports'!$D$17:$W$17,0)))</f>
        <v>#N/A</v>
      </c>
      <c r="P329" s="18"/>
      <c r="Q329" s="18" t="e">
        <f t="array" ref="Q329">SUMIF('Piped Exports'!$C$18:$C$116,$B329,INDEX('Piped Exports'!$D$18:$W$116,,MATCH(Q$1,'Piped Imports'!$D$17:$W$17,0)))</f>
        <v>#N/A</v>
      </c>
      <c r="R329" s="18" t="e">
        <f t="array" ref="R329">SUMIF('Piped Exports'!$C$18:$C$116,$B329,INDEX('Piped Exports'!$D$18:$W$116,,MATCH(R$1,'Piped Imports'!$D$17:$W$17,0)))</f>
        <v>#N/A</v>
      </c>
      <c r="S329" s="18"/>
      <c r="T329" s="18" t="e">
        <f t="shared" si="99"/>
        <v>#N/A</v>
      </c>
    </row>
    <row r="330" spans="1:20" x14ac:dyDescent="0.25">
      <c r="A330" s="17" t="s">
        <v>47</v>
      </c>
      <c r="B330" s="16" t="str">
        <f t="shared" si="100"/>
        <v>Österreich</v>
      </c>
      <c r="C330" s="16" t="s">
        <v>48</v>
      </c>
      <c r="D330" s="19" t="e">
        <f>INDEX(Price!$B$6:$U$104,MATCH($B330,Price!$A$6:$A$104,0),MATCH(D$1,Price!$B$5:$U$5,0))</f>
        <v>#N/A</v>
      </c>
      <c r="E330" s="19" t="e">
        <f>INDEX(Price!$B$6:$U$104,MATCH($B330,Price!$A$6:$A$104,0),MATCH(E$1,Price!$B$5:$U$5,0))</f>
        <v>#N/A</v>
      </c>
      <c r="F330" s="19" t="e">
        <f>INDEX(Price!$B$6:$U$104,MATCH($B330,Price!$A$6:$A$104,0),MATCH(F$1,Price!$B$5:$U$5,0))</f>
        <v>#N/A</v>
      </c>
      <c r="G330" s="19" t="e">
        <f>INDEX(Price!$B$6:$U$104,MATCH($B330,Price!$A$6:$A$104,0),MATCH(G$1,Price!$B$5:$U$5,0))</f>
        <v>#N/A</v>
      </c>
      <c r="H330" s="19" t="e">
        <f>INDEX(Price!$B$6:$U$104,MATCH($B330,Price!$A$6:$A$104,0),MATCH(H$1,Price!$B$5:$U$5,0))</f>
        <v>#N/A</v>
      </c>
      <c r="I330" s="19" t="e">
        <f>INDEX(Price!$B$6:$U$104,MATCH($B330,Price!$A$6:$A$104,0),MATCH(I$1,Price!$B$5:$U$5,0))</f>
        <v>#N/A</v>
      </c>
      <c r="J330" s="19" t="e">
        <f>INDEX(Price!$B$6:$U$104,MATCH($B330,Price!$A$6:$A$104,0),MATCH(J$1,Price!$B$5:$U$5,0))</f>
        <v>#N/A</v>
      </c>
      <c r="K330" s="19" t="e">
        <f>INDEX(Price!$B$6:$U$104,MATCH($B330,Price!$A$6:$A$104,0),MATCH(K$1,Price!$B$5:$U$5,0))</f>
        <v>#N/A</v>
      </c>
      <c r="L330" s="19" t="e">
        <f>INDEX(Price!$B$6:$U$104,MATCH($B330,Price!$A$6:$A$104,0),MATCH(L$1,Price!$B$5:$U$5,0))</f>
        <v>#N/A</v>
      </c>
      <c r="M330" s="19" t="e">
        <f>INDEX(Price!$B$6:$U$104,MATCH($B330,Price!$A$6:$A$104,0),MATCH(M$1,Price!$B$5:$U$5,0))</f>
        <v>#N/A</v>
      </c>
      <c r="N330" s="19" t="e">
        <f>INDEX(Price!$B$6:$U$104,MATCH($B330,Price!$A$6:$A$104,0),MATCH(N$1,Price!$B$5:$U$5,0))</f>
        <v>#N/A</v>
      </c>
      <c r="O330" s="19" t="e">
        <f>INDEX(Price!$B$6:$U$104,MATCH($B330,Price!$A$6:$A$104,0),MATCH(O$1,Price!$B$5:$U$5,0))</f>
        <v>#N/A</v>
      </c>
      <c r="P330" s="18"/>
      <c r="Q330" s="19" t="e">
        <f>INDEX(Price!$B$6:$U$104,MATCH($B330,Price!$A$6:$A$104,0),MATCH(Q$1,Price!$B$5:$U$5,0))</f>
        <v>#N/A</v>
      </c>
      <c r="R330" s="19" t="e">
        <f>INDEX(Price!$B$6:$U$104,MATCH($B330,Price!$A$6:$A$104,0),MATCH(R$1,Price!$B$5:$U$5,0))</f>
        <v>#N/A</v>
      </c>
      <c r="S330" s="18"/>
      <c r="T330" s="19" t="e">
        <f>INDEX(Price!$B$6:$U$104,MATCH($B330,Price!$A$6:$A$104,0),MATCH(T$1,Price!$B$5:$U$5,0))</f>
        <v>#N/A</v>
      </c>
    </row>
    <row r="331" spans="1:20" x14ac:dyDescent="0.25">
      <c r="A331" s="17" t="s">
        <v>51</v>
      </c>
      <c r="B331" s="16" t="str">
        <f t="shared" si="100"/>
        <v>Österreich</v>
      </c>
      <c r="C331" s="16" t="s">
        <v>43</v>
      </c>
      <c r="D331" s="18" t="e">
        <f>-D323</f>
        <v>#N/A</v>
      </c>
      <c r="E331" s="18" t="e">
        <f t="shared" ref="E331:T331" si="103">-E323</f>
        <v>#N/A</v>
      </c>
      <c r="F331" s="18" t="e">
        <f t="shared" si="103"/>
        <v>#N/A</v>
      </c>
      <c r="G331" s="18" t="e">
        <f t="shared" si="103"/>
        <v>#N/A</v>
      </c>
      <c r="H331" s="18" t="e">
        <f t="shared" si="103"/>
        <v>#N/A</v>
      </c>
      <c r="I331" s="18" t="e">
        <f t="shared" si="103"/>
        <v>#N/A</v>
      </c>
      <c r="J331" s="18" t="e">
        <f t="shared" si="103"/>
        <v>#N/A</v>
      </c>
      <c r="K331" s="18" t="e">
        <f t="shared" si="103"/>
        <v>#N/A</v>
      </c>
      <c r="L331" s="18" t="e">
        <f t="shared" si="103"/>
        <v>#N/A</v>
      </c>
      <c r="M331" s="18" t="e">
        <f t="shared" si="103"/>
        <v>#N/A</v>
      </c>
      <c r="N331" s="18" t="e">
        <f t="shared" si="103"/>
        <v>#N/A</v>
      </c>
      <c r="O331" s="18" t="e">
        <f t="shared" si="103"/>
        <v>#N/A</v>
      </c>
      <c r="P331" s="18"/>
      <c r="Q331" s="18" t="e">
        <f t="shared" ref="Q331:AF331" si="104">-Q323</f>
        <v>#N/A</v>
      </c>
      <c r="R331" s="18" t="e">
        <f t="shared" si="104"/>
        <v>#N/A</v>
      </c>
      <c r="S331" s="18"/>
      <c r="T331" s="18" t="e">
        <f t="shared" ref="T331:AI331" si="105">-T323</f>
        <v>#N/A</v>
      </c>
    </row>
    <row r="332" spans="1:20" x14ac:dyDescent="0.25">
      <c r="A332" s="17" t="s">
        <v>22</v>
      </c>
      <c r="B332" s="16" t="str">
        <f t="shared" si="100"/>
        <v>Österreich</v>
      </c>
      <c r="C332" s="16" t="s">
        <v>43</v>
      </c>
      <c r="D332" s="18" t="e">
        <f>SUMIF(Connections!$C$18:$C$116,$B332,INDEX(Connections!$D$18:$W$116,,MATCH(D$1,Connections!$D$17:$W$17,0)))</f>
        <v>#N/A</v>
      </c>
      <c r="E332" s="18" t="e">
        <f>SUMIF(Connections!$C$18:$C$116,$B332,INDEX(Connections!$D$18:$W$116,,MATCH(E$1,Connections!$D$17:$W$17,0)))</f>
        <v>#N/A</v>
      </c>
      <c r="F332" s="18" t="e">
        <f>SUMIF(Connections!$C$18:$C$116,$B332,INDEX(Connections!$D$18:$W$116,,MATCH(F$1,Connections!$D$17:$W$17,0)))</f>
        <v>#N/A</v>
      </c>
      <c r="G332" s="18" t="e">
        <f>SUMIF(Connections!$C$18:$C$116,$B332,INDEX(Connections!$D$18:$W$116,,MATCH(G$1,Connections!$D$17:$W$17,0)))</f>
        <v>#N/A</v>
      </c>
      <c r="H332" s="18" t="e">
        <f>SUMIF(Connections!$C$18:$C$116,$B332,INDEX(Connections!$D$18:$W$116,,MATCH(H$1,Connections!$D$17:$W$17,0)))</f>
        <v>#N/A</v>
      </c>
      <c r="I332" s="18" t="e">
        <f>SUMIF(Connections!$C$18:$C$116,$B332,INDEX(Connections!$D$18:$W$116,,MATCH(I$1,Connections!$D$17:$W$17,0)))</f>
        <v>#N/A</v>
      </c>
      <c r="J332" s="18" t="e">
        <f>SUMIF(Connections!$C$18:$C$116,$B332,INDEX(Connections!$D$18:$W$116,,MATCH(J$1,Connections!$D$17:$W$17,0)))</f>
        <v>#N/A</v>
      </c>
      <c r="K332" s="18" t="e">
        <f>SUMIF(Connections!$C$18:$C$116,$B332,INDEX(Connections!$D$18:$W$116,,MATCH(K$1,Connections!$D$17:$W$17,0)))</f>
        <v>#N/A</v>
      </c>
      <c r="L332" s="18" t="e">
        <f>SUMIF(Connections!$C$18:$C$116,$B332,INDEX(Connections!$D$18:$W$116,,MATCH(L$1,Connections!$D$17:$W$17,0)))</f>
        <v>#N/A</v>
      </c>
      <c r="M332" s="18" t="e">
        <f>SUMIF(Connections!$C$18:$C$116,$B332,INDEX(Connections!$D$18:$W$116,,MATCH(M$1,Connections!$D$17:$W$17,0)))</f>
        <v>#N/A</v>
      </c>
      <c r="N332" s="18" t="e">
        <f>SUMIF(Connections!$C$18:$C$116,$B332,INDEX(Connections!$D$18:$W$116,,MATCH(N$1,Connections!$D$17:$W$17,0)))</f>
        <v>#N/A</v>
      </c>
      <c r="O332" s="18" t="e">
        <f>SUMIF(Connections!$C$18:$C$116,$B332,INDEX(Connections!$D$18:$W$116,,MATCH(O$1,Connections!$D$17:$W$17,0)))</f>
        <v>#N/A</v>
      </c>
      <c r="P332" s="18"/>
      <c r="Q332" s="18" t="e">
        <f>SUMIF(Connections!$C$18:$C$116,$B332,INDEX(Connections!$D$18:$W$116,,MATCH(Q$1,Connections!$D$17:$W$17,0)))</f>
        <v>#N/A</v>
      </c>
      <c r="R332" s="18" t="e">
        <f>SUMIF(Connections!$C$18:$C$116,$B332,INDEX(Connections!$D$18:$W$116,,MATCH(R$1,Connections!$D$17:$W$17,0)))</f>
        <v>#N/A</v>
      </c>
      <c r="S332" s="18"/>
      <c r="T332" s="18" t="e">
        <f>SUMIF(Connections!$C$18:$C$116,$B332,INDEX(Connections!$D$18:$W$116,,MATCH(T$1,Connections!$D$17:$W$17,0)))</f>
        <v>#N/A</v>
      </c>
    </row>
    <row r="333" spans="1:20" x14ac:dyDescent="0.25">
      <c r="A333" s="17" t="s">
        <v>23</v>
      </c>
      <c r="B333" s="16" t="str">
        <f t="shared" si="100"/>
        <v>Österreich</v>
      </c>
      <c r="C333" s="16" t="s">
        <v>43</v>
      </c>
      <c r="D333" s="18" t="e">
        <f>SUMIF(Connections!$B$18:$B$116,$B333,INDEX(Connections!$D$18:$W$116,,MATCH(D$1,Connections!$D$17:$W$17,0)))</f>
        <v>#N/A</v>
      </c>
      <c r="E333" s="18" t="e">
        <f>SUMIF(Connections!$B$18:$B$116,$B333,INDEX(Connections!$D$18:$W$116,,MATCH(E$1,Connections!$D$17:$W$17,0)))</f>
        <v>#N/A</v>
      </c>
      <c r="F333" s="18" t="e">
        <f>SUMIF(Connections!$B$18:$B$116,$B333,INDEX(Connections!$D$18:$W$116,,MATCH(F$1,Connections!$D$17:$W$17,0)))</f>
        <v>#N/A</v>
      </c>
      <c r="G333" s="18" t="e">
        <f>SUMIF(Connections!$B$18:$B$116,$B333,INDEX(Connections!$D$18:$W$116,,MATCH(G$1,Connections!$D$17:$W$17,0)))</f>
        <v>#N/A</v>
      </c>
      <c r="H333" s="18" t="e">
        <f>SUMIF(Connections!$B$18:$B$116,$B333,INDEX(Connections!$D$18:$W$116,,MATCH(H$1,Connections!$D$17:$W$17,0)))</f>
        <v>#N/A</v>
      </c>
      <c r="I333" s="18" t="e">
        <f>SUMIF(Connections!$B$18:$B$116,$B333,INDEX(Connections!$D$18:$W$116,,MATCH(I$1,Connections!$D$17:$W$17,0)))</f>
        <v>#N/A</v>
      </c>
      <c r="J333" s="18" t="e">
        <f>SUMIF(Connections!$B$18:$B$116,$B333,INDEX(Connections!$D$18:$W$116,,MATCH(J$1,Connections!$D$17:$W$17,0)))</f>
        <v>#N/A</v>
      </c>
      <c r="K333" s="18" t="e">
        <f>SUMIF(Connections!$B$18:$B$116,$B333,INDEX(Connections!$D$18:$W$116,,MATCH(K$1,Connections!$D$17:$W$17,0)))</f>
        <v>#N/A</v>
      </c>
      <c r="L333" s="18" t="e">
        <f>SUMIF(Connections!$B$18:$B$116,$B333,INDEX(Connections!$D$18:$W$116,,MATCH(L$1,Connections!$D$17:$W$17,0)))</f>
        <v>#N/A</v>
      </c>
      <c r="M333" s="18" t="e">
        <f>SUMIF(Connections!$B$18:$B$116,$B333,INDEX(Connections!$D$18:$W$116,,MATCH(M$1,Connections!$D$17:$W$17,0)))</f>
        <v>#N/A</v>
      </c>
      <c r="N333" s="18" t="e">
        <f>SUMIF(Connections!$B$18:$B$116,$B333,INDEX(Connections!$D$18:$W$116,,MATCH(N$1,Connections!$D$17:$W$17,0)))</f>
        <v>#N/A</v>
      </c>
      <c r="O333" s="18" t="e">
        <f>SUMIF(Connections!$B$18:$B$116,$B333,INDEX(Connections!$D$18:$W$116,,MATCH(O$1,Connections!$D$17:$W$17,0)))</f>
        <v>#N/A</v>
      </c>
      <c r="P333" s="18"/>
      <c r="Q333" s="18" t="e">
        <f>SUMIF(Connections!$B$18:$B$116,$B333,INDEX(Connections!$D$18:$W$116,,MATCH(Q$1,Connections!$D$17:$W$17,0)))</f>
        <v>#N/A</v>
      </c>
      <c r="R333" s="18" t="e">
        <f>SUMIF(Connections!$B$18:$B$116,$B333,INDEX(Connections!$D$18:$W$116,,MATCH(R$1,Connections!$D$17:$W$17,0)))</f>
        <v>#N/A</v>
      </c>
      <c r="S333" s="18"/>
      <c r="T333" s="18" t="e">
        <f>SUMIF(Connections!$B$18:$B$116,$B333,INDEX(Connections!$D$18:$W$116,,MATCH(T$1,Connections!$D$17:$W$17,0)))</f>
        <v>#N/A</v>
      </c>
    </row>
    <row r="334" spans="1:20" x14ac:dyDescent="0.25">
      <c r="A334" s="17" t="s">
        <v>59</v>
      </c>
      <c r="B334" s="16" t="str">
        <f t="shared" si="100"/>
        <v>Österreich</v>
      </c>
      <c r="C334" s="16" t="s">
        <v>43</v>
      </c>
      <c r="D334" s="18" t="e">
        <f>D332+D325</f>
        <v>#N/A</v>
      </c>
      <c r="E334" s="18" t="e">
        <f>E332+E325</f>
        <v>#N/A</v>
      </c>
      <c r="F334" s="18" t="e">
        <f>F332+F325</f>
        <v>#N/A</v>
      </c>
      <c r="G334" s="18" t="e">
        <f>G332+G325</f>
        <v>#N/A</v>
      </c>
      <c r="H334" s="18" t="e">
        <f>H332+H325</f>
        <v>#N/A</v>
      </c>
      <c r="I334" s="18" t="e">
        <f>I332+I325</f>
        <v>#N/A</v>
      </c>
      <c r="J334" s="18" t="e">
        <f>J332+J325</f>
        <v>#N/A</v>
      </c>
      <c r="K334" s="18" t="e">
        <f>K332+K325</f>
        <v>#N/A</v>
      </c>
      <c r="L334" s="18" t="e">
        <f>L332+L325</f>
        <v>#N/A</v>
      </c>
      <c r="M334" s="18" t="e">
        <f>M332+M325</f>
        <v>#N/A</v>
      </c>
      <c r="N334" s="18" t="e">
        <f>N332+N325</f>
        <v>#N/A</v>
      </c>
      <c r="O334" s="18" t="e">
        <f>O332+O325</f>
        <v>#N/A</v>
      </c>
      <c r="P334" s="18"/>
      <c r="Q334" s="18" t="e">
        <f>Q332+Q325</f>
        <v>#N/A</v>
      </c>
      <c r="R334" s="18" t="e">
        <f>R332+R325</f>
        <v>#N/A</v>
      </c>
      <c r="S334" s="18"/>
      <c r="T334" s="18" t="e">
        <f>T332+T325</f>
        <v>#N/A</v>
      </c>
    </row>
    <row r="335" spans="1:20" x14ac:dyDescent="0.25">
      <c r="A335" s="17"/>
      <c r="B335" s="16"/>
      <c r="C335" s="16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spans="1:20" x14ac:dyDescent="0.25">
      <c r="A336" s="17"/>
      <c r="B336" s="16"/>
      <c r="C336" s="16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spans="1:21" x14ac:dyDescent="0.25">
      <c r="A337" s="17"/>
      <c r="B337" s="16"/>
      <c r="C337" s="16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spans="1:21" x14ac:dyDescent="0.25">
      <c r="A338" s="17"/>
      <c r="B338" s="16"/>
      <c r="C338" s="16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spans="1:21" x14ac:dyDescent="0.25">
      <c r="A339" s="17"/>
      <c r="B339" s="16"/>
      <c r="C339" s="16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spans="1:21" x14ac:dyDescent="0.25">
      <c r="A340" s="17"/>
      <c r="B340" s="16"/>
      <c r="C340" s="16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spans="1:21" x14ac:dyDescent="0.25">
      <c r="A341" s="17"/>
      <c r="B341" s="16"/>
      <c r="C341" s="16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spans="1:21" x14ac:dyDescent="0.25">
      <c r="A342" s="17"/>
      <c r="B342" s="16"/>
      <c r="C342" s="16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spans="1:21" x14ac:dyDescent="0.25">
      <c r="A343" s="17" t="str">
        <f t="shared" ref="A343:A349" si="106">A323</f>
        <v>Demand</v>
      </c>
      <c r="B343" s="16" t="s">
        <v>64</v>
      </c>
      <c r="C343" s="16" t="s">
        <v>46</v>
      </c>
      <c r="D343" s="18" t="e">
        <f t="shared" ref="D343:O349" si="107">D323*D$2/1000</f>
        <v>#N/A</v>
      </c>
      <c r="E343" s="18" t="e">
        <f t="shared" si="107"/>
        <v>#N/A</v>
      </c>
      <c r="F343" s="18" t="e">
        <f t="shared" si="107"/>
        <v>#N/A</v>
      </c>
      <c r="G343" s="18" t="e">
        <f t="shared" si="107"/>
        <v>#N/A</v>
      </c>
      <c r="H343" s="18" t="e">
        <f t="shared" si="107"/>
        <v>#N/A</v>
      </c>
      <c r="I343" s="18" t="e">
        <f t="shared" si="107"/>
        <v>#N/A</v>
      </c>
      <c r="J343" s="18" t="e">
        <f t="shared" si="107"/>
        <v>#N/A</v>
      </c>
      <c r="K343" s="18" t="e">
        <f t="shared" si="107"/>
        <v>#N/A</v>
      </c>
      <c r="L343" s="18" t="e">
        <f t="shared" si="107"/>
        <v>#N/A</v>
      </c>
      <c r="M343" s="18" t="e">
        <f t="shared" si="107"/>
        <v>#N/A</v>
      </c>
      <c r="N343" s="18" t="e">
        <f t="shared" si="107"/>
        <v>#N/A</v>
      </c>
      <c r="O343" s="18" t="e">
        <f t="shared" si="107"/>
        <v>#N/A</v>
      </c>
      <c r="P343" s="18"/>
      <c r="Q343" s="18" t="e">
        <f t="shared" ref="Q343:R349" si="108">Q323*Q$2/1000</f>
        <v>#N/A</v>
      </c>
      <c r="R343" s="18" t="e">
        <f t="shared" si="108"/>
        <v>#N/A</v>
      </c>
      <c r="S343" s="18"/>
      <c r="T343" s="18" t="e">
        <f t="shared" ref="T343:T349" si="109">T323*T$2/1000</f>
        <v>#N/A</v>
      </c>
    </row>
    <row r="344" spans="1:21" x14ac:dyDescent="0.25">
      <c r="A344" s="17" t="str">
        <f t="shared" si="106"/>
        <v>Production</v>
      </c>
      <c r="B344" s="16" t="str">
        <f>B343</f>
        <v>Österreich</v>
      </c>
      <c r="C344" s="16" t="s">
        <v>46</v>
      </c>
      <c r="D344" s="18" t="e">
        <f t="shared" si="107"/>
        <v>#N/A</v>
      </c>
      <c r="E344" s="18" t="e">
        <f t="shared" si="107"/>
        <v>#N/A</v>
      </c>
      <c r="F344" s="18" t="e">
        <f t="shared" si="107"/>
        <v>#N/A</v>
      </c>
      <c r="G344" s="18" t="e">
        <f t="shared" si="107"/>
        <v>#N/A</v>
      </c>
      <c r="H344" s="18" t="e">
        <f t="shared" si="107"/>
        <v>#N/A</v>
      </c>
      <c r="I344" s="18" t="e">
        <f t="shared" si="107"/>
        <v>#N/A</v>
      </c>
      <c r="J344" s="18" t="e">
        <f t="shared" si="107"/>
        <v>#N/A</v>
      </c>
      <c r="K344" s="18" t="e">
        <f t="shared" si="107"/>
        <v>#N/A</v>
      </c>
      <c r="L344" s="18" t="e">
        <f t="shared" si="107"/>
        <v>#N/A</v>
      </c>
      <c r="M344" s="18" t="e">
        <f t="shared" si="107"/>
        <v>#N/A</v>
      </c>
      <c r="N344" s="18" t="e">
        <f t="shared" si="107"/>
        <v>#N/A</v>
      </c>
      <c r="O344" s="18" t="e">
        <f t="shared" si="107"/>
        <v>#N/A</v>
      </c>
      <c r="P344" s="18"/>
      <c r="Q344" s="18" t="e">
        <f t="shared" si="108"/>
        <v>#N/A</v>
      </c>
      <c r="R344" s="18" t="e">
        <f t="shared" si="108"/>
        <v>#N/A</v>
      </c>
      <c r="S344" s="18"/>
      <c r="T344" s="18" t="e">
        <f t="shared" si="109"/>
        <v>#N/A</v>
      </c>
    </row>
    <row r="345" spans="1:21" x14ac:dyDescent="0.25">
      <c r="A345" s="17" t="str">
        <f t="shared" si="106"/>
        <v>Piped Imports</v>
      </c>
      <c r="B345" s="16" t="str">
        <f t="shared" ref="B345:B354" si="110">B344</f>
        <v>Österreich</v>
      </c>
      <c r="C345" s="16" t="s">
        <v>46</v>
      </c>
      <c r="D345" s="18" t="e">
        <f t="shared" si="107"/>
        <v>#N/A</v>
      </c>
      <c r="E345" s="18" t="e">
        <f t="shared" si="107"/>
        <v>#N/A</v>
      </c>
      <c r="F345" s="18" t="e">
        <f t="shared" si="107"/>
        <v>#N/A</v>
      </c>
      <c r="G345" s="18" t="e">
        <f t="shared" si="107"/>
        <v>#N/A</v>
      </c>
      <c r="H345" s="18" t="e">
        <f t="shared" si="107"/>
        <v>#N/A</v>
      </c>
      <c r="I345" s="18" t="e">
        <f t="shared" si="107"/>
        <v>#N/A</v>
      </c>
      <c r="J345" s="18" t="e">
        <f t="shared" si="107"/>
        <v>#N/A</v>
      </c>
      <c r="K345" s="18" t="e">
        <f t="shared" si="107"/>
        <v>#N/A</v>
      </c>
      <c r="L345" s="18" t="e">
        <f t="shared" si="107"/>
        <v>#N/A</v>
      </c>
      <c r="M345" s="18" t="e">
        <f t="shared" si="107"/>
        <v>#N/A</v>
      </c>
      <c r="N345" s="18" t="e">
        <f t="shared" si="107"/>
        <v>#N/A</v>
      </c>
      <c r="O345" s="18" t="e">
        <f t="shared" si="107"/>
        <v>#N/A</v>
      </c>
      <c r="P345" s="18"/>
      <c r="Q345" s="18" t="e">
        <f t="shared" si="108"/>
        <v>#N/A</v>
      </c>
      <c r="R345" s="18" t="e">
        <f t="shared" si="108"/>
        <v>#N/A</v>
      </c>
      <c r="S345" s="18"/>
      <c r="T345" s="18" t="e">
        <f t="shared" si="109"/>
        <v>#N/A</v>
      </c>
    </row>
    <row r="346" spans="1:21" x14ac:dyDescent="0.25">
      <c r="A346" s="17" t="str">
        <f t="shared" si="106"/>
        <v>LNG Imports</v>
      </c>
      <c r="B346" s="16" t="str">
        <f t="shared" si="110"/>
        <v>Österreich</v>
      </c>
      <c r="C346" s="16" t="s">
        <v>46</v>
      </c>
      <c r="D346" s="18" t="e">
        <f t="shared" si="107"/>
        <v>#N/A</v>
      </c>
      <c r="E346" s="18" t="e">
        <f t="shared" si="107"/>
        <v>#N/A</v>
      </c>
      <c r="F346" s="18" t="e">
        <f t="shared" si="107"/>
        <v>#N/A</v>
      </c>
      <c r="G346" s="18" t="e">
        <f t="shared" si="107"/>
        <v>#N/A</v>
      </c>
      <c r="H346" s="18" t="e">
        <f t="shared" si="107"/>
        <v>#N/A</v>
      </c>
      <c r="I346" s="18" t="e">
        <f t="shared" si="107"/>
        <v>#N/A</v>
      </c>
      <c r="J346" s="18" t="e">
        <f t="shared" si="107"/>
        <v>#N/A</v>
      </c>
      <c r="K346" s="18" t="e">
        <f t="shared" si="107"/>
        <v>#N/A</v>
      </c>
      <c r="L346" s="18" t="e">
        <f t="shared" si="107"/>
        <v>#N/A</v>
      </c>
      <c r="M346" s="18" t="e">
        <f t="shared" si="107"/>
        <v>#N/A</v>
      </c>
      <c r="N346" s="18" t="e">
        <f t="shared" si="107"/>
        <v>#N/A</v>
      </c>
      <c r="O346" s="18" t="e">
        <f t="shared" si="107"/>
        <v>#N/A</v>
      </c>
      <c r="P346" s="18"/>
      <c r="Q346" s="18" t="e">
        <f t="shared" si="108"/>
        <v>#N/A</v>
      </c>
      <c r="R346" s="18" t="e">
        <f t="shared" si="108"/>
        <v>#N/A</v>
      </c>
      <c r="S346" s="18"/>
      <c r="T346" s="18" t="e">
        <f t="shared" si="109"/>
        <v>#N/A</v>
      </c>
      <c r="U346" s="18"/>
    </row>
    <row r="347" spans="1:21" x14ac:dyDescent="0.25">
      <c r="A347" s="17" t="str">
        <f t="shared" si="106"/>
        <v>Storage Flows</v>
      </c>
      <c r="B347" s="16" t="str">
        <f t="shared" si="110"/>
        <v>Österreich</v>
      </c>
      <c r="C347" s="16" t="s">
        <v>46</v>
      </c>
      <c r="D347" s="18" t="e">
        <f t="shared" si="107"/>
        <v>#N/A</v>
      </c>
      <c r="E347" s="18" t="e">
        <f t="shared" si="107"/>
        <v>#N/A</v>
      </c>
      <c r="F347" s="18" t="e">
        <f t="shared" si="107"/>
        <v>#N/A</v>
      </c>
      <c r="G347" s="18" t="e">
        <f t="shared" si="107"/>
        <v>#N/A</v>
      </c>
      <c r="H347" s="18" t="e">
        <f t="shared" si="107"/>
        <v>#N/A</v>
      </c>
      <c r="I347" s="18" t="e">
        <f t="shared" si="107"/>
        <v>#N/A</v>
      </c>
      <c r="J347" s="18" t="e">
        <f t="shared" si="107"/>
        <v>#N/A</v>
      </c>
      <c r="K347" s="18" t="e">
        <f t="shared" si="107"/>
        <v>#N/A</v>
      </c>
      <c r="L347" s="18" t="e">
        <f t="shared" si="107"/>
        <v>#N/A</v>
      </c>
      <c r="M347" s="18" t="e">
        <f t="shared" si="107"/>
        <v>#N/A</v>
      </c>
      <c r="N347" s="18" t="e">
        <f t="shared" si="107"/>
        <v>#N/A</v>
      </c>
      <c r="O347" s="18" t="e">
        <f t="shared" si="107"/>
        <v>#N/A</v>
      </c>
      <c r="P347" s="18"/>
      <c r="Q347" s="18" t="e">
        <f t="shared" si="108"/>
        <v>#N/A</v>
      </c>
      <c r="R347" s="18" t="e">
        <f t="shared" si="108"/>
        <v>#N/A</v>
      </c>
      <c r="S347" s="18"/>
      <c r="T347" s="18" t="e">
        <f t="shared" si="109"/>
        <v>#N/A</v>
      </c>
    </row>
    <row r="348" spans="1:21" x14ac:dyDescent="0.25">
      <c r="A348" s="17" t="str">
        <f t="shared" si="106"/>
        <v>Transit Flows</v>
      </c>
      <c r="B348" s="16" t="str">
        <f t="shared" si="110"/>
        <v>Österreich</v>
      </c>
      <c r="C348" s="16" t="s">
        <v>46</v>
      </c>
      <c r="D348" s="18" t="e">
        <f t="shared" si="107"/>
        <v>#N/A</v>
      </c>
      <c r="E348" s="18" t="e">
        <f t="shared" si="107"/>
        <v>#N/A</v>
      </c>
      <c r="F348" s="18" t="e">
        <f t="shared" si="107"/>
        <v>#N/A</v>
      </c>
      <c r="G348" s="18" t="e">
        <f t="shared" si="107"/>
        <v>#N/A</v>
      </c>
      <c r="H348" s="18" t="e">
        <f t="shared" si="107"/>
        <v>#N/A</v>
      </c>
      <c r="I348" s="18" t="e">
        <f t="shared" si="107"/>
        <v>#N/A</v>
      </c>
      <c r="J348" s="18" t="e">
        <f t="shared" si="107"/>
        <v>#N/A</v>
      </c>
      <c r="K348" s="18" t="e">
        <f t="shared" si="107"/>
        <v>#N/A</v>
      </c>
      <c r="L348" s="18" t="e">
        <f t="shared" si="107"/>
        <v>#N/A</v>
      </c>
      <c r="M348" s="18" t="e">
        <f t="shared" si="107"/>
        <v>#N/A</v>
      </c>
      <c r="N348" s="18" t="e">
        <f t="shared" si="107"/>
        <v>#N/A</v>
      </c>
      <c r="O348" s="18" t="e">
        <f t="shared" si="107"/>
        <v>#N/A</v>
      </c>
      <c r="P348" s="18"/>
      <c r="Q348" s="18" t="e">
        <f t="shared" si="108"/>
        <v>#N/A</v>
      </c>
      <c r="R348" s="18" t="e">
        <f t="shared" si="108"/>
        <v>#N/A</v>
      </c>
      <c r="S348" s="18"/>
      <c r="T348" s="18" t="e">
        <f t="shared" si="109"/>
        <v>#N/A</v>
      </c>
    </row>
    <row r="349" spans="1:21" x14ac:dyDescent="0.25">
      <c r="A349" s="17" t="str">
        <f t="shared" si="106"/>
        <v>Piped Exports</v>
      </c>
      <c r="B349" s="16" t="str">
        <f t="shared" si="110"/>
        <v>Österreich</v>
      </c>
      <c r="C349" s="16" t="s">
        <v>46</v>
      </c>
      <c r="D349" s="18" t="e">
        <f t="shared" si="107"/>
        <v>#N/A</v>
      </c>
      <c r="E349" s="18" t="e">
        <f t="shared" si="107"/>
        <v>#N/A</v>
      </c>
      <c r="F349" s="18" t="e">
        <f t="shared" si="107"/>
        <v>#N/A</v>
      </c>
      <c r="G349" s="18" t="e">
        <f t="shared" si="107"/>
        <v>#N/A</v>
      </c>
      <c r="H349" s="18" t="e">
        <f t="shared" si="107"/>
        <v>#N/A</v>
      </c>
      <c r="I349" s="18" t="e">
        <f t="shared" si="107"/>
        <v>#N/A</v>
      </c>
      <c r="J349" s="18" t="e">
        <f t="shared" si="107"/>
        <v>#N/A</v>
      </c>
      <c r="K349" s="18" t="e">
        <f t="shared" si="107"/>
        <v>#N/A</v>
      </c>
      <c r="L349" s="18" t="e">
        <f t="shared" si="107"/>
        <v>#N/A</v>
      </c>
      <c r="M349" s="18" t="e">
        <f t="shared" si="107"/>
        <v>#N/A</v>
      </c>
      <c r="N349" s="18" t="e">
        <f t="shared" si="107"/>
        <v>#N/A</v>
      </c>
      <c r="O349" s="18" t="e">
        <f t="shared" si="107"/>
        <v>#N/A</v>
      </c>
      <c r="P349" s="18"/>
      <c r="Q349" s="18" t="e">
        <f t="shared" si="108"/>
        <v>#N/A</v>
      </c>
      <c r="R349" s="18" t="e">
        <f t="shared" si="108"/>
        <v>#N/A</v>
      </c>
      <c r="S349" s="18"/>
      <c r="T349" s="18" t="e">
        <f t="shared" si="109"/>
        <v>#N/A</v>
      </c>
    </row>
    <row r="350" spans="1:21" x14ac:dyDescent="0.25">
      <c r="A350" s="17" t="s">
        <v>52</v>
      </c>
      <c r="B350" s="16" t="str">
        <f t="shared" si="110"/>
        <v>Österreich</v>
      </c>
      <c r="C350" s="16" t="s">
        <v>46</v>
      </c>
      <c r="D350" s="18" t="e">
        <f>INDEX('Storage Levels'!$B$7:$U$105,MATCH($B350,'Storage Levels'!$A$7:$A$105,0),MATCH(D$1,'Storage Levels'!$B$6:$U$6,0))/1000</f>
        <v>#N/A</v>
      </c>
      <c r="E350" s="18" t="e">
        <f>INDEX('Storage Levels'!$B$7:$U$105,MATCH($B350,'Storage Levels'!$A$7:$A$105,0),MATCH(E$1,'Storage Levels'!$B$6:$U$6,0))/1000</f>
        <v>#N/A</v>
      </c>
      <c r="F350" s="18" t="e">
        <f>INDEX('Storage Levels'!$B$7:$U$105,MATCH($B350,'Storage Levels'!$A$7:$A$105,0),MATCH(F$1,'Storage Levels'!$B$6:$U$6,0))/1000</f>
        <v>#N/A</v>
      </c>
      <c r="G350" s="18" t="e">
        <f>INDEX('Storage Levels'!$B$7:$U$105,MATCH($B350,'Storage Levels'!$A$7:$A$105,0),MATCH(G$1,'Storage Levels'!$B$6:$U$6,0))/1000</f>
        <v>#N/A</v>
      </c>
      <c r="H350" s="18" t="e">
        <f>INDEX('Storage Levels'!$B$7:$U$105,MATCH($B350,'Storage Levels'!$A$7:$A$105,0),MATCH(H$1,'Storage Levels'!$B$6:$U$6,0))/1000</f>
        <v>#N/A</v>
      </c>
      <c r="I350" s="18" t="e">
        <f>INDEX('Storage Levels'!$B$7:$U$105,MATCH($B350,'Storage Levels'!$A$7:$A$105,0),MATCH(I$1,'Storage Levels'!$B$6:$U$6,0))/1000</f>
        <v>#N/A</v>
      </c>
      <c r="J350" s="18" t="e">
        <f>INDEX('Storage Levels'!$B$7:$U$105,MATCH($B350,'Storage Levels'!$A$7:$A$105,0),MATCH(J$1,'Storage Levels'!$B$6:$U$6,0))/1000</f>
        <v>#N/A</v>
      </c>
      <c r="K350" s="18" t="e">
        <f>INDEX('Storage Levels'!$B$7:$U$105,MATCH($B350,'Storage Levels'!$A$7:$A$105,0),MATCH(K$1,'Storage Levels'!$B$6:$U$6,0))/1000</f>
        <v>#N/A</v>
      </c>
      <c r="L350" s="18" t="e">
        <f>INDEX('Storage Levels'!$B$7:$U$105,MATCH($B350,'Storage Levels'!$A$7:$A$105,0),MATCH(L$1,'Storage Levels'!$B$6:$U$6,0))/1000</f>
        <v>#N/A</v>
      </c>
      <c r="M350" s="18" t="e">
        <f>INDEX('Storage Levels'!$B$7:$U$105,MATCH($B350,'Storage Levels'!$A$7:$A$105,0),MATCH(M$1,'Storage Levels'!$B$6:$U$6,0))/1000</f>
        <v>#N/A</v>
      </c>
      <c r="N350" s="18" t="e">
        <f>INDEX('Storage Levels'!$B$7:$U$105,MATCH($B350,'Storage Levels'!$A$7:$A$105,0),MATCH(N$1,'Storage Levels'!$B$6:$U$6,0))/1000</f>
        <v>#N/A</v>
      </c>
      <c r="O350" s="18" t="e">
        <f>INDEX('Storage Levels'!$B$7:$U$105,MATCH($B350,'Storage Levels'!$A$7:$A$105,0),MATCH(O$1,'Storage Levels'!$B$6:$U$6,0))/1000</f>
        <v>#N/A</v>
      </c>
      <c r="Q350" s="18" t="e">
        <f>INDEX('Storage Levels'!$B$7:$U$105,MATCH($B350,'Storage Levels'!$A$7:$A$105,0),MATCH(Q$1,'Storage Levels'!$B$6:$U$6,0))/1000</f>
        <v>#N/A</v>
      </c>
      <c r="R350" s="18" t="e">
        <f>INDEX('Storage Levels'!$B$7:$U$105,MATCH($B350,'Storage Levels'!$A$7:$A$105,0),MATCH(R$1,'Storage Levels'!$B$6:$U$6,0))/1000</f>
        <v>#N/A</v>
      </c>
      <c r="T350" s="18"/>
    </row>
    <row r="351" spans="1:21" x14ac:dyDescent="0.25">
      <c r="A351" s="17" t="s">
        <v>51</v>
      </c>
      <c r="B351" s="16" t="str">
        <f t="shared" si="110"/>
        <v>Österreich</v>
      </c>
      <c r="C351" s="16" t="s">
        <v>46</v>
      </c>
      <c r="D351" s="18" t="e">
        <f>-D343</f>
        <v>#N/A</v>
      </c>
      <c r="E351" s="18" t="e">
        <f t="shared" ref="E351:T351" si="111">-E343</f>
        <v>#N/A</v>
      </c>
      <c r="F351" s="18" t="e">
        <f t="shared" si="111"/>
        <v>#N/A</v>
      </c>
      <c r="G351" s="18" t="e">
        <f t="shared" si="111"/>
        <v>#N/A</v>
      </c>
      <c r="H351" s="18" t="e">
        <f t="shared" si="111"/>
        <v>#N/A</v>
      </c>
      <c r="I351" s="18" t="e">
        <f t="shared" si="111"/>
        <v>#N/A</v>
      </c>
      <c r="J351" s="18" t="e">
        <f t="shared" si="111"/>
        <v>#N/A</v>
      </c>
      <c r="K351" s="18" t="e">
        <f t="shared" si="111"/>
        <v>#N/A</v>
      </c>
      <c r="L351" s="18" t="e">
        <f t="shared" si="111"/>
        <v>#N/A</v>
      </c>
      <c r="M351" s="18" t="e">
        <f t="shared" si="111"/>
        <v>#N/A</v>
      </c>
      <c r="N351" s="18" t="e">
        <f t="shared" si="111"/>
        <v>#N/A</v>
      </c>
      <c r="O351" s="18" t="e">
        <f t="shared" si="111"/>
        <v>#N/A</v>
      </c>
      <c r="P351" s="18"/>
      <c r="Q351" s="18" t="e">
        <f t="shared" ref="Q351:AF351" si="112">-Q343</f>
        <v>#N/A</v>
      </c>
      <c r="R351" s="18" t="e">
        <f t="shared" si="112"/>
        <v>#N/A</v>
      </c>
      <c r="S351" s="18"/>
      <c r="T351" s="18" t="e">
        <f t="shared" ref="T351:AI351" si="113">-T343</f>
        <v>#N/A</v>
      </c>
    </row>
    <row r="352" spans="1:21" x14ac:dyDescent="0.25">
      <c r="A352" s="17" t="s">
        <v>22</v>
      </c>
      <c r="B352" s="16" t="str">
        <f t="shared" si="110"/>
        <v>Österreich</v>
      </c>
      <c r="C352" s="16" t="s">
        <v>46</v>
      </c>
      <c r="D352" s="18" t="e">
        <f t="shared" ref="D352:O354" si="114">D332*D$2/1000</f>
        <v>#N/A</v>
      </c>
      <c r="E352" s="18" t="e">
        <f t="shared" si="114"/>
        <v>#N/A</v>
      </c>
      <c r="F352" s="18" t="e">
        <f t="shared" si="114"/>
        <v>#N/A</v>
      </c>
      <c r="G352" s="18" t="e">
        <f t="shared" si="114"/>
        <v>#N/A</v>
      </c>
      <c r="H352" s="18" t="e">
        <f t="shared" si="114"/>
        <v>#N/A</v>
      </c>
      <c r="I352" s="18" t="e">
        <f t="shared" si="114"/>
        <v>#N/A</v>
      </c>
      <c r="J352" s="18" t="e">
        <f t="shared" si="114"/>
        <v>#N/A</v>
      </c>
      <c r="K352" s="18" t="e">
        <f t="shared" si="114"/>
        <v>#N/A</v>
      </c>
      <c r="L352" s="18" t="e">
        <f t="shared" si="114"/>
        <v>#N/A</v>
      </c>
      <c r="M352" s="18" t="e">
        <f t="shared" si="114"/>
        <v>#N/A</v>
      </c>
      <c r="N352" s="18" t="e">
        <f t="shared" si="114"/>
        <v>#N/A</v>
      </c>
      <c r="O352" s="18" t="e">
        <f t="shared" si="114"/>
        <v>#N/A</v>
      </c>
      <c r="Q352" s="18" t="e">
        <f t="shared" ref="Q352:R354" si="115">Q332*Q$2/1000</f>
        <v>#N/A</v>
      </c>
      <c r="R352" s="18" t="e">
        <f t="shared" si="115"/>
        <v>#N/A</v>
      </c>
      <c r="S352" s="18"/>
      <c r="T352" s="18" t="e">
        <f t="shared" ref="T352:T354" si="116">T332*T$2/1000</f>
        <v>#N/A</v>
      </c>
    </row>
    <row r="353" spans="1:20" x14ac:dyDescent="0.25">
      <c r="A353" s="17" t="s">
        <v>23</v>
      </c>
      <c r="B353" s="16" t="str">
        <f t="shared" si="110"/>
        <v>Österreich</v>
      </c>
      <c r="C353" s="16" t="s">
        <v>46</v>
      </c>
      <c r="D353" s="18" t="e">
        <f t="shared" si="114"/>
        <v>#N/A</v>
      </c>
      <c r="E353" s="18" t="e">
        <f t="shared" si="114"/>
        <v>#N/A</v>
      </c>
      <c r="F353" s="18" t="e">
        <f t="shared" si="114"/>
        <v>#N/A</v>
      </c>
      <c r="G353" s="18" t="e">
        <f t="shared" si="114"/>
        <v>#N/A</v>
      </c>
      <c r="H353" s="18" t="e">
        <f t="shared" si="114"/>
        <v>#N/A</v>
      </c>
      <c r="I353" s="18" t="e">
        <f t="shared" si="114"/>
        <v>#N/A</v>
      </c>
      <c r="J353" s="18" t="e">
        <f t="shared" si="114"/>
        <v>#N/A</v>
      </c>
      <c r="K353" s="18" t="e">
        <f t="shared" si="114"/>
        <v>#N/A</v>
      </c>
      <c r="L353" s="18" t="e">
        <f t="shared" si="114"/>
        <v>#N/A</v>
      </c>
      <c r="M353" s="18" t="e">
        <f t="shared" si="114"/>
        <v>#N/A</v>
      </c>
      <c r="N353" s="18" t="e">
        <f t="shared" si="114"/>
        <v>#N/A</v>
      </c>
      <c r="O353" s="18" t="e">
        <f t="shared" si="114"/>
        <v>#N/A</v>
      </c>
      <c r="Q353" s="18" t="e">
        <f t="shared" si="115"/>
        <v>#N/A</v>
      </c>
      <c r="R353" s="18" t="e">
        <f t="shared" si="115"/>
        <v>#N/A</v>
      </c>
      <c r="S353" s="18"/>
      <c r="T353" s="18" t="e">
        <f t="shared" si="116"/>
        <v>#N/A</v>
      </c>
    </row>
    <row r="354" spans="1:20" x14ac:dyDescent="0.25">
      <c r="A354" s="17" t="s">
        <v>59</v>
      </c>
      <c r="B354" s="16" t="str">
        <f t="shared" si="110"/>
        <v>Österreich</v>
      </c>
      <c r="C354" s="16" t="s">
        <v>46</v>
      </c>
      <c r="D354" s="18" t="e">
        <f t="shared" si="114"/>
        <v>#N/A</v>
      </c>
      <c r="E354" s="18" t="e">
        <f t="shared" si="114"/>
        <v>#N/A</v>
      </c>
      <c r="F354" s="18" t="e">
        <f t="shared" si="114"/>
        <v>#N/A</v>
      </c>
      <c r="G354" s="18" t="e">
        <f t="shared" si="114"/>
        <v>#N/A</v>
      </c>
      <c r="H354" s="18" t="e">
        <f t="shared" si="114"/>
        <v>#N/A</v>
      </c>
      <c r="I354" s="18" t="e">
        <f t="shared" si="114"/>
        <v>#N/A</v>
      </c>
      <c r="J354" s="18" t="e">
        <f t="shared" si="114"/>
        <v>#N/A</v>
      </c>
      <c r="K354" s="18" t="e">
        <f t="shared" si="114"/>
        <v>#N/A</v>
      </c>
      <c r="L354" s="18" t="e">
        <f t="shared" si="114"/>
        <v>#N/A</v>
      </c>
      <c r="M354" s="18" t="e">
        <f t="shared" si="114"/>
        <v>#N/A</v>
      </c>
      <c r="N354" s="18" t="e">
        <f t="shared" si="114"/>
        <v>#N/A</v>
      </c>
      <c r="O354" s="18" t="e">
        <f t="shared" si="114"/>
        <v>#N/A</v>
      </c>
      <c r="Q354" s="18" t="e">
        <f t="shared" si="115"/>
        <v>#N/A</v>
      </c>
      <c r="R354" s="18" t="e">
        <f t="shared" si="115"/>
        <v>#N/A</v>
      </c>
      <c r="S354" s="18"/>
      <c r="T354" s="18" t="e">
        <f t="shared" si="116"/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"Demand "&amp;$A$2&amp;" (GWh/day)"</f>
        <v>Demand  (GWh/day)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00000000-0002-0000-0000-000000000000}">
      <formula1>D_REGION</formula1>
    </dataValidation>
  </dataValidations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"Production "&amp;$A$2&amp;" (GWh/day)"</f>
        <v>Production  (GWh/day)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00000000-0002-0000-0100-000000000000}">
      <formula1>D_REGION</formula1>
    </dataValidation>
  </dataValidation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8A31-43F2-408C-9672-5B66DDA5A392}">
  <sheetPr>
    <tabColor theme="5"/>
  </sheetPr>
  <dimension ref="A1:X181"/>
  <sheetViews>
    <sheetView workbookViewId="0">
      <selection activeCell="A2" sqref="A2"/>
    </sheetView>
  </sheetViews>
  <sheetFormatPr defaultColWidth="9.140625" defaultRowHeight="15" outlineLevelRow="1" x14ac:dyDescent="0.25"/>
  <cols>
    <col min="1" max="2" width="28.5703125" customWidth="1"/>
    <col min="23" max="23" width="92.85546875" customWidth="1"/>
    <col min="24" max="24" width="102.570312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"Supply Mix for "&amp;$A$2&amp;" (GWh/day)"</f>
        <v>Supply Mix for  (GWh/day)</v>
      </c>
      <c r="B3" s="2" t="e">
        <f>MATCH($A$2,$A$18:$A$181,0)</f>
        <v>#N/A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</row>
    <row r="4" spans="1:24" hidden="1" outlineLevel="1" x14ac:dyDescent="0.25">
      <c r="A4" s="2" t="e">
        <f>MATCH($B4,$B$18:$B$181,0)-1</f>
        <v>#N/A</v>
      </c>
      <c r="B4" s="2" t="s">
        <v>13</v>
      </c>
      <c r="C4" s="3" t="e">
        <f>INDEX(C$18:C$181,MATCH($A$2,$A$18:$A$181,0)+$A4)</f>
        <v>#N/A</v>
      </c>
      <c r="D4" s="3" t="e">
        <f t="shared" ref="D4:S11" si="0">INDEX(D$18:D$181,MATCH($A$2,$A$18:$A$181,0)+$A4)</f>
        <v>#N/A</v>
      </c>
      <c r="E4" s="3" t="e">
        <f t="shared" si="0"/>
        <v>#N/A</v>
      </c>
      <c r="F4" s="3" t="e">
        <f t="shared" si="0"/>
        <v>#N/A</v>
      </c>
      <c r="G4" s="3" t="e">
        <f t="shared" si="0"/>
        <v>#N/A</v>
      </c>
      <c r="H4" s="3" t="e">
        <f t="shared" si="0"/>
        <v>#N/A</v>
      </c>
      <c r="I4" s="3" t="e">
        <f t="shared" si="0"/>
        <v>#N/A</v>
      </c>
      <c r="J4" s="3" t="e">
        <f t="shared" si="0"/>
        <v>#N/A</v>
      </c>
      <c r="K4" s="3" t="e">
        <f t="shared" si="0"/>
        <v>#N/A</v>
      </c>
      <c r="L4" s="3" t="e">
        <f t="shared" si="0"/>
        <v>#N/A</v>
      </c>
      <c r="M4" s="3" t="e">
        <f t="shared" si="0"/>
        <v>#N/A</v>
      </c>
      <c r="N4" s="3" t="e">
        <f t="shared" si="0"/>
        <v>#N/A</v>
      </c>
      <c r="O4" s="3" t="e">
        <f t="shared" si="0"/>
        <v>#N/A</v>
      </c>
      <c r="P4" s="3" t="e">
        <f t="shared" si="0"/>
        <v>#N/A</v>
      </c>
      <c r="Q4" s="3" t="e">
        <f t="shared" si="0"/>
        <v>#N/A</v>
      </c>
      <c r="R4" s="3" t="e">
        <f t="shared" si="0"/>
        <v>#N/A</v>
      </c>
      <c r="S4" s="3" t="e">
        <f t="shared" si="0"/>
        <v>#N/A</v>
      </c>
      <c r="T4" s="2"/>
      <c r="U4" s="2"/>
      <c r="V4" s="2"/>
      <c r="W4" s="2"/>
      <c r="X4" s="2"/>
    </row>
    <row r="5" spans="1:24" hidden="1" outlineLevel="1" x14ac:dyDescent="0.25">
      <c r="A5" s="2" t="e">
        <f t="shared" ref="A5:A11" si="1">MATCH($B5,$B$18:$B$181,0)-1</f>
        <v>#N/A</v>
      </c>
      <c r="B5" s="2" t="s">
        <v>14</v>
      </c>
      <c r="C5" s="3" t="e">
        <f t="shared" ref="C5:C11" si="2">INDEX(C$18:C$181,MATCH($A$2,$A$18:$A$181,0)+$A5)</f>
        <v>#N/A</v>
      </c>
      <c r="D5" s="3" t="e">
        <f t="shared" si="0"/>
        <v>#N/A</v>
      </c>
      <c r="E5" s="3" t="e">
        <f t="shared" si="0"/>
        <v>#N/A</v>
      </c>
      <c r="F5" s="3" t="e">
        <f t="shared" si="0"/>
        <v>#N/A</v>
      </c>
      <c r="G5" s="3" t="e">
        <f t="shared" si="0"/>
        <v>#N/A</v>
      </c>
      <c r="H5" s="3" t="e">
        <f t="shared" si="0"/>
        <v>#N/A</v>
      </c>
      <c r="I5" s="3" t="e">
        <f t="shared" si="0"/>
        <v>#N/A</v>
      </c>
      <c r="J5" s="3" t="e">
        <f t="shared" si="0"/>
        <v>#N/A</v>
      </c>
      <c r="K5" s="3" t="e">
        <f t="shared" si="0"/>
        <v>#N/A</v>
      </c>
      <c r="L5" s="3" t="e">
        <f t="shared" si="0"/>
        <v>#N/A</v>
      </c>
      <c r="M5" s="3" t="e">
        <f t="shared" si="0"/>
        <v>#N/A</v>
      </c>
      <c r="N5" s="3" t="e">
        <f t="shared" si="0"/>
        <v>#N/A</v>
      </c>
      <c r="O5" s="3" t="e">
        <f t="shared" si="0"/>
        <v>#N/A</v>
      </c>
      <c r="P5" s="3" t="e">
        <f t="shared" si="0"/>
        <v>#N/A</v>
      </c>
      <c r="Q5" s="3" t="e">
        <f t="shared" si="0"/>
        <v>#N/A</v>
      </c>
      <c r="R5" s="3" t="e">
        <f t="shared" si="0"/>
        <v>#N/A</v>
      </c>
      <c r="S5" s="3" t="e">
        <f t="shared" si="0"/>
        <v>#N/A</v>
      </c>
      <c r="T5" s="2"/>
      <c r="U5" s="2"/>
      <c r="V5" s="2"/>
      <c r="W5" s="2"/>
      <c r="X5" s="2"/>
    </row>
    <row r="6" spans="1:24" hidden="1" outlineLevel="1" x14ac:dyDescent="0.25">
      <c r="A6" s="2" t="e">
        <f t="shared" si="1"/>
        <v>#N/A</v>
      </c>
      <c r="B6" s="2" t="s">
        <v>19</v>
      </c>
      <c r="C6" s="3" t="e">
        <f t="shared" si="2"/>
        <v>#N/A</v>
      </c>
      <c r="D6" s="3" t="e">
        <f t="shared" si="0"/>
        <v>#N/A</v>
      </c>
      <c r="E6" s="3" t="e">
        <f t="shared" si="0"/>
        <v>#N/A</v>
      </c>
      <c r="F6" s="3" t="e">
        <f t="shared" si="0"/>
        <v>#N/A</v>
      </c>
      <c r="G6" s="3" t="e">
        <f t="shared" si="0"/>
        <v>#N/A</v>
      </c>
      <c r="H6" s="3" t="e">
        <f t="shared" si="0"/>
        <v>#N/A</v>
      </c>
      <c r="I6" s="3" t="e">
        <f t="shared" si="0"/>
        <v>#N/A</v>
      </c>
      <c r="J6" s="3" t="e">
        <f t="shared" si="0"/>
        <v>#N/A</v>
      </c>
      <c r="K6" s="3" t="e">
        <f t="shared" si="0"/>
        <v>#N/A</v>
      </c>
      <c r="L6" s="3" t="e">
        <f t="shared" si="0"/>
        <v>#N/A</v>
      </c>
      <c r="M6" s="3" t="e">
        <f t="shared" si="0"/>
        <v>#N/A</v>
      </c>
      <c r="N6" s="3" t="e">
        <f t="shared" si="0"/>
        <v>#N/A</v>
      </c>
      <c r="O6" s="3" t="e">
        <f t="shared" si="0"/>
        <v>#N/A</v>
      </c>
      <c r="P6" s="3" t="e">
        <f t="shared" si="0"/>
        <v>#N/A</v>
      </c>
      <c r="Q6" s="3" t="e">
        <f t="shared" si="0"/>
        <v>#N/A</v>
      </c>
      <c r="R6" s="3" t="e">
        <f t="shared" si="0"/>
        <v>#N/A</v>
      </c>
      <c r="S6" s="3" t="e">
        <f t="shared" si="0"/>
        <v>#N/A</v>
      </c>
      <c r="T6" s="2"/>
      <c r="U6" s="2"/>
      <c r="V6" s="2"/>
      <c r="W6" s="2"/>
      <c r="X6" s="2"/>
    </row>
    <row r="7" spans="1:24" hidden="1" outlineLevel="1" x14ac:dyDescent="0.25">
      <c r="A7" s="2" t="e">
        <f t="shared" si="1"/>
        <v>#N/A</v>
      </c>
      <c r="B7" s="2" t="s">
        <v>15</v>
      </c>
      <c r="C7" s="3" t="e">
        <f t="shared" si="2"/>
        <v>#N/A</v>
      </c>
      <c r="D7" s="3" t="e">
        <f t="shared" si="0"/>
        <v>#N/A</v>
      </c>
      <c r="E7" s="3" t="e">
        <f t="shared" si="0"/>
        <v>#N/A</v>
      </c>
      <c r="F7" s="3" t="e">
        <f t="shared" si="0"/>
        <v>#N/A</v>
      </c>
      <c r="G7" s="3" t="e">
        <f t="shared" si="0"/>
        <v>#N/A</v>
      </c>
      <c r="H7" s="3" t="e">
        <f t="shared" si="0"/>
        <v>#N/A</v>
      </c>
      <c r="I7" s="3" t="e">
        <f t="shared" si="0"/>
        <v>#N/A</v>
      </c>
      <c r="J7" s="3" t="e">
        <f t="shared" si="0"/>
        <v>#N/A</v>
      </c>
      <c r="K7" s="3" t="e">
        <f t="shared" si="0"/>
        <v>#N/A</v>
      </c>
      <c r="L7" s="3" t="e">
        <f t="shared" si="0"/>
        <v>#N/A</v>
      </c>
      <c r="M7" s="3" t="e">
        <f t="shared" si="0"/>
        <v>#N/A</v>
      </c>
      <c r="N7" s="3" t="e">
        <f t="shared" si="0"/>
        <v>#N/A</v>
      </c>
      <c r="O7" s="3" t="e">
        <f t="shared" si="0"/>
        <v>#N/A</v>
      </c>
      <c r="P7" s="3" t="e">
        <f t="shared" si="0"/>
        <v>#N/A</v>
      </c>
      <c r="Q7" s="3" t="e">
        <f t="shared" si="0"/>
        <v>#N/A</v>
      </c>
      <c r="R7" s="3" t="e">
        <f t="shared" si="0"/>
        <v>#N/A</v>
      </c>
      <c r="S7" s="3" t="e">
        <f t="shared" si="0"/>
        <v>#N/A</v>
      </c>
      <c r="T7" s="2"/>
      <c r="U7" s="2"/>
      <c r="V7" s="2"/>
      <c r="W7" s="2"/>
      <c r="X7" s="2"/>
    </row>
    <row r="8" spans="1:24" hidden="1" outlineLevel="1" x14ac:dyDescent="0.25">
      <c r="A8" s="2" t="e">
        <f t="shared" si="1"/>
        <v>#N/A</v>
      </c>
      <c r="B8" s="2" t="s">
        <v>22</v>
      </c>
      <c r="C8" s="3" t="e">
        <f t="shared" si="2"/>
        <v>#N/A</v>
      </c>
      <c r="D8" s="3" t="e">
        <f t="shared" si="0"/>
        <v>#N/A</v>
      </c>
      <c r="E8" s="3" t="e">
        <f t="shared" si="0"/>
        <v>#N/A</v>
      </c>
      <c r="F8" s="3" t="e">
        <f t="shared" si="0"/>
        <v>#N/A</v>
      </c>
      <c r="G8" s="3" t="e">
        <f t="shared" si="0"/>
        <v>#N/A</v>
      </c>
      <c r="H8" s="3" t="e">
        <f t="shared" si="0"/>
        <v>#N/A</v>
      </c>
      <c r="I8" s="3" t="e">
        <f t="shared" si="0"/>
        <v>#N/A</v>
      </c>
      <c r="J8" s="3" t="e">
        <f t="shared" si="0"/>
        <v>#N/A</v>
      </c>
      <c r="K8" s="3" t="e">
        <f t="shared" si="0"/>
        <v>#N/A</v>
      </c>
      <c r="L8" s="3" t="e">
        <f t="shared" si="0"/>
        <v>#N/A</v>
      </c>
      <c r="M8" s="3" t="e">
        <f t="shared" si="0"/>
        <v>#N/A</v>
      </c>
      <c r="N8" s="3" t="e">
        <f t="shared" si="0"/>
        <v>#N/A</v>
      </c>
      <c r="O8" s="3" t="e">
        <f t="shared" si="0"/>
        <v>#N/A</v>
      </c>
      <c r="P8" s="3" t="e">
        <f t="shared" si="0"/>
        <v>#N/A</v>
      </c>
      <c r="Q8" s="3" t="e">
        <f t="shared" si="0"/>
        <v>#N/A</v>
      </c>
      <c r="R8" s="3" t="e">
        <f t="shared" si="0"/>
        <v>#N/A</v>
      </c>
      <c r="S8" s="3" t="e">
        <f t="shared" si="0"/>
        <v>#N/A</v>
      </c>
      <c r="T8" s="2"/>
      <c r="U8" s="2"/>
      <c r="V8" s="2"/>
      <c r="W8" s="2"/>
      <c r="X8" s="2"/>
    </row>
    <row r="9" spans="1:24" hidden="1" outlineLevel="1" x14ac:dyDescent="0.25">
      <c r="A9" s="2" t="e">
        <f t="shared" si="1"/>
        <v>#N/A</v>
      </c>
      <c r="B9" s="2" t="s">
        <v>23</v>
      </c>
      <c r="C9" s="3" t="e">
        <f t="shared" si="2"/>
        <v>#N/A</v>
      </c>
      <c r="D9" s="3" t="e">
        <f t="shared" si="0"/>
        <v>#N/A</v>
      </c>
      <c r="E9" s="3" t="e">
        <f t="shared" si="0"/>
        <v>#N/A</v>
      </c>
      <c r="F9" s="3" t="e">
        <f t="shared" si="0"/>
        <v>#N/A</v>
      </c>
      <c r="G9" s="3" t="e">
        <f t="shared" si="0"/>
        <v>#N/A</v>
      </c>
      <c r="H9" s="3" t="e">
        <f t="shared" si="0"/>
        <v>#N/A</v>
      </c>
      <c r="I9" s="3" t="e">
        <f t="shared" si="0"/>
        <v>#N/A</v>
      </c>
      <c r="J9" s="3" t="e">
        <f t="shared" si="0"/>
        <v>#N/A</v>
      </c>
      <c r="K9" s="3" t="e">
        <f t="shared" si="0"/>
        <v>#N/A</v>
      </c>
      <c r="L9" s="3" t="e">
        <f t="shared" si="0"/>
        <v>#N/A</v>
      </c>
      <c r="M9" s="3" t="e">
        <f t="shared" si="0"/>
        <v>#N/A</v>
      </c>
      <c r="N9" s="3" t="e">
        <f t="shared" si="0"/>
        <v>#N/A</v>
      </c>
      <c r="O9" s="3" t="e">
        <f t="shared" si="0"/>
        <v>#N/A</v>
      </c>
      <c r="P9" s="3" t="e">
        <f t="shared" si="0"/>
        <v>#N/A</v>
      </c>
      <c r="Q9" s="3" t="e">
        <f t="shared" si="0"/>
        <v>#N/A</v>
      </c>
      <c r="R9" s="3" t="e">
        <f t="shared" si="0"/>
        <v>#N/A</v>
      </c>
      <c r="S9" s="3" t="e">
        <f t="shared" si="0"/>
        <v>#N/A</v>
      </c>
      <c r="T9" s="2"/>
      <c r="U9" s="2"/>
      <c r="V9" s="2"/>
      <c r="W9" s="2"/>
      <c r="X9" s="2"/>
    </row>
    <row r="10" spans="1:24" hidden="1" outlineLevel="1" x14ac:dyDescent="0.25">
      <c r="A10" s="2" t="e">
        <f t="shared" si="1"/>
        <v>#N/A</v>
      </c>
      <c r="B10" s="2" t="s">
        <v>20</v>
      </c>
      <c r="C10" s="3" t="e">
        <f t="shared" si="2"/>
        <v>#N/A</v>
      </c>
      <c r="D10" s="3" t="e">
        <f t="shared" si="0"/>
        <v>#N/A</v>
      </c>
      <c r="E10" s="3" t="e">
        <f t="shared" si="0"/>
        <v>#N/A</v>
      </c>
      <c r="F10" s="3" t="e">
        <f t="shared" si="0"/>
        <v>#N/A</v>
      </c>
      <c r="G10" s="3" t="e">
        <f t="shared" si="0"/>
        <v>#N/A</v>
      </c>
      <c r="H10" s="3" t="e">
        <f t="shared" si="0"/>
        <v>#N/A</v>
      </c>
      <c r="I10" s="3" t="e">
        <f t="shared" si="0"/>
        <v>#N/A</v>
      </c>
      <c r="J10" s="3" t="e">
        <f t="shared" si="0"/>
        <v>#N/A</v>
      </c>
      <c r="K10" s="3" t="e">
        <f t="shared" si="0"/>
        <v>#N/A</v>
      </c>
      <c r="L10" s="3" t="e">
        <f t="shared" si="0"/>
        <v>#N/A</v>
      </c>
      <c r="M10" s="3" t="e">
        <f t="shared" si="0"/>
        <v>#N/A</v>
      </c>
      <c r="N10" s="3" t="e">
        <f t="shared" si="0"/>
        <v>#N/A</v>
      </c>
      <c r="O10" s="3" t="e">
        <f t="shared" si="0"/>
        <v>#N/A</v>
      </c>
      <c r="P10" s="3" t="e">
        <f t="shared" si="0"/>
        <v>#N/A</v>
      </c>
      <c r="Q10" s="3" t="e">
        <f t="shared" si="0"/>
        <v>#N/A</v>
      </c>
      <c r="R10" s="3" t="e">
        <f t="shared" si="0"/>
        <v>#N/A</v>
      </c>
      <c r="S10" s="3" t="e">
        <f t="shared" si="0"/>
        <v>#N/A</v>
      </c>
      <c r="T10" s="2"/>
      <c r="U10" s="2"/>
      <c r="V10" s="2"/>
      <c r="W10" s="2"/>
      <c r="X10" s="2"/>
    </row>
    <row r="11" spans="1:24" hidden="1" outlineLevel="1" x14ac:dyDescent="0.25">
      <c r="A11" s="2" t="e">
        <f t="shared" si="1"/>
        <v>#N/A</v>
      </c>
      <c r="B11" s="2" t="s">
        <v>16</v>
      </c>
      <c r="C11" s="3" t="e">
        <f t="shared" si="2"/>
        <v>#N/A</v>
      </c>
      <c r="D11" s="3" t="e">
        <f t="shared" si="0"/>
        <v>#N/A</v>
      </c>
      <c r="E11" s="3" t="e">
        <f t="shared" si="0"/>
        <v>#N/A</v>
      </c>
      <c r="F11" s="3" t="e">
        <f t="shared" si="0"/>
        <v>#N/A</v>
      </c>
      <c r="G11" s="3" t="e">
        <f t="shared" si="0"/>
        <v>#N/A</v>
      </c>
      <c r="H11" s="3" t="e">
        <f t="shared" si="0"/>
        <v>#N/A</v>
      </c>
      <c r="I11" s="3" t="e">
        <f t="shared" si="0"/>
        <v>#N/A</v>
      </c>
      <c r="J11" s="3" t="e">
        <f t="shared" si="0"/>
        <v>#N/A</v>
      </c>
      <c r="K11" s="3" t="e">
        <f t="shared" si="0"/>
        <v>#N/A</v>
      </c>
      <c r="L11" s="3" t="e">
        <f t="shared" si="0"/>
        <v>#N/A</v>
      </c>
      <c r="M11" s="3" t="e">
        <f t="shared" si="0"/>
        <v>#N/A</v>
      </c>
      <c r="N11" s="3" t="e">
        <f t="shared" si="0"/>
        <v>#N/A</v>
      </c>
      <c r="O11" s="3" t="e">
        <f t="shared" si="0"/>
        <v>#N/A</v>
      </c>
      <c r="P11" s="3" t="e">
        <f t="shared" si="0"/>
        <v>#N/A</v>
      </c>
      <c r="Q11" s="3" t="e">
        <f t="shared" si="0"/>
        <v>#N/A</v>
      </c>
      <c r="R11" s="3" t="e">
        <f t="shared" si="0"/>
        <v>#N/A</v>
      </c>
      <c r="S11" s="3" t="e">
        <f t="shared" si="0"/>
        <v>#N/A</v>
      </c>
      <c r="T11" s="2"/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"Total Balance from "&amp;$A$14&amp;" (GWh/day)"</f>
        <v>Total Balance from  (GWh/day)</v>
      </c>
      <c r="B15" s="2"/>
      <c r="C15" s="3">
        <f t="shared" ref="C15:S15" si="3">SUMIF($B$18:$B$181,$A$14,C$18:C$181)</f>
        <v>0</v>
      </c>
      <c r="D15" s="3">
        <f t="shared" si="3"/>
        <v>0</v>
      </c>
      <c r="E15" s="3">
        <f t="shared" si="3"/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2"/>
      <c r="U15" s="2"/>
      <c r="V15" s="2"/>
      <c r="W15" s="2"/>
      <c r="X15" s="2"/>
    </row>
    <row r="16" spans="1:24" ht="273" customHeight="1" collapsed="1" x14ac:dyDescent="0.2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2"/>
      <c r="V16" s="2"/>
      <c r="W16" s="2"/>
      <c r="X16" s="2"/>
    </row>
    <row r="17" spans="1:24" x14ac:dyDescent="0.25">
      <c r="A17" s="1" t="s">
        <v>1</v>
      </c>
      <c r="B17" s="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  <c r="U17" s="8"/>
      <c r="V17" s="8"/>
      <c r="W17" s="2"/>
      <c r="X17" s="2"/>
    </row>
    <row r="18" spans="1:24" x14ac:dyDescent="0.25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2"/>
      <c r="X18" s="2"/>
    </row>
    <row r="19" spans="1:24" x14ac:dyDescent="0.25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7"/>
      <c r="V19" s="7"/>
      <c r="W19" s="2"/>
      <c r="X19" s="2"/>
    </row>
    <row r="20" spans="1:24" x14ac:dyDescent="0.25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7"/>
      <c r="V20" s="7"/>
      <c r="W20" s="2"/>
      <c r="X20" s="2"/>
    </row>
    <row r="21" spans="1:24" x14ac:dyDescent="0.25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7"/>
      <c r="V21" s="7"/>
      <c r="W21" s="2"/>
      <c r="X21" s="2"/>
    </row>
    <row r="22" spans="1:24" x14ac:dyDescent="0.25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7"/>
      <c r="V22" s="7"/>
      <c r="W22" s="2"/>
      <c r="X22" s="2"/>
    </row>
    <row r="23" spans="1:24" x14ac:dyDescent="0.25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7"/>
      <c r="V23" s="7"/>
      <c r="W23" s="2"/>
      <c r="X23" s="2"/>
    </row>
    <row r="24" spans="1:24" x14ac:dyDescent="0.25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7"/>
      <c r="V24" s="7"/>
      <c r="W24" s="2"/>
      <c r="X24" s="2"/>
    </row>
    <row r="25" spans="1:24" x14ac:dyDescent="0.2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7"/>
      <c r="V25" s="7"/>
      <c r="W25" s="2"/>
      <c r="X25" s="2"/>
    </row>
    <row r="26" spans="1:24" x14ac:dyDescent="0.25">
      <c r="A26" s="4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7"/>
      <c r="V26" s="7"/>
      <c r="W26" s="2"/>
      <c r="X26" s="2"/>
    </row>
    <row r="27" spans="1:24" x14ac:dyDescent="0.2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7"/>
      <c r="V27" s="7"/>
      <c r="W27" s="2"/>
      <c r="X27" s="2"/>
    </row>
    <row r="28" spans="1:24" x14ac:dyDescent="0.2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7"/>
      <c r="V28" s="7"/>
      <c r="W28" s="2"/>
      <c r="X28" s="2"/>
    </row>
    <row r="29" spans="1:24" x14ac:dyDescent="0.2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  <c r="U29" s="7"/>
      <c r="V29" s="7"/>
      <c r="W29" s="2"/>
      <c r="X29" s="2"/>
    </row>
    <row r="30" spans="1:24" x14ac:dyDescent="0.25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U30" s="7"/>
      <c r="V30" s="7"/>
      <c r="W30" s="2"/>
      <c r="X30" s="2"/>
    </row>
    <row r="31" spans="1:24" x14ac:dyDescent="0.25">
      <c r="A31" s="4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  <c r="U31" s="7"/>
      <c r="V31" s="7"/>
      <c r="W31" s="2"/>
      <c r="X31" s="2"/>
    </row>
    <row r="32" spans="1:24" x14ac:dyDescent="0.25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7"/>
      <c r="V32" s="7"/>
      <c r="W32" s="2"/>
      <c r="X32" s="2"/>
    </row>
    <row r="33" spans="1:24" x14ac:dyDescent="0.25">
      <c r="A33" s="4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U33" s="7"/>
      <c r="V33" s="7"/>
      <c r="W33" s="2"/>
      <c r="X33" s="2"/>
    </row>
    <row r="34" spans="1:24" x14ac:dyDescent="0.25">
      <c r="A34" s="4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  <c r="U34" s="7"/>
      <c r="V34" s="7"/>
      <c r="W34" s="2"/>
      <c r="X34" s="2"/>
    </row>
    <row r="35" spans="1:24" x14ac:dyDescent="0.25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  <c r="U35" s="7"/>
      <c r="V35" s="7"/>
      <c r="W35" s="2"/>
      <c r="X35" s="2"/>
    </row>
    <row r="36" spans="1:24" x14ac:dyDescent="0.25">
      <c r="A36" s="4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  <c r="U36" s="7"/>
      <c r="V36" s="7"/>
      <c r="W36" s="2"/>
      <c r="X36" s="2"/>
    </row>
    <row r="37" spans="1:24" x14ac:dyDescent="0.25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  <c r="U37" s="7"/>
      <c r="V37" s="7"/>
      <c r="W37" s="2"/>
      <c r="X37" s="2"/>
    </row>
    <row r="38" spans="1:24" x14ac:dyDescent="0.25">
      <c r="A38" s="4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/>
      <c r="U38" s="7"/>
      <c r="V38" s="7"/>
      <c r="W38" s="2"/>
      <c r="X38" s="2"/>
    </row>
    <row r="39" spans="1:24" x14ac:dyDescent="0.25">
      <c r="A39" s="4"/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7"/>
      <c r="V39" s="7"/>
      <c r="W39" s="2"/>
      <c r="X39" s="2"/>
    </row>
    <row r="40" spans="1:24" x14ac:dyDescent="0.25">
      <c r="A40" s="4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  <c r="U40" s="7"/>
      <c r="V40" s="7"/>
      <c r="W40" s="2"/>
      <c r="X40" s="2"/>
    </row>
    <row r="41" spans="1:24" x14ac:dyDescent="0.25">
      <c r="A41" s="4"/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7"/>
      <c r="V41" s="7"/>
      <c r="W41" s="2"/>
      <c r="X41" s="2"/>
    </row>
    <row r="42" spans="1:24" x14ac:dyDescent="0.25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  <c r="U42" s="7"/>
      <c r="V42" s="7"/>
      <c r="W42" s="2"/>
      <c r="X42" s="2"/>
    </row>
    <row r="43" spans="1:24" x14ac:dyDescent="0.25">
      <c r="A43" s="4"/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  <c r="U43" s="7"/>
      <c r="V43" s="7"/>
      <c r="W43" s="2"/>
      <c r="X43" s="2"/>
    </row>
    <row r="44" spans="1:24" x14ac:dyDescent="0.25">
      <c r="A44" s="4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7"/>
      <c r="V44" s="7"/>
      <c r="W44" s="2"/>
      <c r="X44" s="2"/>
    </row>
    <row r="45" spans="1:24" x14ac:dyDescent="0.25">
      <c r="A45" s="4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2"/>
      <c r="X45" s="2"/>
    </row>
    <row r="46" spans="1:24" x14ac:dyDescent="0.25">
      <c r="A46" s="4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2"/>
      <c r="X46" s="2"/>
    </row>
    <row r="47" spans="1:24" x14ac:dyDescent="0.25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2"/>
      <c r="X47" s="2"/>
    </row>
    <row r="48" spans="1:24" x14ac:dyDescent="0.25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2"/>
      <c r="X48" s="2"/>
    </row>
    <row r="49" spans="1:24" x14ac:dyDescent="0.25">
      <c r="A49" s="4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2"/>
      <c r="X49" s="2"/>
    </row>
    <row r="50" spans="1:24" x14ac:dyDescent="0.25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2"/>
      <c r="X50" s="2"/>
    </row>
    <row r="51" spans="1:24" x14ac:dyDescent="0.25">
      <c r="A51" s="4"/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2"/>
      <c r="X51" s="2"/>
    </row>
    <row r="52" spans="1:24" x14ac:dyDescent="0.25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2"/>
      <c r="X52" s="2"/>
    </row>
    <row r="53" spans="1:24" x14ac:dyDescent="0.25">
      <c r="A53" s="4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2"/>
      <c r="X53" s="2"/>
    </row>
    <row r="54" spans="1:24" x14ac:dyDescent="0.25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2"/>
      <c r="X54" s="2"/>
    </row>
    <row r="55" spans="1:24" x14ac:dyDescent="0.25">
      <c r="A55" s="4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2"/>
      <c r="X55" s="2"/>
    </row>
    <row r="56" spans="1:24" x14ac:dyDescent="0.25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2"/>
      <c r="X56" s="2"/>
    </row>
    <row r="57" spans="1:24" x14ac:dyDescent="0.25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2"/>
      <c r="X57" s="2"/>
    </row>
    <row r="58" spans="1:24" x14ac:dyDescent="0.25">
      <c r="A58" s="4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2"/>
      <c r="X58" s="2"/>
    </row>
    <row r="59" spans="1:24" x14ac:dyDescent="0.25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2"/>
      <c r="X59" s="2"/>
    </row>
    <row r="60" spans="1:24" x14ac:dyDescent="0.25">
      <c r="A60" s="4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2"/>
      <c r="X60" s="2"/>
    </row>
    <row r="61" spans="1:24" x14ac:dyDescent="0.25">
      <c r="A61" s="4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2"/>
      <c r="X61" s="2"/>
    </row>
    <row r="62" spans="1:24" x14ac:dyDescent="0.25">
      <c r="A62" s="4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2"/>
      <c r="X62" s="2"/>
    </row>
    <row r="63" spans="1:24" x14ac:dyDescent="0.25">
      <c r="A63" s="4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7"/>
      <c r="V63" s="7"/>
      <c r="W63" s="2"/>
      <c r="X63" s="2"/>
    </row>
    <row r="64" spans="1:24" x14ac:dyDescent="0.25">
      <c r="A64" s="4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  <c r="U64" s="7"/>
      <c r="V64" s="7"/>
      <c r="W64" s="2"/>
      <c r="X64" s="2"/>
    </row>
    <row r="65" spans="1:24" x14ac:dyDescent="0.2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7"/>
      <c r="V65" s="7"/>
      <c r="W65" s="2"/>
      <c r="X65" s="2"/>
    </row>
    <row r="66" spans="1:24" x14ac:dyDescent="0.25">
      <c r="A66" s="4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7"/>
      <c r="V66" s="7"/>
      <c r="W66" s="2"/>
      <c r="X66" s="2"/>
    </row>
    <row r="67" spans="1:24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  <c r="U67" s="7"/>
      <c r="V67" s="7"/>
      <c r="W67" s="2"/>
      <c r="X67" s="2"/>
    </row>
    <row r="68" spans="1:24" x14ac:dyDescent="0.25">
      <c r="A68" s="4"/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7"/>
      <c r="U68" s="7"/>
      <c r="V68" s="7"/>
      <c r="W68" s="2"/>
      <c r="X68" s="2"/>
    </row>
    <row r="69" spans="1:24" x14ac:dyDescent="0.25">
      <c r="A69" s="4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  <c r="U69" s="7"/>
      <c r="V69" s="7"/>
      <c r="W69" s="2"/>
      <c r="X69" s="2"/>
    </row>
    <row r="70" spans="1:24" x14ac:dyDescent="0.25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7"/>
      <c r="U70" s="7"/>
      <c r="V70" s="7"/>
      <c r="W70" s="2"/>
      <c r="X70" s="2"/>
    </row>
    <row r="71" spans="1:24" x14ac:dyDescent="0.25">
      <c r="A71" s="4"/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7"/>
      <c r="U71" s="7"/>
      <c r="V71" s="7"/>
      <c r="W71" s="2"/>
      <c r="X71" s="2"/>
    </row>
    <row r="72" spans="1:24" x14ac:dyDescent="0.25">
      <c r="A72" s="4"/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  <c r="U72" s="7"/>
      <c r="V72" s="7"/>
      <c r="W72" s="2"/>
      <c r="X72" s="2"/>
    </row>
    <row r="73" spans="1:24" x14ac:dyDescent="0.25">
      <c r="A73" s="4"/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7"/>
      <c r="U73" s="7"/>
      <c r="V73" s="7"/>
      <c r="W73" s="2"/>
      <c r="X73" s="2"/>
    </row>
    <row r="74" spans="1:24" x14ac:dyDescent="0.25">
      <c r="A74" s="4"/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7"/>
      <c r="U74" s="7"/>
      <c r="V74" s="7"/>
      <c r="W74" s="2"/>
      <c r="X74" s="2"/>
    </row>
    <row r="75" spans="1:24" x14ac:dyDescent="0.25">
      <c r="A75" s="4"/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7"/>
      <c r="U75" s="7"/>
      <c r="V75" s="7"/>
      <c r="W75" s="2"/>
      <c r="X75" s="2"/>
    </row>
    <row r="76" spans="1:24" x14ac:dyDescent="0.25">
      <c r="A76" s="4"/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7"/>
      <c r="U76" s="7"/>
      <c r="V76" s="7"/>
      <c r="W76" s="2"/>
      <c r="X76" s="2"/>
    </row>
    <row r="77" spans="1:24" x14ac:dyDescent="0.25">
      <c r="A77" s="4"/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  <c r="U77" s="7"/>
      <c r="V77" s="7"/>
      <c r="W77" s="2"/>
      <c r="X77" s="2"/>
    </row>
    <row r="78" spans="1:24" x14ac:dyDescent="0.25">
      <c r="A78" s="4"/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7"/>
      <c r="U78" s="7"/>
      <c r="V78" s="7"/>
      <c r="W78" s="2"/>
      <c r="X78" s="2"/>
    </row>
    <row r="79" spans="1:24" x14ac:dyDescent="0.25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7"/>
      <c r="U79" s="7"/>
      <c r="V79" s="7"/>
      <c r="W79" s="2"/>
      <c r="X79" s="2"/>
    </row>
    <row r="80" spans="1:24" x14ac:dyDescent="0.25">
      <c r="A80" s="4"/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7"/>
      <c r="U80" s="7"/>
      <c r="V80" s="7"/>
      <c r="W80" s="2"/>
      <c r="X80" s="2"/>
    </row>
    <row r="81" spans="1:24" x14ac:dyDescent="0.25">
      <c r="A81" s="4"/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7"/>
      <c r="U81" s="7"/>
      <c r="V81" s="7"/>
      <c r="W81" s="2"/>
      <c r="X81" s="2"/>
    </row>
    <row r="82" spans="1:24" x14ac:dyDescent="0.25">
      <c r="A82" s="4"/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/>
      <c r="U82" s="7"/>
      <c r="V82" s="7"/>
      <c r="W82" s="2"/>
      <c r="X82" s="2"/>
    </row>
    <row r="83" spans="1:24" x14ac:dyDescent="0.25">
      <c r="A83" s="4"/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7"/>
      <c r="U83" s="7"/>
      <c r="V83" s="7"/>
      <c r="W83" s="2"/>
      <c r="X83" s="2"/>
    </row>
    <row r="84" spans="1:24" x14ac:dyDescent="0.25">
      <c r="A84" s="4"/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7"/>
      <c r="U84" s="7"/>
      <c r="V84" s="7"/>
      <c r="W84" s="2"/>
      <c r="X84" s="2"/>
    </row>
    <row r="85" spans="1:24" x14ac:dyDescent="0.25">
      <c r="A85" s="4"/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7"/>
      <c r="U85" s="7"/>
      <c r="V85" s="7"/>
      <c r="W85" s="2"/>
      <c r="X85" s="2"/>
    </row>
    <row r="86" spans="1:24" x14ac:dyDescent="0.25">
      <c r="A86" s="4"/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7"/>
      <c r="U86" s="7"/>
      <c r="V86" s="7"/>
      <c r="W86" s="2"/>
      <c r="X86" s="2"/>
    </row>
    <row r="87" spans="1:24" x14ac:dyDescent="0.25">
      <c r="A87" s="4"/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7"/>
      <c r="U87" s="7"/>
      <c r="V87" s="7"/>
      <c r="W87" s="2"/>
      <c r="X87" s="2"/>
    </row>
    <row r="88" spans="1:24" x14ac:dyDescent="0.25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7"/>
      <c r="U88" s="7"/>
      <c r="V88" s="7"/>
      <c r="W88" s="2"/>
      <c r="X88" s="2"/>
    </row>
    <row r="89" spans="1:24" x14ac:dyDescent="0.25">
      <c r="A89" s="4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7"/>
      <c r="U89" s="7"/>
      <c r="V89" s="7"/>
      <c r="W89" s="2"/>
      <c r="X89" s="2"/>
    </row>
    <row r="90" spans="1:24" x14ac:dyDescent="0.25">
      <c r="A90" s="4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7"/>
      <c r="U90" s="7"/>
      <c r="V90" s="7"/>
      <c r="W90" s="2"/>
      <c r="X90" s="2"/>
    </row>
    <row r="91" spans="1:24" x14ac:dyDescent="0.25">
      <c r="A91" s="4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7"/>
      <c r="U91" s="7"/>
      <c r="V91" s="7"/>
      <c r="W91" s="2"/>
      <c r="X91" s="2"/>
    </row>
    <row r="92" spans="1:24" x14ac:dyDescent="0.25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7"/>
      <c r="U92" s="7"/>
      <c r="V92" s="7"/>
      <c r="W92" s="2"/>
      <c r="X92" s="2"/>
    </row>
    <row r="93" spans="1:24" x14ac:dyDescent="0.25">
      <c r="A93" s="4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"/>
      <c r="U93" s="7"/>
      <c r="V93" s="7"/>
      <c r="W93" s="2"/>
      <c r="X93" s="2"/>
    </row>
    <row r="94" spans="1:24" x14ac:dyDescent="0.25">
      <c r="A94" s="4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7"/>
      <c r="U94" s="7"/>
      <c r="V94" s="7"/>
      <c r="W94" s="2"/>
      <c r="X94" s="2"/>
    </row>
    <row r="95" spans="1:24" x14ac:dyDescent="0.25">
      <c r="A95" s="4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7"/>
      <c r="U95" s="7"/>
      <c r="V95" s="7"/>
      <c r="W95" s="2"/>
      <c r="X95" s="2"/>
    </row>
    <row r="96" spans="1:24" x14ac:dyDescent="0.25">
      <c r="A96" s="4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7"/>
      <c r="U96" s="7"/>
      <c r="V96" s="7"/>
      <c r="W96" s="2"/>
      <c r="X96" s="2"/>
    </row>
    <row r="97" spans="1:24" x14ac:dyDescent="0.25">
      <c r="A97" s="4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7"/>
      <c r="U97" s="7"/>
      <c r="V97" s="7"/>
      <c r="W97" s="2"/>
      <c r="X97" s="2"/>
    </row>
    <row r="98" spans="1:24" x14ac:dyDescent="0.25">
      <c r="A98" s="4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7"/>
      <c r="U98" s="7"/>
      <c r="V98" s="7"/>
      <c r="W98" s="2"/>
      <c r="X98" s="2"/>
    </row>
    <row r="99" spans="1:24" x14ac:dyDescent="0.25">
      <c r="A99" s="4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7"/>
      <c r="U99" s="7"/>
      <c r="V99" s="7"/>
      <c r="W99" s="2"/>
      <c r="X99" s="2"/>
    </row>
    <row r="100" spans="1:24" x14ac:dyDescent="0.25">
      <c r="A100" s="4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 s="7"/>
      <c r="V100" s="7"/>
      <c r="W100" s="2"/>
      <c r="X100" s="2"/>
    </row>
    <row r="101" spans="1:24" x14ac:dyDescent="0.25">
      <c r="A101" s="4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7"/>
      <c r="U101" s="7"/>
      <c r="V101" s="7"/>
      <c r="W101" s="2"/>
      <c r="X101" s="2"/>
    </row>
    <row r="102" spans="1:24" x14ac:dyDescent="0.25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7"/>
      <c r="U102" s="7"/>
      <c r="V102" s="7"/>
      <c r="W102" s="2"/>
      <c r="X102" s="2"/>
    </row>
    <row r="103" spans="1:24" x14ac:dyDescent="0.25">
      <c r="A103" s="4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/>
      <c r="U103" s="7"/>
      <c r="V103" s="7"/>
      <c r="W103" s="2"/>
      <c r="X103" s="2"/>
    </row>
    <row r="104" spans="1:24" x14ac:dyDescent="0.25">
      <c r="A104" s="4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7"/>
      <c r="U104" s="7"/>
      <c r="V104" s="7"/>
      <c r="W104" s="2"/>
      <c r="X104" s="2"/>
    </row>
    <row r="105" spans="1:24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7"/>
      <c r="U105" s="7"/>
      <c r="V105" s="7"/>
      <c r="W105" s="2"/>
      <c r="X105" s="2"/>
    </row>
    <row r="106" spans="1:24" x14ac:dyDescent="0.25">
      <c r="A106" s="4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7"/>
      <c r="U106" s="7"/>
      <c r="V106" s="7"/>
      <c r="W106" s="2"/>
      <c r="X106" s="2"/>
    </row>
    <row r="107" spans="1:24" x14ac:dyDescent="0.25">
      <c r="A107" s="4"/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7"/>
      <c r="U107" s="7"/>
      <c r="V107" s="7"/>
      <c r="W107" s="2"/>
      <c r="X107" s="2"/>
    </row>
    <row r="108" spans="1:24" x14ac:dyDescent="0.25">
      <c r="A108" s="4"/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7"/>
      <c r="U108" s="7"/>
      <c r="V108" s="7"/>
      <c r="W108" s="2"/>
      <c r="X108" s="2"/>
    </row>
    <row r="109" spans="1:24" x14ac:dyDescent="0.25">
      <c r="A109" s="4"/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  <c r="U109" s="7"/>
      <c r="V109" s="7"/>
      <c r="W109" s="2"/>
      <c r="X109" s="2"/>
    </row>
    <row r="110" spans="1:24" x14ac:dyDescent="0.25">
      <c r="A110" s="4"/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7"/>
      <c r="U110" s="7"/>
      <c r="V110" s="7"/>
      <c r="W110" s="2"/>
      <c r="X110" s="2"/>
    </row>
    <row r="111" spans="1:24" x14ac:dyDescent="0.25">
      <c r="A111" s="4"/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7"/>
      <c r="U111" s="7"/>
      <c r="V111" s="7"/>
      <c r="W111" s="2"/>
      <c r="X111" s="2"/>
    </row>
    <row r="112" spans="1:24" x14ac:dyDescent="0.25">
      <c r="A112" s="4"/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7"/>
      <c r="U112" s="7"/>
      <c r="V112" s="7"/>
      <c r="W112" s="2"/>
      <c r="X112" s="2"/>
    </row>
    <row r="113" spans="1:24" x14ac:dyDescent="0.25">
      <c r="A113" s="4"/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7"/>
      <c r="U113" s="7"/>
      <c r="V113" s="7"/>
      <c r="W113" s="2"/>
      <c r="X113" s="2"/>
    </row>
    <row r="114" spans="1:24" x14ac:dyDescent="0.25">
      <c r="A114" s="4"/>
      <c r="B114" s="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7"/>
      <c r="U114" s="7"/>
      <c r="V114" s="7"/>
      <c r="W114" s="2"/>
      <c r="X114" s="2"/>
    </row>
    <row r="115" spans="1:24" x14ac:dyDescent="0.25">
      <c r="A115" s="4"/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7"/>
      <c r="U115" s="7"/>
      <c r="V115" s="7"/>
      <c r="W115" s="2"/>
      <c r="X115" s="2"/>
    </row>
    <row r="116" spans="1:24" x14ac:dyDescent="0.25">
      <c r="A116" s="4"/>
      <c r="B116" s="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7"/>
      <c r="U116" s="7"/>
      <c r="V116" s="7"/>
      <c r="W116" s="2"/>
      <c r="X116" s="2"/>
    </row>
    <row r="117" spans="1:24" x14ac:dyDescent="0.25">
      <c r="A117" s="4"/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7"/>
      <c r="U117" s="7"/>
      <c r="V117" s="7"/>
      <c r="W117" s="2"/>
      <c r="X117" s="2"/>
    </row>
    <row r="118" spans="1:24" x14ac:dyDescent="0.25">
      <c r="A118" s="4"/>
      <c r="B118" s="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7"/>
      <c r="U118" s="7"/>
      <c r="V118" s="7"/>
      <c r="W118" s="2"/>
      <c r="X118" s="2"/>
    </row>
    <row r="119" spans="1:24" x14ac:dyDescent="0.25">
      <c r="A119" s="4"/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7"/>
      <c r="U119" s="7"/>
      <c r="V119" s="7"/>
      <c r="W119" s="2"/>
      <c r="X119" s="2"/>
    </row>
    <row r="120" spans="1:24" x14ac:dyDescent="0.25">
      <c r="A120" s="4"/>
      <c r="B120" s="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7"/>
      <c r="U120" s="7"/>
      <c r="V120" s="7"/>
      <c r="W120" s="2"/>
      <c r="X120" s="2"/>
    </row>
    <row r="121" spans="1:24" x14ac:dyDescent="0.25">
      <c r="A121" s="4"/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  <c r="U121" s="7"/>
      <c r="V121" s="7"/>
      <c r="W121" s="2"/>
      <c r="X121" s="2"/>
    </row>
    <row r="122" spans="1:24" x14ac:dyDescent="0.25">
      <c r="A122" s="4"/>
      <c r="B122" s="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7"/>
      <c r="U122" s="7"/>
      <c r="V122" s="7"/>
      <c r="W122" s="2"/>
      <c r="X122" s="2"/>
    </row>
    <row r="123" spans="1:24" x14ac:dyDescent="0.25">
      <c r="A123" s="4"/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7"/>
      <c r="U123" s="7"/>
      <c r="V123" s="7"/>
      <c r="W123" s="2"/>
      <c r="X123" s="2"/>
    </row>
    <row r="124" spans="1:24" x14ac:dyDescent="0.25">
      <c r="A124" s="4"/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7"/>
      <c r="U124" s="7"/>
      <c r="V124" s="7"/>
      <c r="W124" s="2"/>
      <c r="X124" s="2"/>
    </row>
    <row r="125" spans="1:24" x14ac:dyDescent="0.25">
      <c r="A125" s="4"/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7"/>
      <c r="U125" s="7"/>
      <c r="V125" s="7"/>
      <c r="W125" s="2"/>
      <c r="X125" s="2"/>
    </row>
    <row r="126" spans="1:24" x14ac:dyDescent="0.25">
      <c r="A126" s="4"/>
      <c r="B126" s="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7"/>
      <c r="U126" s="7"/>
      <c r="V126" s="7"/>
      <c r="W126" s="2"/>
      <c r="X126" s="2"/>
    </row>
    <row r="127" spans="1:24" x14ac:dyDescent="0.25">
      <c r="A127" s="4"/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7"/>
      <c r="U127" s="7"/>
      <c r="V127" s="7"/>
      <c r="W127" s="2"/>
      <c r="X127" s="2"/>
    </row>
    <row r="128" spans="1:24" x14ac:dyDescent="0.25">
      <c r="A128" s="4"/>
      <c r="B128" s="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7"/>
      <c r="U128" s="7"/>
      <c r="V128" s="7"/>
      <c r="W128" s="2"/>
      <c r="X128" s="2"/>
    </row>
    <row r="129" spans="1:24" x14ac:dyDescent="0.25">
      <c r="A129" s="4"/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7"/>
      <c r="U129" s="7"/>
      <c r="V129" s="7"/>
      <c r="W129" s="2"/>
      <c r="X129" s="2"/>
    </row>
    <row r="130" spans="1:24" x14ac:dyDescent="0.25">
      <c r="A130" s="4"/>
      <c r="B130" s="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7"/>
      <c r="U130" s="7"/>
      <c r="V130" s="7"/>
      <c r="W130" s="2"/>
      <c r="X130" s="2"/>
    </row>
    <row r="131" spans="1:24" x14ac:dyDescent="0.25">
      <c r="A131" s="4"/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7"/>
      <c r="U131" s="7"/>
      <c r="V131" s="7"/>
      <c r="W131" s="2"/>
      <c r="X131" s="2"/>
    </row>
    <row r="132" spans="1:24" x14ac:dyDescent="0.25">
      <c r="A132" s="4"/>
      <c r="B132" s="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7"/>
      <c r="U132" s="7"/>
      <c r="V132" s="7"/>
      <c r="W132" s="2"/>
      <c r="X132" s="2"/>
    </row>
    <row r="133" spans="1:24" x14ac:dyDescent="0.25">
      <c r="A133" s="4"/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7"/>
      <c r="U133" s="7"/>
      <c r="V133" s="7"/>
      <c r="W133" s="2"/>
      <c r="X133" s="2"/>
    </row>
    <row r="134" spans="1:24" x14ac:dyDescent="0.25">
      <c r="A134" s="4"/>
      <c r="B134" s="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7"/>
      <c r="U134" s="7"/>
      <c r="V134" s="7"/>
      <c r="W134" s="2"/>
      <c r="X134" s="2"/>
    </row>
    <row r="135" spans="1:24" x14ac:dyDescent="0.25">
      <c r="A135" s="4"/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7"/>
      <c r="U135" s="7"/>
      <c r="V135" s="7"/>
      <c r="W135" s="2"/>
      <c r="X135" s="2"/>
    </row>
    <row r="136" spans="1:24" x14ac:dyDescent="0.25">
      <c r="A136" s="4"/>
      <c r="B136" s="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/>
      <c r="U136" s="7"/>
      <c r="V136" s="7"/>
      <c r="W136" s="2"/>
      <c r="X136" s="2"/>
    </row>
    <row r="137" spans="1:24" x14ac:dyDescent="0.25">
      <c r="A137" s="4"/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7"/>
      <c r="U137" s="7"/>
      <c r="V137" s="7"/>
      <c r="W137" s="2"/>
      <c r="X137" s="2"/>
    </row>
    <row r="138" spans="1:24" x14ac:dyDescent="0.25">
      <c r="A138" s="4"/>
      <c r="B138" s="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7"/>
      <c r="U138" s="7"/>
      <c r="V138" s="7"/>
      <c r="W138" s="2"/>
      <c r="X138" s="2"/>
    </row>
    <row r="139" spans="1:24" x14ac:dyDescent="0.25">
      <c r="A139" s="4"/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7"/>
      <c r="U139" s="7"/>
      <c r="V139" s="7"/>
      <c r="W139" s="2"/>
      <c r="X139" s="2"/>
    </row>
    <row r="140" spans="1:24" x14ac:dyDescent="0.25">
      <c r="A140" s="4"/>
      <c r="B140" s="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7"/>
      <c r="U140" s="7"/>
      <c r="V140" s="7"/>
      <c r="W140" s="2"/>
      <c r="X140" s="2"/>
    </row>
    <row r="141" spans="1:24" x14ac:dyDescent="0.25">
      <c r="A141" s="4"/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7"/>
      <c r="U141" s="7"/>
      <c r="V141" s="7"/>
      <c r="W141" s="2"/>
      <c r="X141" s="2"/>
    </row>
    <row r="142" spans="1:24" x14ac:dyDescent="0.25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7"/>
      <c r="U142" s="7"/>
      <c r="V142" s="7"/>
      <c r="W142" s="2"/>
      <c r="X142" s="2"/>
    </row>
    <row r="143" spans="1:24" x14ac:dyDescent="0.25">
      <c r="A143" s="4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7"/>
      <c r="V143" s="7"/>
      <c r="W143" s="2"/>
      <c r="X143" s="2"/>
    </row>
    <row r="144" spans="1:24" x14ac:dyDescent="0.25">
      <c r="A144" s="4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7"/>
      <c r="U144" s="7"/>
      <c r="V144" s="7"/>
      <c r="W144" s="2"/>
      <c r="X144" s="2"/>
    </row>
    <row r="145" spans="1:24" x14ac:dyDescent="0.25">
      <c r="A145" s="4"/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7"/>
      <c r="U145" s="7"/>
      <c r="V145" s="7"/>
      <c r="W145" s="2"/>
      <c r="X145" s="2"/>
    </row>
    <row r="146" spans="1:24" x14ac:dyDescent="0.25">
      <c r="A146" s="4"/>
      <c r="B146" s="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7"/>
      <c r="U146" s="7"/>
      <c r="V146" s="7"/>
      <c r="W146" s="2"/>
      <c r="X146" s="2"/>
    </row>
    <row r="147" spans="1:24" x14ac:dyDescent="0.25">
      <c r="A147" s="4"/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/>
      <c r="U147" s="7"/>
      <c r="V147" s="7"/>
      <c r="W147" s="2"/>
      <c r="X147" s="2"/>
    </row>
    <row r="148" spans="1:24" x14ac:dyDescent="0.25">
      <c r="A148" s="4"/>
      <c r="B148" s="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7"/>
      <c r="U148" s="7"/>
      <c r="V148" s="7"/>
      <c r="W148" s="2"/>
      <c r="X148" s="2"/>
    </row>
    <row r="149" spans="1:24" x14ac:dyDescent="0.25">
      <c r="A149" s="4"/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/>
      <c r="U149" s="7"/>
      <c r="V149" s="7"/>
      <c r="W149" s="2"/>
      <c r="X149" s="2"/>
    </row>
    <row r="150" spans="1:24" x14ac:dyDescent="0.25">
      <c r="A150" s="4"/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7"/>
      <c r="U150" s="7"/>
      <c r="V150" s="7"/>
      <c r="W150" s="2"/>
      <c r="X150" s="2"/>
    </row>
    <row r="151" spans="1:24" x14ac:dyDescent="0.25">
      <c r="A151" s="4"/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7"/>
      <c r="U151" s="7"/>
      <c r="V151" s="7"/>
      <c r="W151" s="2"/>
      <c r="X151" s="2"/>
    </row>
    <row r="152" spans="1:24" x14ac:dyDescent="0.25">
      <c r="A152" s="4"/>
      <c r="B152" s="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7"/>
      <c r="U152" s="7"/>
      <c r="V152" s="7"/>
      <c r="W152" s="2"/>
      <c r="X152" s="2"/>
    </row>
    <row r="153" spans="1:24" x14ac:dyDescent="0.25">
      <c r="A153" s="4"/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7"/>
      <c r="U153" s="7"/>
      <c r="V153" s="7"/>
      <c r="W153" s="2"/>
      <c r="X153" s="2"/>
    </row>
    <row r="154" spans="1:24" x14ac:dyDescent="0.25">
      <c r="A154" s="4"/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7"/>
      <c r="U154" s="7"/>
      <c r="V154" s="7"/>
      <c r="W154" s="2"/>
      <c r="X154" s="2"/>
    </row>
    <row r="155" spans="1:24" x14ac:dyDescent="0.25">
      <c r="A155" s="4"/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7"/>
      <c r="U155" s="7"/>
      <c r="V155" s="7"/>
      <c r="W155" s="2"/>
      <c r="X155" s="2"/>
    </row>
    <row r="156" spans="1:24" x14ac:dyDescent="0.25">
      <c r="A156" s="4"/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7"/>
      <c r="U156" s="7"/>
      <c r="V156" s="7"/>
      <c r="W156" s="2"/>
      <c r="X156" s="2"/>
    </row>
    <row r="157" spans="1:24" x14ac:dyDescent="0.25">
      <c r="A157" s="4"/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 s="7"/>
      <c r="V157" s="7"/>
      <c r="W157" s="2"/>
      <c r="X157" s="2"/>
    </row>
    <row r="158" spans="1:24" x14ac:dyDescent="0.25">
      <c r="A158" s="4"/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7"/>
      <c r="U158" s="7"/>
      <c r="V158" s="7"/>
      <c r="W158" s="2"/>
      <c r="X158" s="2"/>
    </row>
    <row r="159" spans="1:24" x14ac:dyDescent="0.25">
      <c r="A159" s="4"/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7"/>
      <c r="U159" s="7"/>
      <c r="V159" s="7"/>
      <c r="W159" s="2"/>
      <c r="X159" s="2"/>
    </row>
    <row r="160" spans="1:24" x14ac:dyDescent="0.25">
      <c r="A160" s="4"/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 s="7"/>
      <c r="V160" s="7"/>
      <c r="W160" s="2"/>
      <c r="X160" s="2"/>
    </row>
    <row r="161" spans="1:24" x14ac:dyDescent="0.25">
      <c r="A161" s="4"/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7"/>
      <c r="U161" s="7"/>
      <c r="V161" s="7"/>
      <c r="W161" s="2"/>
      <c r="X161" s="2"/>
    </row>
    <row r="162" spans="1:24" x14ac:dyDescent="0.25">
      <c r="A162" s="4"/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7"/>
      <c r="U162" s="7"/>
      <c r="V162" s="7"/>
      <c r="W162" s="2"/>
      <c r="X162" s="2"/>
    </row>
    <row r="163" spans="1:24" x14ac:dyDescent="0.25">
      <c r="A163" s="4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7"/>
      <c r="V163" s="7"/>
      <c r="W163" s="2"/>
      <c r="X163" s="2"/>
    </row>
    <row r="164" spans="1:24" x14ac:dyDescent="0.25">
      <c r="A164" s="4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7"/>
      <c r="U164" s="7"/>
      <c r="V164" s="7"/>
      <c r="W164" s="2"/>
      <c r="X164" s="2"/>
    </row>
    <row r="165" spans="1:24" x14ac:dyDescent="0.25">
      <c r="A165" s="4"/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7"/>
      <c r="U165" s="7"/>
      <c r="V165" s="7"/>
      <c r="W165" s="2"/>
      <c r="X165" s="2"/>
    </row>
    <row r="166" spans="1:24" x14ac:dyDescent="0.25">
      <c r="A166" s="4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7"/>
      <c r="U166" s="7"/>
      <c r="V166" s="7"/>
      <c r="W166" s="2"/>
      <c r="X166" s="2"/>
    </row>
    <row r="167" spans="1:24" x14ac:dyDescent="0.25">
      <c r="A167" s="4"/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7"/>
      <c r="U167" s="7"/>
      <c r="V167" s="7"/>
      <c r="W167" s="2"/>
      <c r="X167" s="2"/>
    </row>
    <row r="168" spans="1:24" x14ac:dyDescent="0.25">
      <c r="A168" s="4"/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7"/>
      <c r="U168" s="7"/>
      <c r="V168" s="7"/>
      <c r="W168" s="2"/>
      <c r="X168" s="2"/>
    </row>
    <row r="169" spans="1:24" x14ac:dyDescent="0.25">
      <c r="A169" s="4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7"/>
      <c r="U169" s="7"/>
      <c r="V169" s="7"/>
      <c r="W169" s="2"/>
      <c r="X169" s="2"/>
    </row>
    <row r="170" spans="1:24" x14ac:dyDescent="0.25">
      <c r="A170" s="4"/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7"/>
      <c r="U170" s="7"/>
      <c r="V170" s="7"/>
      <c r="X170" s="2"/>
    </row>
    <row r="171" spans="1:24" x14ac:dyDescent="0.25">
      <c r="A171" s="4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7"/>
      <c r="U171" s="7"/>
      <c r="V171" s="7"/>
      <c r="X171" s="2"/>
    </row>
    <row r="172" spans="1:24" x14ac:dyDescent="0.25">
      <c r="A172" s="4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7"/>
      <c r="U172" s="7"/>
      <c r="V172" s="7"/>
      <c r="X172" s="2"/>
    </row>
    <row r="173" spans="1:24" x14ac:dyDescent="0.25">
      <c r="A173" s="4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7"/>
      <c r="U173" s="7"/>
      <c r="V173" s="7"/>
      <c r="X173" s="2"/>
    </row>
    <row r="174" spans="1:24" x14ac:dyDescent="0.25">
      <c r="A174" s="4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7"/>
      <c r="U174" s="7"/>
      <c r="V174" s="7"/>
      <c r="X174" s="2"/>
    </row>
    <row r="175" spans="1:24" x14ac:dyDescent="0.25">
      <c r="A175" s="4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7"/>
      <c r="U175" s="7"/>
      <c r="V175" s="7"/>
      <c r="X175" s="2"/>
    </row>
    <row r="176" spans="1:24" x14ac:dyDescent="0.25">
      <c r="A176" s="4"/>
      <c r="B176" s="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7"/>
      <c r="U176" s="7"/>
      <c r="V176" s="7"/>
      <c r="X176" s="2"/>
    </row>
    <row r="177" spans="1:24" x14ac:dyDescent="0.25">
      <c r="A177" s="4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7"/>
      <c r="U177" s="7"/>
      <c r="V177" s="7"/>
      <c r="X177" s="2"/>
    </row>
    <row r="178" spans="1:24" x14ac:dyDescent="0.25">
      <c r="A178" s="4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7"/>
      <c r="U178" s="7"/>
      <c r="V178" s="7"/>
      <c r="X178" s="2"/>
    </row>
    <row r="179" spans="1:24" x14ac:dyDescent="0.25">
      <c r="A179" s="4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7"/>
      <c r="U179" s="7"/>
      <c r="V179" s="7"/>
      <c r="X179" s="2"/>
    </row>
    <row r="180" spans="1:24" x14ac:dyDescent="0.25">
      <c r="A180" s="4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7"/>
      <c r="U180" s="7"/>
      <c r="V180" s="7"/>
      <c r="X180" s="2"/>
    </row>
    <row r="181" spans="1:24" x14ac:dyDescent="0.25">
      <c r="A181" s="4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  <c r="U181" s="7"/>
      <c r="V181" s="7"/>
      <c r="X181" s="2"/>
    </row>
  </sheetData>
  <dataValidations count="2">
    <dataValidation type="list" showInputMessage="1" showErrorMessage="1" sqref="A2" xr:uid="{F4EE7DF4-5B61-4B9C-B25E-60444037C755}">
      <formula1>D_REGION</formula1>
    </dataValidation>
    <dataValidation type="list" showInputMessage="1" showErrorMessage="1" sqref="A14" xr:uid="{8B6E6D58-10E0-4AD8-A1D2-D0630496ADDC}">
      <formula1>D_TYPE</formula1>
    </dataValidation>
  </dataValidation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F418-84D0-481A-B4AE-87DF5E3D997F}">
  <sheetPr>
    <tabColor theme="4"/>
  </sheetPr>
  <dimension ref="A1:X116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"Piped Imports into "&amp;$A$2&amp;" (GWh/day)"</f>
        <v>Piped Imports into  (GWh/day)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"Piped Imports from "&amp;$A$6&amp;" (GWh/day)"</f>
        <v>Piped Imports from  (GWh/day)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"Piped Imports on "&amp;$A$10&amp;" (GWh/day)"</f>
        <v>Piped Imports on  (GWh/day)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8</v>
      </c>
      <c r="B13" s="1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"Total Piped Imports from "&amp;$A$14&amp;" to "&amp;$B$14&amp;" (GWh/day)"</f>
        <v>Total Piped Imports from  to  (GWh/day)</v>
      </c>
      <c r="B15" s="2"/>
      <c r="C15" s="2"/>
      <c r="D15" s="3">
        <f>SUMIFS(D$18:D$116,$B$18:$B$116,$A$14,$C$18:$C$116,$B$14)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  <c r="V15" s="2"/>
      <c r="W15" s="2"/>
      <c r="X15" s="2"/>
    </row>
    <row r="16" spans="1:24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</row>
    <row r="17" spans="1:24" x14ac:dyDescent="0.25">
      <c r="A17" s="1" t="s">
        <v>6</v>
      </c>
      <c r="B17" s="1" t="s">
        <v>4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8"/>
      <c r="W17" s="8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spans="1:23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spans="1:23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spans="1:23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spans="1:23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</sheetData>
  <dataValidations count="3">
    <dataValidation type="list" showInputMessage="1" showErrorMessage="1" sqref="A6 A14" xr:uid="{2DFE2223-551C-4DD0-A8A4-BB4FB2D8C624}">
      <formula1>D_ORIGIN</formula1>
    </dataValidation>
    <dataValidation type="list" showInputMessage="1" showErrorMessage="1" sqref="A10" xr:uid="{E2815421-C553-4658-99DE-F286CCB88818}">
      <formula1>D_PIPED_NAME</formula1>
    </dataValidation>
    <dataValidation type="list" showInputMessage="1" showErrorMessage="1" sqref="A2 B14" xr:uid="{F08A362C-3F8F-4BD3-9FF0-81FE5EFE58FD}">
      <formula1>D_REGION</formula1>
    </dataValidation>
  </dataValidation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71D5-6C5B-4E89-9084-C9C3286751FD}">
  <sheetPr>
    <tabColor rgb="FF972A2A"/>
  </sheetPr>
  <dimension ref="A1:X116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"Piped Exports from "&amp;$A$2&amp;" (GWh/day)"</f>
        <v>Piped Exports from  (GWh/day)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"Piped Exports to "&amp;$A$6&amp;" (GWh/day)"</f>
        <v>Piped Exports to  (GWh/day)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"Piped Exports on "&amp;$A$10&amp;" (GWh/day)"</f>
        <v>Piped Exports on  (GWh/day)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10</v>
      </c>
      <c r="B13" s="1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"Total Piped Exports to "&amp;$A$14&amp;" from "&amp;$B$14&amp;" (GWh/day)"</f>
        <v>Total Piped Exports to  from  (GWh/day)</v>
      </c>
      <c r="B15" s="2"/>
      <c r="C15" s="2"/>
      <c r="D15" s="3">
        <f>SUMIFS(D$18:D$116,$B$18:$B$116,$A$14,$C$18:$C$116,$B$14)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  <c r="V15" s="2"/>
      <c r="W15" s="2"/>
      <c r="X15" s="2"/>
    </row>
    <row r="16" spans="1:24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</row>
    <row r="17" spans="1:24" x14ac:dyDescent="0.25">
      <c r="A17" s="1" t="s">
        <v>6</v>
      </c>
      <c r="B17" s="1" t="s">
        <v>18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8"/>
      <c r="W17" s="8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spans="1:23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spans="1:23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spans="1:23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spans="1:23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</sheetData>
  <dataValidations count="3">
    <dataValidation type="list" showInputMessage="1" showErrorMessage="1" sqref="A2 B14" xr:uid="{BB1B58E7-98E0-4660-8683-6A8BFCD2711F}">
      <formula1>D_REGION</formula1>
    </dataValidation>
    <dataValidation type="list" showInputMessage="1" showErrorMessage="1" sqref="A10" xr:uid="{8EA2026A-11F4-4B8E-8611-DA8D3AFA3DF4}">
      <formula1>D_PIPED_NAME</formula1>
    </dataValidation>
    <dataValidation type="list" showInputMessage="1" showErrorMessage="1" sqref="A6 A14" xr:uid="{E5095827-236E-48AB-A221-A92F805C8ECE}">
      <formula1>D_DESTINATION</formula1>
    </dataValidation>
  </dataValidation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0D45-DFDA-4A52-A347-BEFA7A78A4C7}">
  <sheetPr>
    <tabColor theme="9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"Storage Withdrawals (pos.) or Injections (neg.) "&amp;$A$2&amp;" (GWh/day)"</f>
        <v>Storage Withdrawals (pos.) or Injections (neg.)  (GWh/day)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E4329989-5369-4BC6-A2D2-B17499F44F45}">
      <formula1>D_REGION</formula1>
    </dataValidation>
  </dataValidation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EF54-723F-4391-B4B4-3208CEAB1C66}">
  <sheetPr>
    <tabColor theme="9"/>
  </sheetPr>
  <dimension ref="A1:W105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2" max="2" width="12.85546875" customWidth="1"/>
    <col min="23" max="23" width="92.85546875" customWidth="1"/>
  </cols>
  <sheetData>
    <row r="1" spans="1:23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idden="1" outlineLevel="1" x14ac:dyDescent="0.25">
      <c r="A3" s="2" t="str">
        <f>"Storage Levels for "&amp;$A$2&amp;" (GWh)"</f>
        <v>Storage Levels for  (GWh)</v>
      </c>
      <c r="B3" s="2"/>
      <c r="C3" s="3" t="e">
        <f t="shared" ref="C3:S3" si="0">INDEX(C$7:C$105,MATCH($A$2,$A$7:$A$105,0))</f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3" t="e">
        <f t="shared" si="0"/>
        <v>#N/A</v>
      </c>
      <c r="T3" s="2"/>
      <c r="U3" s="2"/>
      <c r="V3" s="2"/>
      <c r="W3" s="2"/>
    </row>
    <row r="4" spans="1:23" hidden="1" outlineLevel="1" x14ac:dyDescent="0.25">
      <c r="A4" s="2"/>
      <c r="B4" s="2"/>
      <c r="C4" s="3" t="e">
        <f t="shared" ref="C4:S4" si="1">INDEX($B$7:$B$105,MATCH($A$2,$A$7:$A$105,0))</f>
        <v>#N/A</v>
      </c>
      <c r="D4" s="3" t="e">
        <f t="shared" si="1"/>
        <v>#N/A</v>
      </c>
      <c r="E4" s="3" t="e">
        <f t="shared" si="1"/>
        <v>#N/A</v>
      </c>
      <c r="F4" s="3" t="e">
        <f t="shared" si="1"/>
        <v>#N/A</v>
      </c>
      <c r="G4" s="3" t="e">
        <f t="shared" si="1"/>
        <v>#N/A</v>
      </c>
      <c r="H4" s="3" t="e">
        <f t="shared" si="1"/>
        <v>#N/A</v>
      </c>
      <c r="I4" s="3" t="e">
        <f t="shared" si="1"/>
        <v>#N/A</v>
      </c>
      <c r="J4" s="3" t="e">
        <f t="shared" si="1"/>
        <v>#N/A</v>
      </c>
      <c r="K4" s="3" t="e">
        <f t="shared" si="1"/>
        <v>#N/A</v>
      </c>
      <c r="L4" s="3" t="e">
        <f t="shared" si="1"/>
        <v>#N/A</v>
      </c>
      <c r="M4" s="3" t="e">
        <f t="shared" si="1"/>
        <v>#N/A</v>
      </c>
      <c r="N4" s="3" t="e">
        <f t="shared" si="1"/>
        <v>#N/A</v>
      </c>
      <c r="O4" s="3" t="e">
        <f t="shared" si="1"/>
        <v>#N/A</v>
      </c>
      <c r="P4" s="3" t="e">
        <f t="shared" si="1"/>
        <v>#N/A</v>
      </c>
      <c r="Q4" s="3" t="e">
        <f t="shared" si="1"/>
        <v>#N/A</v>
      </c>
      <c r="R4" s="3" t="e">
        <f t="shared" si="1"/>
        <v>#N/A</v>
      </c>
      <c r="S4" s="3" t="e">
        <f t="shared" si="1"/>
        <v>#N/A</v>
      </c>
      <c r="T4" s="2"/>
      <c r="U4" s="2"/>
      <c r="V4" s="2"/>
      <c r="W4" s="2"/>
    </row>
    <row r="5" spans="1:23" ht="273" customHeight="1" collapsed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1" t="s">
        <v>1</v>
      </c>
      <c r="B6" s="1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8"/>
      <c r="V6" s="8"/>
      <c r="W6" s="2"/>
    </row>
    <row r="7" spans="1:23" x14ac:dyDescent="0.25">
      <c r="A7" s="4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1"/>
      <c r="U7" s="11"/>
      <c r="V7" s="11"/>
      <c r="W7" s="2"/>
    </row>
    <row r="8" spans="1:23" x14ac:dyDescent="0.25">
      <c r="A8" s="4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1"/>
      <c r="U8" s="11"/>
      <c r="V8" s="11"/>
      <c r="W8" s="2"/>
    </row>
    <row r="9" spans="1:23" x14ac:dyDescent="0.25">
      <c r="A9" s="4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1"/>
      <c r="U9" s="11"/>
      <c r="V9" s="11"/>
      <c r="W9" s="2"/>
    </row>
    <row r="10" spans="1:23" x14ac:dyDescent="0.25">
      <c r="A10" s="4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1"/>
      <c r="U10" s="11"/>
      <c r="V10" s="11"/>
      <c r="W10" s="2"/>
    </row>
    <row r="11" spans="1:23" x14ac:dyDescent="0.25">
      <c r="A11" s="4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1"/>
      <c r="U11" s="11"/>
      <c r="V11" s="11"/>
      <c r="W11" s="2"/>
    </row>
    <row r="12" spans="1:23" x14ac:dyDescent="0.25">
      <c r="A12" s="4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1"/>
      <c r="U12" s="11"/>
      <c r="V12" s="11"/>
      <c r="W12" s="2"/>
    </row>
    <row r="13" spans="1:23" x14ac:dyDescent="0.25">
      <c r="A13" s="4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1"/>
      <c r="U13" s="11"/>
      <c r="V13" s="11"/>
      <c r="W13" s="2"/>
    </row>
    <row r="14" spans="1:23" x14ac:dyDescent="0.25">
      <c r="A14" s="4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1"/>
      <c r="U14" s="11"/>
      <c r="V14" s="11"/>
      <c r="W14" s="2"/>
    </row>
    <row r="15" spans="1:23" x14ac:dyDescent="0.25">
      <c r="A15" s="4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1"/>
      <c r="U15" s="11"/>
      <c r="V15" s="11"/>
      <c r="W15" s="2"/>
    </row>
    <row r="16" spans="1:23" x14ac:dyDescent="0.25">
      <c r="A16" s="4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1"/>
      <c r="U16" s="11"/>
      <c r="V16" s="11"/>
      <c r="W16" s="2"/>
    </row>
    <row r="17" spans="1:23" x14ac:dyDescent="0.25">
      <c r="A17" s="4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1"/>
      <c r="U17" s="11"/>
      <c r="V17" s="11"/>
      <c r="W17" s="2"/>
    </row>
    <row r="18" spans="1:23" x14ac:dyDescent="0.25">
      <c r="A18" s="4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1"/>
      <c r="U18" s="11"/>
      <c r="V18" s="11"/>
      <c r="W18" s="2"/>
    </row>
    <row r="19" spans="1:23" x14ac:dyDescent="0.25">
      <c r="A19" s="4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1"/>
      <c r="U19" s="11"/>
      <c r="V19" s="11"/>
      <c r="W19" s="2"/>
    </row>
    <row r="20" spans="1:23" x14ac:dyDescent="0.25">
      <c r="A20" s="4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1"/>
      <c r="U20" s="11"/>
      <c r="V20" s="11"/>
      <c r="W20" s="2"/>
    </row>
    <row r="21" spans="1:23" x14ac:dyDescent="0.25">
      <c r="A21" s="4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1"/>
      <c r="U21" s="11"/>
      <c r="V21" s="11"/>
      <c r="W21" s="2"/>
    </row>
    <row r="22" spans="1:23" x14ac:dyDescent="0.25">
      <c r="A22" s="4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1"/>
      <c r="U22" s="11"/>
      <c r="V22" s="11"/>
      <c r="W22" s="2"/>
    </row>
    <row r="23" spans="1:23" x14ac:dyDescent="0.25">
      <c r="A23" s="4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1"/>
      <c r="U23" s="11"/>
      <c r="V23" s="11"/>
      <c r="W23" s="2"/>
    </row>
    <row r="24" spans="1:23" x14ac:dyDescent="0.25">
      <c r="A24" s="4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1"/>
      <c r="U24" s="11"/>
      <c r="V24" s="11"/>
      <c r="W24" s="2"/>
    </row>
    <row r="25" spans="1:23" x14ac:dyDescent="0.25">
      <c r="A25" s="4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1"/>
      <c r="U25" s="11"/>
      <c r="V25" s="11"/>
      <c r="W25" s="2"/>
    </row>
    <row r="26" spans="1:23" x14ac:dyDescent="0.25">
      <c r="A26" s="4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1"/>
      <c r="U26" s="11"/>
      <c r="V26" s="11"/>
      <c r="W26" s="2"/>
    </row>
    <row r="27" spans="1:23" x14ac:dyDescent="0.25">
      <c r="A27" s="4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1"/>
      <c r="U27" s="11"/>
      <c r="V27" s="11"/>
      <c r="W27" s="2"/>
    </row>
    <row r="28" spans="1:23" x14ac:dyDescent="0.25">
      <c r="A28" s="4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1"/>
      <c r="U28" s="11"/>
      <c r="V28" s="11"/>
      <c r="W28" s="2"/>
    </row>
    <row r="29" spans="1:23" x14ac:dyDescent="0.25">
      <c r="A29" s="4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1"/>
      <c r="U29" s="11"/>
      <c r="V29" s="11"/>
      <c r="W29" s="2"/>
    </row>
    <row r="30" spans="1:23" x14ac:dyDescent="0.25">
      <c r="A30" s="4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1"/>
      <c r="U30" s="11"/>
      <c r="V30" s="11"/>
      <c r="W30" s="2"/>
    </row>
    <row r="31" spans="1:23" x14ac:dyDescent="0.25">
      <c r="A31" s="4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1"/>
      <c r="U31" s="11"/>
      <c r="V31" s="11"/>
      <c r="W31" s="2"/>
    </row>
    <row r="32" spans="1:23" x14ac:dyDescent="0.25">
      <c r="A32" s="4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1"/>
      <c r="U32" s="11"/>
      <c r="V32" s="11"/>
      <c r="W32" s="2"/>
    </row>
    <row r="33" spans="1:23" x14ac:dyDescent="0.25">
      <c r="A33" s="4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1"/>
      <c r="U33" s="11"/>
      <c r="V33" s="11"/>
      <c r="W33" s="2"/>
    </row>
    <row r="34" spans="1:23" x14ac:dyDescent="0.25">
      <c r="A34" s="4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1"/>
      <c r="U34" s="11"/>
      <c r="V34" s="11"/>
      <c r="W34" s="2"/>
    </row>
    <row r="35" spans="1:23" x14ac:dyDescent="0.25">
      <c r="A35" s="4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1"/>
      <c r="U35" s="11"/>
      <c r="V35" s="11"/>
      <c r="W35" s="2"/>
    </row>
    <row r="36" spans="1:23" x14ac:dyDescent="0.25">
      <c r="A36" s="4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1"/>
      <c r="U36" s="11"/>
      <c r="V36" s="11"/>
      <c r="W36" s="2"/>
    </row>
    <row r="37" spans="1:23" x14ac:dyDescent="0.25">
      <c r="A37" s="4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1"/>
      <c r="U37" s="11"/>
      <c r="V37" s="11"/>
      <c r="W37" s="2"/>
    </row>
    <row r="38" spans="1:23" x14ac:dyDescent="0.25">
      <c r="A38" s="4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1"/>
      <c r="U38" s="11"/>
      <c r="V38" s="11"/>
      <c r="W38" s="2"/>
    </row>
    <row r="39" spans="1:23" x14ac:dyDescent="0.25">
      <c r="A39" s="4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1"/>
      <c r="U39" s="11"/>
      <c r="V39" s="11"/>
      <c r="W39" s="2"/>
    </row>
    <row r="40" spans="1:23" x14ac:dyDescent="0.25">
      <c r="A40" s="4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1"/>
      <c r="U40" s="11"/>
      <c r="V40" s="11"/>
      <c r="W40" s="2"/>
    </row>
    <row r="41" spans="1:23" x14ac:dyDescent="0.25">
      <c r="A41" s="4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1"/>
      <c r="U41" s="11"/>
      <c r="V41" s="11"/>
      <c r="W41" s="2"/>
    </row>
    <row r="42" spans="1:23" x14ac:dyDescent="0.25">
      <c r="A42" s="4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1"/>
      <c r="U42" s="11"/>
      <c r="V42" s="11"/>
      <c r="W42" s="2"/>
    </row>
    <row r="43" spans="1:23" x14ac:dyDescent="0.25">
      <c r="A43" s="4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1"/>
      <c r="U43" s="11"/>
      <c r="V43" s="11"/>
      <c r="W43" s="2"/>
    </row>
    <row r="44" spans="1:23" x14ac:dyDescent="0.25">
      <c r="A44" s="4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1"/>
      <c r="U44" s="11"/>
      <c r="V44" s="11"/>
      <c r="W44" s="2"/>
    </row>
    <row r="45" spans="1:23" x14ac:dyDescent="0.25">
      <c r="A45" s="4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1"/>
      <c r="U45" s="11"/>
      <c r="V45" s="11"/>
      <c r="W45" s="2"/>
    </row>
    <row r="46" spans="1:23" x14ac:dyDescent="0.25">
      <c r="A46" s="4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1"/>
      <c r="U46" s="11"/>
      <c r="V46" s="11"/>
      <c r="W46" s="2"/>
    </row>
    <row r="47" spans="1:23" x14ac:dyDescent="0.25">
      <c r="A47" s="4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1"/>
      <c r="U47" s="11"/>
      <c r="V47" s="11"/>
      <c r="W47" s="2"/>
    </row>
    <row r="48" spans="1:23" x14ac:dyDescent="0.25">
      <c r="A48" s="4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1"/>
      <c r="U48" s="11"/>
      <c r="V48" s="11"/>
      <c r="W48" s="2"/>
    </row>
    <row r="49" spans="1:23" x14ac:dyDescent="0.25">
      <c r="A49" s="4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1"/>
      <c r="U49" s="11"/>
      <c r="V49" s="11"/>
      <c r="W49" s="2"/>
    </row>
    <row r="50" spans="1:23" x14ac:dyDescent="0.25">
      <c r="A50" s="4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1"/>
      <c r="U50" s="11"/>
      <c r="V50" s="11"/>
      <c r="W50" s="2"/>
    </row>
    <row r="51" spans="1:23" x14ac:dyDescent="0.25">
      <c r="A51" s="4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1"/>
      <c r="U51" s="11"/>
      <c r="V51" s="11"/>
      <c r="W51" s="2"/>
    </row>
    <row r="52" spans="1:23" x14ac:dyDescent="0.25">
      <c r="A52" s="4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1"/>
      <c r="U52" s="11"/>
      <c r="V52" s="11"/>
      <c r="W52" s="2"/>
    </row>
    <row r="53" spans="1:23" x14ac:dyDescent="0.25">
      <c r="A53" s="4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1"/>
      <c r="U53" s="11"/>
      <c r="V53" s="11"/>
      <c r="W53" s="2"/>
    </row>
    <row r="54" spans="1:23" x14ac:dyDescent="0.25">
      <c r="A54" s="4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1"/>
      <c r="U54" s="11"/>
      <c r="V54" s="11"/>
      <c r="W54" s="2"/>
    </row>
    <row r="55" spans="1:23" x14ac:dyDescent="0.25">
      <c r="A55" s="4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1"/>
      <c r="U55" s="11"/>
      <c r="V55" s="11"/>
      <c r="W55" s="2"/>
    </row>
    <row r="56" spans="1:23" x14ac:dyDescent="0.25">
      <c r="A56" s="4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1"/>
      <c r="U56" s="11"/>
      <c r="V56" s="11"/>
      <c r="W56" s="2"/>
    </row>
    <row r="57" spans="1:23" x14ac:dyDescent="0.25">
      <c r="A57" s="4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1"/>
      <c r="U57" s="11"/>
      <c r="V57" s="11"/>
      <c r="W57" s="2"/>
    </row>
    <row r="58" spans="1:23" x14ac:dyDescent="0.25">
      <c r="A58" s="4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1"/>
      <c r="U58" s="11"/>
      <c r="V58" s="11"/>
      <c r="W58" s="2"/>
    </row>
    <row r="59" spans="1:23" x14ac:dyDescent="0.25">
      <c r="A59" s="4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1"/>
      <c r="U59" s="11"/>
      <c r="V59" s="11"/>
      <c r="W59" s="2"/>
    </row>
    <row r="60" spans="1:23" x14ac:dyDescent="0.25">
      <c r="A60" s="4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1"/>
      <c r="U60" s="11"/>
      <c r="V60" s="11"/>
      <c r="W60" s="2"/>
    </row>
    <row r="61" spans="1:23" x14ac:dyDescent="0.25">
      <c r="A61" s="4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1"/>
      <c r="U61" s="11"/>
      <c r="V61" s="11"/>
      <c r="W61" s="2"/>
    </row>
    <row r="62" spans="1:23" x14ac:dyDescent="0.25">
      <c r="A62" s="4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1"/>
      <c r="U62" s="11"/>
      <c r="V62" s="11"/>
      <c r="W62" s="2"/>
    </row>
    <row r="63" spans="1:23" x14ac:dyDescent="0.25">
      <c r="A63" s="4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1"/>
      <c r="U63" s="11"/>
      <c r="V63" s="11"/>
      <c r="W63" s="2"/>
    </row>
    <row r="64" spans="1:23" x14ac:dyDescent="0.25">
      <c r="A64" s="4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1"/>
      <c r="U64" s="11"/>
      <c r="V64" s="11"/>
      <c r="W64" s="2"/>
    </row>
    <row r="65" spans="1:23" x14ac:dyDescent="0.25">
      <c r="A65" s="4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1"/>
      <c r="U65" s="11"/>
      <c r="V65" s="11"/>
      <c r="W65" s="2"/>
    </row>
    <row r="66" spans="1:23" x14ac:dyDescent="0.25">
      <c r="A66" s="4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1"/>
      <c r="U66" s="11"/>
      <c r="V66" s="11"/>
      <c r="W66" s="2"/>
    </row>
    <row r="67" spans="1:23" x14ac:dyDescent="0.25">
      <c r="A67" s="4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1"/>
      <c r="U67" s="11"/>
      <c r="V67" s="11"/>
      <c r="W67" s="2"/>
    </row>
    <row r="68" spans="1:23" x14ac:dyDescent="0.25">
      <c r="A68" s="4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1"/>
      <c r="U68" s="11"/>
      <c r="V68" s="11"/>
      <c r="W68" s="2"/>
    </row>
    <row r="69" spans="1:23" x14ac:dyDescent="0.25">
      <c r="A69" s="4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1"/>
      <c r="U69" s="11"/>
      <c r="V69" s="11"/>
      <c r="W69" s="2"/>
    </row>
    <row r="70" spans="1:23" x14ac:dyDescent="0.25">
      <c r="A70" s="4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1"/>
      <c r="U70" s="11"/>
      <c r="V70" s="11"/>
      <c r="W70" s="2"/>
    </row>
    <row r="71" spans="1:23" x14ac:dyDescent="0.25">
      <c r="A71" s="4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1"/>
      <c r="U71" s="11"/>
      <c r="V71" s="11"/>
      <c r="W71" s="2"/>
    </row>
    <row r="72" spans="1:23" x14ac:dyDescent="0.25">
      <c r="A72" s="4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1"/>
      <c r="U72" s="11"/>
      <c r="V72" s="11"/>
      <c r="W72" s="2"/>
    </row>
    <row r="73" spans="1:23" x14ac:dyDescent="0.25">
      <c r="A73" s="4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1"/>
      <c r="U73" s="11"/>
      <c r="V73" s="11"/>
      <c r="W73" s="2"/>
    </row>
    <row r="74" spans="1:23" x14ac:dyDescent="0.25">
      <c r="A74" s="4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1"/>
      <c r="U74" s="11"/>
      <c r="V74" s="11"/>
      <c r="W74" s="2"/>
    </row>
    <row r="75" spans="1:23" x14ac:dyDescent="0.25">
      <c r="A75" s="4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1"/>
      <c r="U75" s="11"/>
      <c r="V75" s="11"/>
      <c r="W75" s="2"/>
    </row>
    <row r="76" spans="1:23" x14ac:dyDescent="0.25">
      <c r="A76" s="4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1"/>
      <c r="U76" s="11"/>
      <c r="V76" s="11"/>
      <c r="W76" s="2"/>
    </row>
    <row r="77" spans="1:23" x14ac:dyDescent="0.25">
      <c r="A77" s="4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1"/>
      <c r="U77" s="11"/>
      <c r="V77" s="11"/>
      <c r="W77" s="2"/>
    </row>
    <row r="78" spans="1:23" x14ac:dyDescent="0.25">
      <c r="A78" s="4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1"/>
      <c r="U78" s="11"/>
      <c r="V78" s="11"/>
      <c r="W78" s="2"/>
    </row>
    <row r="79" spans="1:23" x14ac:dyDescent="0.25">
      <c r="A79" s="4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1"/>
      <c r="U79" s="11"/>
      <c r="V79" s="11"/>
      <c r="W79" s="2"/>
    </row>
    <row r="80" spans="1:23" x14ac:dyDescent="0.25">
      <c r="A80" s="4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1"/>
      <c r="U80" s="11"/>
      <c r="V80" s="11"/>
      <c r="W80" s="2"/>
    </row>
    <row r="81" spans="1:23" x14ac:dyDescent="0.25">
      <c r="A81" s="4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1"/>
      <c r="U81" s="11"/>
      <c r="V81" s="11"/>
      <c r="W81" s="2"/>
    </row>
    <row r="82" spans="1:23" x14ac:dyDescent="0.25">
      <c r="A82" s="4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1"/>
      <c r="U82" s="11"/>
      <c r="V82" s="11"/>
      <c r="W82" s="2"/>
    </row>
    <row r="83" spans="1:23" x14ac:dyDescent="0.25">
      <c r="A83" s="4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1"/>
      <c r="U83" s="11"/>
      <c r="V83" s="11"/>
      <c r="W83" s="2"/>
    </row>
    <row r="84" spans="1:23" x14ac:dyDescent="0.25">
      <c r="A84" s="4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1"/>
      <c r="U84" s="11"/>
      <c r="V84" s="11"/>
      <c r="W84" s="2"/>
    </row>
    <row r="85" spans="1:23" x14ac:dyDescent="0.25">
      <c r="A85" s="4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1"/>
      <c r="U85" s="11"/>
      <c r="V85" s="11"/>
      <c r="W85" s="2"/>
    </row>
    <row r="86" spans="1:23" x14ac:dyDescent="0.25">
      <c r="A86" s="4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1"/>
      <c r="U86" s="11"/>
      <c r="V86" s="11"/>
      <c r="W86" s="2"/>
    </row>
    <row r="87" spans="1:23" x14ac:dyDescent="0.25">
      <c r="A87" s="4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1"/>
      <c r="U87" s="11"/>
      <c r="V87" s="11"/>
      <c r="W87" s="2"/>
    </row>
    <row r="88" spans="1:23" x14ac:dyDescent="0.25">
      <c r="A88" s="4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1"/>
      <c r="U88" s="11"/>
      <c r="V88" s="11"/>
      <c r="W88" s="2"/>
    </row>
    <row r="89" spans="1:23" x14ac:dyDescent="0.25">
      <c r="A89" s="4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1"/>
      <c r="U89" s="11"/>
      <c r="V89" s="11"/>
      <c r="W89" s="2"/>
    </row>
    <row r="90" spans="1:23" x14ac:dyDescent="0.25">
      <c r="A90" s="4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11"/>
      <c r="U90" s="11"/>
      <c r="V90" s="11"/>
      <c r="W90" s="2"/>
    </row>
    <row r="91" spans="1:23" x14ac:dyDescent="0.25">
      <c r="A91" s="4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11"/>
      <c r="U91" s="11"/>
      <c r="V91" s="11"/>
      <c r="W91" s="2"/>
    </row>
    <row r="92" spans="1:23" x14ac:dyDescent="0.25">
      <c r="A92" s="4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11"/>
      <c r="U92" s="11"/>
      <c r="V92" s="11"/>
      <c r="W92" s="2"/>
    </row>
    <row r="93" spans="1:23" x14ac:dyDescent="0.25">
      <c r="A93" s="4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1"/>
      <c r="U93" s="11"/>
      <c r="V93" s="11"/>
      <c r="W93" s="2"/>
    </row>
    <row r="94" spans="1:23" x14ac:dyDescent="0.25">
      <c r="A94" s="4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11"/>
      <c r="U94" s="11"/>
      <c r="V94" s="11"/>
      <c r="W94" s="2"/>
    </row>
    <row r="95" spans="1:23" x14ac:dyDescent="0.25">
      <c r="A95" s="4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1"/>
      <c r="U95" s="11"/>
      <c r="V95" s="11"/>
      <c r="W95" s="2"/>
    </row>
    <row r="96" spans="1:23" x14ac:dyDescent="0.25">
      <c r="A96" s="4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1"/>
      <c r="U96" s="11"/>
      <c r="V96" s="11"/>
      <c r="W96" s="2"/>
    </row>
    <row r="97" spans="1:23" x14ac:dyDescent="0.25">
      <c r="A97" s="4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1"/>
      <c r="U97" s="11"/>
      <c r="V97" s="11"/>
      <c r="W97" s="2"/>
    </row>
    <row r="98" spans="1:23" x14ac:dyDescent="0.25">
      <c r="A98" s="4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1"/>
      <c r="U98" s="11"/>
      <c r="V98" s="11"/>
      <c r="W98" s="2"/>
    </row>
    <row r="99" spans="1:23" x14ac:dyDescent="0.25">
      <c r="A99" s="4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1"/>
      <c r="U99" s="11"/>
      <c r="V99" s="11"/>
      <c r="W99" s="2"/>
    </row>
    <row r="100" spans="1:23" x14ac:dyDescent="0.25">
      <c r="A100" s="4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1"/>
      <c r="U100" s="11"/>
      <c r="V100" s="11"/>
      <c r="W100" s="2"/>
    </row>
    <row r="101" spans="1:23" x14ac:dyDescent="0.25">
      <c r="A101" s="4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1"/>
      <c r="U101" s="11"/>
      <c r="V101" s="11"/>
      <c r="W101" s="2"/>
    </row>
    <row r="102" spans="1:23" x14ac:dyDescent="0.25">
      <c r="A102" s="4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1"/>
      <c r="U102" s="11"/>
      <c r="V102" s="11"/>
      <c r="W102" s="2"/>
    </row>
    <row r="103" spans="1:23" x14ac:dyDescent="0.25">
      <c r="A103" s="4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1"/>
      <c r="U103" s="11"/>
      <c r="V103" s="11"/>
      <c r="W103" s="2"/>
    </row>
    <row r="104" spans="1:23" x14ac:dyDescent="0.25">
      <c r="A104" s="4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1"/>
      <c r="U104" s="11"/>
      <c r="V104" s="11"/>
      <c r="W104" s="2"/>
    </row>
    <row r="105" spans="1:23" x14ac:dyDescent="0.25">
      <c r="A105" s="4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1"/>
      <c r="U105" s="11"/>
      <c r="V105" s="11"/>
    </row>
  </sheetData>
  <dataValidations count="1">
    <dataValidation type="list" showInputMessage="1" showErrorMessage="1" sqref="A2" xr:uid="{2139FB66-73B6-450B-B4AD-92E7AD176F25}">
      <formula1>D_REGION</formula1>
    </dataValidation>
  </dataValidation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X112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"LNG Imports into "&amp;$A$2&amp;" (GWh/day)"</f>
        <v>LNG Imports into  (GWh/day)</v>
      </c>
      <c r="B3" s="2"/>
      <c r="C3" s="2"/>
      <c r="D3" s="3">
        <f>SUMIF($C$14:$C$112,$A$2,D$14:D$112)</f>
        <v>0</v>
      </c>
      <c r="E3" s="3">
        <f t="shared" ref="E3:T3" si="0">SUMIF($C$14:$C$112,$A$2,E$14:E$112)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"LNG Imports through "&amp;$A$6&amp;" (GWh/day)"</f>
        <v>LNG Imports through  (GWh/day)</v>
      </c>
      <c r="B7" s="2"/>
      <c r="C7" s="2"/>
      <c r="D7" s="3">
        <f>SUMIF($B$14:$B$112,$A$6,D$14:D$112)</f>
        <v>0</v>
      </c>
      <c r="E7" s="3">
        <f t="shared" ref="E7:T7" si="1">SUMIF($B$14:$B$112,$A$6,E$14:E$112)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"LNG Imports on "&amp;$A$10&amp;" (GWh/day)"</f>
        <v>LNG Imports on  (GWh/day)</v>
      </c>
      <c r="B11" s="2"/>
      <c r="C11" s="2"/>
      <c r="D11" s="3" t="e">
        <f>INDEX(D$14:D$112,MATCH($A$10,$A$14:$A$112,0))</f>
        <v>#N/A</v>
      </c>
      <c r="E11" s="3" t="e">
        <f t="shared" ref="E11:T11" si="2">INDEX(E$14:E$112,MATCH($A$10,$A$14:$A$112,0))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6</v>
      </c>
      <c r="B13" s="1" t="s">
        <v>2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/>
      <c r="V13" s="8"/>
      <c r="W13" s="8"/>
      <c r="X13" s="2"/>
    </row>
    <row r="14" spans="1:24" x14ac:dyDescent="0.25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7"/>
      <c r="W14" s="7"/>
      <c r="X14" s="2"/>
    </row>
    <row r="15" spans="1:24" x14ac:dyDescent="0.2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V15" s="7"/>
      <c r="W15" s="7"/>
      <c r="X15" s="2"/>
    </row>
    <row r="16" spans="1:24" x14ac:dyDescent="0.25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V16" s="7"/>
      <c r="W16" s="7"/>
      <c r="X16" s="2"/>
    </row>
    <row r="17" spans="1:24" x14ac:dyDescent="0.25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7"/>
      <c r="W17" s="7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</sheetData>
  <dataValidations count="3">
    <dataValidation type="list" showInputMessage="1" showErrorMessage="1" sqref="A2" xr:uid="{00000000-0002-0000-0200-000000000000}">
      <formula1>D_REGION</formula1>
    </dataValidation>
    <dataValidation type="list" showInputMessage="1" showErrorMessage="1" sqref="A10" xr:uid="{59395221-BAE2-4B5A-A7EF-29D8D7A4F65A}">
      <formula1>D_LNG_NAME</formula1>
    </dataValidation>
    <dataValidation type="list" showInputMessage="1" showErrorMessage="1" sqref="A6" xr:uid="{7F099DD4-2472-46FA-A90E-8723E52C07E5}">
      <formula1>D_TERMINAL</formula1>
    </dataValidation>
  </dataValidation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593D-73A0-43AE-B035-173A654709DF}">
  <sheetPr>
    <tabColor theme="7"/>
  </sheetPr>
  <dimension ref="A1:X116"/>
  <sheetViews>
    <sheetView workbookViewId="0">
      <selection activeCell="A2" sqref="A2"/>
    </sheetView>
  </sheetViews>
  <sheetFormatPr defaultColWidth="9.140625" defaultRowHeight="15" outlineLevelRow="1" x14ac:dyDescent="0.25"/>
  <cols>
    <col min="1" max="3" width="28.5703125" customWidth="1"/>
    <col min="24" max="24" width="92.85546875" customWidth="1"/>
  </cols>
  <sheetData>
    <row r="1" spans="1:24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idden="1" outlineLevel="1" x14ac:dyDescent="0.25">
      <c r="A3" s="2" t="str">
        <f>"Total Imports into "&amp;$A$2&amp;" (GWh/day)"</f>
        <v>Total Imports into  (GWh/day)</v>
      </c>
      <c r="B3" s="2"/>
      <c r="C3" s="2"/>
      <c r="D3" s="3">
        <f>SUMIF($C$18:$C$116,$A$2,D$18:D$116)</f>
        <v>0</v>
      </c>
      <c r="E3" s="3">
        <f t="shared" ref="E3:T3" si="0">SUMIF($C$18:$C$116,$A$2,E$18:E$116)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si="0"/>
        <v>0</v>
      </c>
      <c r="U3" s="2"/>
      <c r="V3" s="2"/>
      <c r="W3" s="2"/>
      <c r="X3" s="2"/>
    </row>
    <row r="4" spans="1:24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idden="1" outlineLevel="1" x14ac:dyDescent="0.25">
      <c r="A7" s="2" t="str">
        <f>"Total Exports from "&amp;$A$6&amp;" (GWh/day)"</f>
        <v>Total Exports from  (GWh/day)</v>
      </c>
      <c r="B7" s="2"/>
      <c r="C7" s="2"/>
      <c r="D7" s="3">
        <f>SUMIF($B$18:$B$116,$A$6,D$18:D$116)</f>
        <v>0</v>
      </c>
      <c r="E7" s="3">
        <f t="shared" ref="E7:T7" si="1">SUMIF($B$18:$B$116,$A$6,E$18:E$116)</f>
        <v>0</v>
      </c>
      <c r="F7" s="3">
        <f t="shared" si="1"/>
        <v>0</v>
      </c>
      <c r="G7" s="3">
        <f t="shared" si="1"/>
        <v>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2"/>
      <c r="V7" s="2"/>
      <c r="W7" s="2"/>
      <c r="X7" s="2"/>
    </row>
    <row r="8" spans="1:24" ht="273" customHeight="1" collapsed="1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</row>
    <row r="9" spans="1:2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idden="1" outlineLevel="1" x14ac:dyDescent="0.25">
      <c r="A11" s="2" t="str">
        <f>"Net Flows on "&amp;$A$10&amp;" (GWh/day)"</f>
        <v>Net Flows on  (GWh/day)</v>
      </c>
      <c r="B11" s="2"/>
      <c r="C11" s="2"/>
      <c r="D11" s="3" t="e">
        <f>INDEX(D$18:D$116,MATCH($A$10,$A$18:$A$116,0))</f>
        <v>#N/A</v>
      </c>
      <c r="E11" s="3" t="e">
        <f t="shared" ref="E11:T11" si="2">INDEX(E$18:E$116,MATCH($A$10,$A$18:$A$116,0))</f>
        <v>#N/A</v>
      </c>
      <c r="F11" s="3" t="e">
        <f t="shared" si="2"/>
        <v>#N/A</v>
      </c>
      <c r="G11" s="3" t="e">
        <f t="shared" si="2"/>
        <v>#N/A</v>
      </c>
      <c r="H11" s="3" t="e">
        <f t="shared" si="2"/>
        <v>#N/A</v>
      </c>
      <c r="I11" s="3" t="e">
        <f t="shared" si="2"/>
        <v>#N/A</v>
      </c>
      <c r="J11" s="3" t="e">
        <f t="shared" si="2"/>
        <v>#N/A</v>
      </c>
      <c r="K11" s="3" t="e">
        <f t="shared" si="2"/>
        <v>#N/A</v>
      </c>
      <c r="L11" s="3" t="e">
        <f t="shared" si="2"/>
        <v>#N/A</v>
      </c>
      <c r="M11" s="3" t="e">
        <f t="shared" si="2"/>
        <v>#N/A</v>
      </c>
      <c r="N11" s="3" t="e">
        <f t="shared" si="2"/>
        <v>#N/A</v>
      </c>
      <c r="O11" s="3" t="e">
        <f t="shared" si="2"/>
        <v>#N/A</v>
      </c>
      <c r="P11" s="3" t="e">
        <f t="shared" si="2"/>
        <v>#N/A</v>
      </c>
      <c r="Q11" s="3" t="e">
        <f t="shared" si="2"/>
        <v>#N/A</v>
      </c>
      <c r="R11" s="3" t="e">
        <f t="shared" si="2"/>
        <v>#N/A</v>
      </c>
      <c r="S11" s="3" t="e">
        <f t="shared" si="2"/>
        <v>#N/A</v>
      </c>
      <c r="T11" s="3" t="e">
        <f t="shared" si="2"/>
        <v>#N/A</v>
      </c>
      <c r="U11" s="2"/>
      <c r="V11" s="2"/>
      <c r="W11" s="2"/>
      <c r="X11" s="2"/>
    </row>
    <row r="12" spans="1:24" ht="273" customHeight="1" collapsed="1" x14ac:dyDescent="0.2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</row>
    <row r="13" spans="1:24" x14ac:dyDescent="0.25">
      <c r="A13" s="1" t="s">
        <v>8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idden="1" outlineLevel="1" x14ac:dyDescent="0.25">
      <c r="A15" s="2" t="str">
        <f>"Net Flows from "&amp;$A$14&amp;" to "&amp;$B$14&amp;" (GWh/day)"</f>
        <v>Net Flows from  to  (GWh/day)</v>
      </c>
      <c r="B15" s="2"/>
      <c r="C15" s="2"/>
      <c r="D15" s="6">
        <f>SUMIFS(D$18:D$116,$B$18:$B$116,$A$14,$C$18:$C$116,$B$14)-SUMIFS(D$18:D$116,$B$18:$B$116,$B$14,$C$18:$C$116,$A$14)</f>
        <v>0</v>
      </c>
      <c r="E15" s="3">
        <f t="shared" ref="E15:T15" si="3">SUMIFS(E$18:E$116,$B$18:$B$116,$A$14,$C$18:$C$116,$B$14)</f>
        <v>0</v>
      </c>
      <c r="F15" s="3">
        <f t="shared" si="3"/>
        <v>0</v>
      </c>
      <c r="G15" s="3">
        <f t="shared" si="3"/>
        <v>0</v>
      </c>
      <c r="H15" s="3">
        <f t="shared" si="3"/>
        <v>0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0</v>
      </c>
      <c r="O15" s="3">
        <f t="shared" si="3"/>
        <v>0</v>
      </c>
      <c r="P15" s="3">
        <f t="shared" si="3"/>
        <v>0</v>
      </c>
      <c r="Q15" s="3">
        <f t="shared" si="3"/>
        <v>0</v>
      </c>
      <c r="R15" s="3">
        <f t="shared" si="3"/>
        <v>0</v>
      </c>
      <c r="S15" s="3">
        <f t="shared" si="3"/>
        <v>0</v>
      </c>
      <c r="T15" s="3">
        <f t="shared" si="3"/>
        <v>0</v>
      </c>
      <c r="U15" s="2"/>
      <c r="V15" s="2"/>
      <c r="W15" s="2"/>
      <c r="X15" s="2"/>
    </row>
    <row r="16" spans="1:24" ht="273" customHeight="1" collapsed="1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2"/>
      <c r="W16" s="2"/>
      <c r="X16" s="2"/>
    </row>
    <row r="17" spans="1:24" x14ac:dyDescent="0.25">
      <c r="A17" s="1" t="s">
        <v>6</v>
      </c>
      <c r="B17" s="1" t="s">
        <v>4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8"/>
      <c r="W17" s="8"/>
      <c r="X17" s="2"/>
    </row>
    <row r="18" spans="1:24" x14ac:dyDescent="0.25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7"/>
      <c r="W18" s="7"/>
      <c r="X18" s="2"/>
    </row>
    <row r="19" spans="1:24" x14ac:dyDescent="0.2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7"/>
      <c r="W19" s="7"/>
      <c r="X19" s="2"/>
    </row>
    <row r="20" spans="1:24" x14ac:dyDescent="0.25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7"/>
      <c r="W20" s="7"/>
      <c r="X20" s="2"/>
    </row>
    <row r="21" spans="1:24" x14ac:dyDescent="0.25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7"/>
      <c r="W21" s="7"/>
      <c r="X21" s="2"/>
    </row>
    <row r="22" spans="1:24" x14ac:dyDescent="0.25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2"/>
    </row>
    <row r="23" spans="1:24" x14ac:dyDescent="0.25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7"/>
      <c r="W23" s="7"/>
      <c r="X23" s="2"/>
    </row>
    <row r="24" spans="1:24" x14ac:dyDescent="0.25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2"/>
    </row>
    <row r="25" spans="1:24" x14ac:dyDescent="0.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7"/>
      <c r="W25" s="7"/>
      <c r="X25" s="2"/>
    </row>
    <row r="26" spans="1:24" x14ac:dyDescent="0.25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7"/>
      <c r="W26" s="7"/>
      <c r="X26" s="2"/>
    </row>
    <row r="27" spans="1:24" x14ac:dyDescent="0.25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7"/>
      <c r="W27" s="7"/>
      <c r="X27" s="2"/>
    </row>
    <row r="28" spans="1:24" x14ac:dyDescent="0.25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7"/>
      <c r="W28" s="7"/>
      <c r="X28" s="2"/>
    </row>
    <row r="29" spans="1:24" x14ac:dyDescent="0.25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7"/>
      <c r="W29" s="7"/>
      <c r="X29" s="2"/>
    </row>
    <row r="30" spans="1:24" x14ac:dyDescent="0.25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7"/>
      <c r="W30" s="7"/>
      <c r="X30" s="2"/>
    </row>
    <row r="31" spans="1:24" x14ac:dyDescent="0.25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7"/>
      <c r="W31" s="7"/>
      <c r="X31" s="2"/>
    </row>
    <row r="32" spans="1:24" x14ac:dyDescent="0.25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7"/>
      <c r="W32" s="7"/>
      <c r="X32" s="2"/>
    </row>
    <row r="33" spans="1:24" x14ac:dyDescent="0.25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7"/>
      <c r="W33" s="7"/>
      <c r="X33" s="2"/>
    </row>
    <row r="34" spans="1:24" x14ac:dyDescent="0.25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7"/>
      <c r="W34" s="7"/>
      <c r="X34" s="2"/>
    </row>
    <row r="35" spans="1:24" x14ac:dyDescent="0.2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7"/>
      <c r="W35" s="7"/>
      <c r="X35" s="2"/>
    </row>
    <row r="36" spans="1:24" x14ac:dyDescent="0.25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7"/>
      <c r="W36" s="7"/>
      <c r="X36" s="2"/>
    </row>
    <row r="37" spans="1:24" x14ac:dyDescent="0.25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7"/>
      <c r="W37" s="7"/>
      <c r="X37" s="2"/>
    </row>
    <row r="38" spans="1:24" x14ac:dyDescent="0.25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7"/>
      <c r="W38" s="7"/>
      <c r="X38" s="2"/>
    </row>
    <row r="39" spans="1:24" x14ac:dyDescent="0.25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7"/>
      <c r="W39" s="7"/>
      <c r="X39" s="2"/>
    </row>
    <row r="40" spans="1:24" x14ac:dyDescent="0.25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2"/>
    </row>
    <row r="41" spans="1:24" x14ac:dyDescent="0.25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7"/>
      <c r="W41" s="7"/>
      <c r="X41" s="2"/>
    </row>
    <row r="42" spans="1:24" x14ac:dyDescent="0.25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2"/>
    </row>
    <row r="43" spans="1:24" x14ac:dyDescent="0.25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7"/>
      <c r="W43" s="7"/>
      <c r="X43" s="2"/>
    </row>
    <row r="44" spans="1:24" x14ac:dyDescent="0.25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7"/>
      <c r="W44" s="7"/>
      <c r="X44" s="2"/>
    </row>
    <row r="45" spans="1:24" x14ac:dyDescent="0.2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7"/>
      <c r="W45" s="7"/>
      <c r="X45" s="2"/>
    </row>
    <row r="46" spans="1:24" x14ac:dyDescent="0.25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7"/>
      <c r="W46" s="7"/>
      <c r="X46" s="2"/>
    </row>
    <row r="47" spans="1:24" x14ac:dyDescent="0.25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7"/>
      <c r="W47" s="7"/>
      <c r="X47" s="2"/>
    </row>
    <row r="48" spans="1:24" x14ac:dyDescent="0.25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7"/>
      <c r="W48" s="7"/>
      <c r="X48" s="2"/>
    </row>
    <row r="49" spans="1:24" x14ac:dyDescent="0.25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  <c r="W49" s="7"/>
      <c r="X49" s="2"/>
    </row>
    <row r="50" spans="1:24" x14ac:dyDescent="0.25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7"/>
      <c r="W50" s="7"/>
      <c r="X50" s="2"/>
    </row>
    <row r="51" spans="1:24" x14ac:dyDescent="0.25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7"/>
      <c r="W51" s="7"/>
      <c r="X51" s="2"/>
    </row>
    <row r="52" spans="1:24" x14ac:dyDescent="0.25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7"/>
      <c r="W52" s="7"/>
      <c r="X52" s="2"/>
    </row>
    <row r="53" spans="1:24" x14ac:dyDescent="0.25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7"/>
      <c r="W53" s="7"/>
      <c r="X53" s="2"/>
    </row>
    <row r="54" spans="1:24" x14ac:dyDescent="0.25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7"/>
      <c r="W54" s="7"/>
      <c r="X54" s="2"/>
    </row>
    <row r="55" spans="1:24" x14ac:dyDescent="0.2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2"/>
    </row>
    <row r="56" spans="1:24" x14ac:dyDescent="0.25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2"/>
    </row>
    <row r="57" spans="1:24" x14ac:dyDescent="0.25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2"/>
    </row>
    <row r="58" spans="1:24" x14ac:dyDescent="0.25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2"/>
    </row>
    <row r="59" spans="1:24" x14ac:dyDescent="0.25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7"/>
      <c r="W59" s="7"/>
      <c r="X59" s="2"/>
    </row>
    <row r="60" spans="1:24" x14ac:dyDescent="0.25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  <c r="V60" s="7"/>
      <c r="W60" s="7"/>
      <c r="X60" s="2"/>
    </row>
    <row r="61" spans="1:24" x14ac:dyDescent="0.25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  <c r="V61" s="7"/>
      <c r="W61" s="7"/>
      <c r="X61" s="2"/>
    </row>
    <row r="62" spans="1:24" x14ac:dyDescent="0.25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  <c r="V62" s="7"/>
      <c r="W62" s="7"/>
      <c r="X62" s="2"/>
    </row>
    <row r="63" spans="1:24" x14ac:dyDescent="0.25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7"/>
      <c r="W63" s="7"/>
      <c r="X63" s="2"/>
    </row>
    <row r="64" spans="1:24" x14ac:dyDescent="0.25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7"/>
      <c r="W64" s="7"/>
      <c r="X64" s="2"/>
    </row>
    <row r="65" spans="1:24" x14ac:dyDescent="0.2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  <c r="V65" s="7"/>
      <c r="W65" s="7"/>
      <c r="X65" s="2"/>
    </row>
    <row r="66" spans="1:24" x14ac:dyDescent="0.25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  <c r="V66" s="7"/>
      <c r="W66" s="7"/>
      <c r="X66" s="2"/>
    </row>
    <row r="67" spans="1:24" x14ac:dyDescent="0.25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  <c r="V67" s="7"/>
      <c r="W67" s="7"/>
      <c r="X67" s="2"/>
    </row>
    <row r="68" spans="1:24" x14ac:dyDescent="0.25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  <c r="V68" s="7"/>
      <c r="W68" s="7"/>
      <c r="X68" s="2"/>
    </row>
    <row r="69" spans="1:24" x14ac:dyDescent="0.25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  <c r="V69" s="7"/>
      <c r="W69" s="7"/>
      <c r="X69" s="2"/>
    </row>
    <row r="70" spans="1:24" x14ac:dyDescent="0.25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  <c r="V70" s="7"/>
      <c r="W70" s="7"/>
      <c r="X70" s="2"/>
    </row>
    <row r="71" spans="1:24" x14ac:dyDescent="0.25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  <c r="V71" s="7"/>
      <c r="W71" s="7"/>
      <c r="X71" s="2"/>
    </row>
    <row r="72" spans="1:24" x14ac:dyDescent="0.25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  <c r="V72" s="7"/>
      <c r="W72" s="7"/>
      <c r="X72" s="2"/>
    </row>
    <row r="73" spans="1:24" x14ac:dyDescent="0.25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  <c r="V73" s="7"/>
      <c r="W73" s="7"/>
      <c r="X73" s="2"/>
    </row>
    <row r="74" spans="1:24" x14ac:dyDescent="0.25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  <c r="V74" s="7"/>
      <c r="W74" s="7"/>
      <c r="X74" s="2"/>
    </row>
    <row r="75" spans="1:24" x14ac:dyDescent="0.2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7"/>
      <c r="W75" s="7"/>
      <c r="X75" s="2"/>
    </row>
    <row r="76" spans="1:24" x14ac:dyDescent="0.25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7"/>
      <c r="W76" s="7"/>
      <c r="X76" s="2"/>
    </row>
    <row r="77" spans="1:24" x14ac:dyDescent="0.25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7"/>
      <c r="W77" s="7"/>
      <c r="X77" s="2"/>
    </row>
    <row r="78" spans="1:24" x14ac:dyDescent="0.25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7"/>
      <c r="W78" s="7"/>
      <c r="X78" s="2"/>
    </row>
    <row r="79" spans="1:24" x14ac:dyDescent="0.25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7"/>
      <c r="W79" s="7"/>
      <c r="X79" s="2"/>
    </row>
    <row r="80" spans="1:24" x14ac:dyDescent="0.25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  <c r="V80" s="7"/>
      <c r="W80" s="7"/>
      <c r="X80" s="2"/>
    </row>
    <row r="81" spans="1:24" x14ac:dyDescent="0.25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  <c r="V81" s="7"/>
      <c r="W81" s="7"/>
      <c r="X81" s="2"/>
    </row>
    <row r="82" spans="1:24" x14ac:dyDescent="0.25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  <c r="V82" s="7"/>
      <c r="W82" s="7"/>
      <c r="X82" s="2"/>
    </row>
    <row r="83" spans="1:24" x14ac:dyDescent="0.25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  <c r="V83" s="7"/>
      <c r="W83" s="7"/>
      <c r="X83" s="2"/>
    </row>
    <row r="84" spans="1:24" x14ac:dyDescent="0.25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2"/>
    </row>
    <row r="85" spans="1:24" x14ac:dyDescent="0.2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2"/>
    </row>
    <row r="86" spans="1:24" x14ac:dyDescent="0.25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2"/>
    </row>
    <row r="87" spans="1:24" x14ac:dyDescent="0.25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2"/>
    </row>
    <row r="88" spans="1:24" x14ac:dyDescent="0.25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2"/>
    </row>
    <row r="89" spans="1:24" x14ac:dyDescent="0.25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2"/>
    </row>
    <row r="90" spans="1:24" x14ac:dyDescent="0.25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2"/>
    </row>
    <row r="91" spans="1:24" x14ac:dyDescent="0.25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2"/>
    </row>
    <row r="92" spans="1:24" x14ac:dyDescent="0.25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2"/>
    </row>
    <row r="93" spans="1:24" x14ac:dyDescent="0.25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2"/>
    </row>
    <row r="94" spans="1:24" x14ac:dyDescent="0.25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2"/>
    </row>
    <row r="95" spans="1:24" x14ac:dyDescent="0.2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2"/>
    </row>
    <row r="96" spans="1:24" x14ac:dyDescent="0.25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2"/>
    </row>
    <row r="97" spans="1:24" x14ac:dyDescent="0.25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2"/>
    </row>
    <row r="98" spans="1:24" x14ac:dyDescent="0.25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2"/>
    </row>
    <row r="99" spans="1:24" x14ac:dyDescent="0.25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2"/>
    </row>
    <row r="100" spans="1:24" x14ac:dyDescent="0.25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2"/>
    </row>
    <row r="101" spans="1:24" x14ac:dyDescent="0.25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7"/>
      <c r="W101" s="7"/>
      <c r="X101" s="2"/>
    </row>
    <row r="102" spans="1:24" x14ac:dyDescent="0.25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7"/>
      <c r="W102" s="7"/>
      <c r="X102" s="2"/>
    </row>
    <row r="103" spans="1:24" x14ac:dyDescent="0.25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7"/>
      <c r="W103" s="7"/>
      <c r="X103" s="2"/>
    </row>
    <row r="104" spans="1:24" x14ac:dyDescent="0.25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7"/>
      <c r="W104" s="7"/>
      <c r="X104" s="2"/>
    </row>
    <row r="105" spans="1:24" x14ac:dyDescent="0.2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7"/>
      <c r="W105" s="7"/>
    </row>
    <row r="106" spans="1:24" x14ac:dyDescent="0.25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7"/>
      <c r="W106" s="7"/>
    </row>
    <row r="107" spans="1:24" x14ac:dyDescent="0.25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7"/>
      <c r="W107" s="7"/>
    </row>
    <row r="108" spans="1:24" x14ac:dyDescent="0.25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7"/>
      <c r="W108" s="7"/>
    </row>
    <row r="109" spans="1:24" x14ac:dyDescent="0.25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7"/>
      <c r="W109" s="7"/>
    </row>
    <row r="110" spans="1:24" x14ac:dyDescent="0.25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7"/>
      <c r="W110" s="7"/>
    </row>
    <row r="111" spans="1:24" x14ac:dyDescent="0.25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7"/>
      <c r="W111" s="7"/>
    </row>
    <row r="112" spans="1:24" x14ac:dyDescent="0.25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7"/>
      <c r="W112" s="7"/>
    </row>
    <row r="113" spans="1:23" x14ac:dyDescent="0.25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  <c r="V113" s="7"/>
      <c r="W113" s="7"/>
    </row>
    <row r="114" spans="1:23" x14ac:dyDescent="0.25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7"/>
      <c r="W114" s="7"/>
    </row>
    <row r="115" spans="1:23" x14ac:dyDescent="0.2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7"/>
      <c r="W115" s="7"/>
    </row>
    <row r="116" spans="1:23" x14ac:dyDescent="0.25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7"/>
      <c r="W116" s="7"/>
    </row>
  </sheetData>
  <dataValidations count="3">
    <dataValidation type="list" showInputMessage="1" showErrorMessage="1" sqref="A2 B14" xr:uid="{54CAFA5E-04B4-472F-91D3-4502B87C2D0B}">
      <formula1>D_DESTINATION</formula1>
    </dataValidation>
    <dataValidation type="list" showInputMessage="1" showErrorMessage="1" sqref="A10" xr:uid="{2C49FEFD-0BCC-4E16-8E16-30B63328632E}">
      <formula1>D_CONNECTION_NAME</formula1>
    </dataValidation>
    <dataValidation type="list" showInputMessage="1" showErrorMessage="1" sqref="A6 A14" xr:uid="{73780B96-FCA7-4618-BCC2-A04D511DFBCA}">
      <formula1>D_ORIGIN</formula1>
    </dataValidation>
  </dataValidations>
  <pageMargins left="0.75" right="0.75" top="1" bottom="1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V104"/>
  <sheetViews>
    <sheetView workbookViewId="0">
      <selection activeCell="A2" sqref="A2"/>
    </sheetView>
  </sheetViews>
  <sheetFormatPr defaultColWidth="9.140625" defaultRowHeight="15" outlineLevelRow="1" x14ac:dyDescent="0.25"/>
  <cols>
    <col min="1" max="1" width="28.5703125" customWidth="1"/>
    <col min="19" max="19" width="9.140625" customWidth="1"/>
    <col min="22" max="22" width="92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idden="1" outlineLevel="1" x14ac:dyDescent="0.25">
      <c r="A3" s="2" t="str">
        <f>"Market Prices "&amp;$A$2&amp;" (EUR/MWh)"</f>
        <v>Market Prices  (EUR/MWh)</v>
      </c>
      <c r="B3" s="3" t="e">
        <f t="shared" ref="B3:R3" si="0">INDEX(B$6:B$104,MATCH($A$2,$A$6:$A$104,0))</f>
        <v>#N/A</v>
      </c>
      <c r="C3" s="3" t="e">
        <f t="shared" si="0"/>
        <v>#N/A</v>
      </c>
      <c r="D3" s="3" t="e">
        <f t="shared" si="0"/>
        <v>#N/A</v>
      </c>
      <c r="E3" s="3" t="e">
        <f t="shared" si="0"/>
        <v>#N/A</v>
      </c>
      <c r="F3" s="3" t="e">
        <f t="shared" si="0"/>
        <v>#N/A</v>
      </c>
      <c r="G3" s="3" t="e">
        <f t="shared" si="0"/>
        <v>#N/A</v>
      </c>
      <c r="H3" s="3" t="e">
        <f t="shared" si="0"/>
        <v>#N/A</v>
      </c>
      <c r="I3" s="3" t="e">
        <f t="shared" si="0"/>
        <v>#N/A</v>
      </c>
      <c r="J3" s="3" t="e">
        <f t="shared" si="0"/>
        <v>#N/A</v>
      </c>
      <c r="K3" s="3" t="e">
        <f t="shared" si="0"/>
        <v>#N/A</v>
      </c>
      <c r="L3" s="3" t="e">
        <f t="shared" si="0"/>
        <v>#N/A</v>
      </c>
      <c r="M3" s="3" t="e">
        <f t="shared" si="0"/>
        <v>#N/A</v>
      </c>
      <c r="N3" s="3" t="e">
        <f t="shared" si="0"/>
        <v>#N/A</v>
      </c>
      <c r="O3" s="3" t="e">
        <f t="shared" si="0"/>
        <v>#N/A</v>
      </c>
      <c r="P3" s="3" t="e">
        <f t="shared" si="0"/>
        <v>#N/A</v>
      </c>
      <c r="Q3" s="3" t="e">
        <f t="shared" si="0"/>
        <v>#N/A</v>
      </c>
      <c r="R3" s="3" t="e">
        <f t="shared" si="0"/>
        <v>#N/A</v>
      </c>
      <c r="S3" s="2"/>
      <c r="T3" s="2"/>
      <c r="U3" s="2"/>
      <c r="V3" s="2"/>
    </row>
    <row r="4" spans="1:22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8"/>
      <c r="U5" s="8"/>
      <c r="V5" s="2"/>
    </row>
    <row r="6" spans="1:22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2"/>
    </row>
    <row r="7" spans="1:22" x14ac:dyDescent="0.25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2"/>
    </row>
    <row r="8" spans="1:22" x14ac:dyDescent="0.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2"/>
    </row>
    <row r="9" spans="1:22" x14ac:dyDescent="0.2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2"/>
    </row>
    <row r="10" spans="1:22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2"/>
    </row>
    <row r="11" spans="1:22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2"/>
    </row>
    <row r="12" spans="1:2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2"/>
    </row>
    <row r="13" spans="1:22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2"/>
    </row>
    <row r="14" spans="1:22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2"/>
    </row>
    <row r="15" spans="1:22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2"/>
    </row>
    <row r="16" spans="1:22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2"/>
    </row>
    <row r="17" spans="1:22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2"/>
    </row>
    <row r="18" spans="1:22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2"/>
    </row>
    <row r="19" spans="1:22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2"/>
    </row>
    <row r="20" spans="1:22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2"/>
    </row>
    <row r="21" spans="1:22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2"/>
    </row>
    <row r="22" spans="1:2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2"/>
    </row>
    <row r="23" spans="1:2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2"/>
    </row>
    <row r="24" spans="1:2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2"/>
    </row>
    <row r="25" spans="1:2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2"/>
    </row>
    <row r="26" spans="1:2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2"/>
    </row>
    <row r="27" spans="1:2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2"/>
    </row>
    <row r="28" spans="1:2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2"/>
    </row>
    <row r="29" spans="1:2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2"/>
    </row>
    <row r="30" spans="1:2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2"/>
    </row>
    <row r="31" spans="1:2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2"/>
    </row>
    <row r="32" spans="1:2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2"/>
    </row>
    <row r="33" spans="1:2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2"/>
    </row>
    <row r="34" spans="1:2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2"/>
    </row>
    <row r="35" spans="1:2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2"/>
    </row>
    <row r="36" spans="1:22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2"/>
    </row>
    <row r="37" spans="1:22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2"/>
    </row>
    <row r="38" spans="1:22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2"/>
    </row>
    <row r="39" spans="1:22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2"/>
    </row>
    <row r="40" spans="1:22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2"/>
    </row>
    <row r="41" spans="1:22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2"/>
    </row>
    <row r="42" spans="1:22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2"/>
    </row>
    <row r="43" spans="1:22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2"/>
    </row>
    <row r="44" spans="1:22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2"/>
    </row>
    <row r="45" spans="1:22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2"/>
    </row>
    <row r="46" spans="1:22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2"/>
    </row>
    <row r="47" spans="1:22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2"/>
    </row>
    <row r="48" spans="1:22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2"/>
    </row>
    <row r="49" spans="1:22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2"/>
    </row>
    <row r="50" spans="1:22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2"/>
    </row>
    <row r="51" spans="1:22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2"/>
    </row>
    <row r="52" spans="1:22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2"/>
    </row>
    <row r="53" spans="1:22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2"/>
    </row>
    <row r="54" spans="1:22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2"/>
    </row>
    <row r="55" spans="1:22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2"/>
    </row>
    <row r="56" spans="1:22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2"/>
    </row>
    <row r="57" spans="1:22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2"/>
    </row>
    <row r="58" spans="1:22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2"/>
    </row>
    <row r="59" spans="1:22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2"/>
    </row>
    <row r="60" spans="1:22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2"/>
    </row>
    <row r="61" spans="1:22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2"/>
    </row>
    <row r="62" spans="1:22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2"/>
    </row>
    <row r="63" spans="1:22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2"/>
    </row>
    <row r="64" spans="1:22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2"/>
    </row>
    <row r="65" spans="1:22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2"/>
    </row>
    <row r="66" spans="1:22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2"/>
    </row>
    <row r="67" spans="1:22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2"/>
    </row>
    <row r="68" spans="1:22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2"/>
    </row>
    <row r="69" spans="1:22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2"/>
    </row>
    <row r="70" spans="1:22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2"/>
    </row>
    <row r="71" spans="1:22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2"/>
    </row>
    <row r="72" spans="1:22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2"/>
    </row>
    <row r="73" spans="1:22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2"/>
    </row>
    <row r="74" spans="1:22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2"/>
    </row>
    <row r="75" spans="1:22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2"/>
    </row>
    <row r="76" spans="1:22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2"/>
    </row>
    <row r="77" spans="1:22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2"/>
    </row>
    <row r="78" spans="1:22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2"/>
    </row>
    <row r="79" spans="1:22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2"/>
    </row>
    <row r="80" spans="1:22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2"/>
    </row>
    <row r="81" spans="1:22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2"/>
    </row>
    <row r="82" spans="1:22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2"/>
    </row>
    <row r="83" spans="1:22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2"/>
    </row>
    <row r="84" spans="1:22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2"/>
    </row>
    <row r="85" spans="1:22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2"/>
    </row>
    <row r="86" spans="1:22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2"/>
    </row>
    <row r="87" spans="1:22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2"/>
    </row>
    <row r="88" spans="1:22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2"/>
    </row>
    <row r="89" spans="1:22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2"/>
    </row>
    <row r="90" spans="1:22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2"/>
    </row>
    <row r="91" spans="1:22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2"/>
    </row>
    <row r="92" spans="1:22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2"/>
    </row>
    <row r="93" spans="1:22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2"/>
    </row>
    <row r="94" spans="1:22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2"/>
    </row>
    <row r="95" spans="1:22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2"/>
    </row>
    <row r="96" spans="1:22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2"/>
    </row>
    <row r="97" spans="1:22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2"/>
    </row>
    <row r="98" spans="1:22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2"/>
    </row>
    <row r="99" spans="1:22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2"/>
    </row>
    <row r="100" spans="1:22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2"/>
    </row>
    <row r="101" spans="1:22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2"/>
    </row>
    <row r="102" spans="1:22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2"/>
    </row>
    <row r="103" spans="1:22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2"/>
    </row>
    <row r="104" spans="1:22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2"/>
    </row>
  </sheetData>
  <dataValidations count="1">
    <dataValidation type="list" showInputMessage="1" showErrorMessage="1" sqref="A2" xr:uid="{00000000-0002-0000-0300-000000000000}">
      <formula1>D_REGION</formula1>
    </dataValidation>
  </dataValidation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</vt:lpstr>
      <vt:lpstr>Charting</vt:lpstr>
      <vt:lpstr>Demand</vt:lpstr>
      <vt:lpstr>Production</vt:lpstr>
      <vt:lpstr>Supply Mix</vt:lpstr>
      <vt:lpstr>Piped Imports</vt:lpstr>
      <vt:lpstr>Piped Exports</vt:lpstr>
      <vt:lpstr>Storage Volumes</vt:lpstr>
      <vt:lpstr>Storage Levels</vt:lpstr>
      <vt:lpstr>LNG</vt:lpstr>
      <vt:lpstr>Connections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2021-10-25T11:56:22Z</dcterms:created>
  <dcterms:modified xsi:type="dcterms:W3CDTF">2021-11-11T17:48:13Z</dcterms:modified>
</cp:coreProperties>
</file>