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codeName="ThisWorkbook"/>
  <xr:revisionPtr revIDLastSave="0" documentId="13_ncr:1_{212070C6-8302-45E4-963C-8CB64A07E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Timeline" sheetId="1" r:id="rId1"/>
    <sheet name="calcs" sheetId="2" state="hidden" r:id="rId2"/>
  </sheets>
  <externalReferences>
    <externalReference r:id="rId3"/>
  </externalReference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14" i="1"/>
  <c r="E13" i="1"/>
  <c r="E12" i="1"/>
  <c r="D3" i="1"/>
  <c r="D5" i="2" l="1"/>
  <c r="B9" i="1" s="1"/>
  <c r="B8" i="1" l="1"/>
  <c r="B10" i="1"/>
  <c r="B14" i="1"/>
  <c r="B5" i="1"/>
  <c r="B12" i="1"/>
  <c r="B6" i="1"/>
  <c r="B13" i="1"/>
  <c r="B11" i="1"/>
  <c r="B7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AG49" i="2" l="1"/>
  <c r="AF49" i="2"/>
  <c r="S48" i="2"/>
  <c r="Q49" i="2"/>
  <c r="F48" i="2"/>
  <c r="Y47" i="2"/>
  <c r="I45" i="2"/>
  <c r="S47" i="2"/>
  <c r="U51" i="2"/>
  <c r="O47" i="2"/>
  <c r="R46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<sst xmlns="http://schemas.openxmlformats.org/spreadsheetml/2006/main" count="40" uniqueCount="40">
  <si>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</si>
  <si>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</si>
  <si>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</si>
  <si>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</si>
  <si>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</si>
  <si>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</si>
  <si>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</si>
  <si>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</si>
  <si>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</si>
  <si>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</si>
  <si>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</si>
  <si>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</si>
  <si>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</si>
  <si>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</si>
  <si>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</si>
  <si>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</si>
  <si>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</si>
  <si>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</si>
  <si>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</si>
  <si>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 xml:space="preserve">ENTER START DATE: </t>
  </si>
  <si>
    <t># of rows</t>
  </si>
  <si>
    <t>Chart showing project activities with a scrollable timeline is in this cell.</t>
  </si>
  <si>
    <t>First Meeting</t>
    <phoneticPr fontId="8" type="noConversion"/>
  </si>
  <si>
    <t>Team work contract
team-contract.md</t>
    <phoneticPr fontId="8" type="noConversion"/>
  </si>
  <si>
    <t>CODE_OF_CONDUCT.md</t>
    <phoneticPr fontId="8" type="noConversion"/>
  </si>
  <si>
    <t>A statement on inclusivity and harassment free involvement in the project.
Details on expected behaviour and unacceptable behaviour.
A procedure for reporting unacceptable behaviour.</t>
    <phoneticPr fontId="8" type="noConversion"/>
  </si>
  <si>
    <t>CONTRIBUTING.md</t>
    <phoneticPr fontId="8" type="noConversion"/>
  </si>
  <si>
    <t>README.md</t>
    <phoneticPr fontId="8" type="noConversion"/>
  </si>
  <si>
    <t>The app needs to have a few plot panels, use the visualizations from previous students shown in lecture one as a guide as a complexity target for the final app.
The description should be about 200-300 words</t>
    <phoneticPr fontId="8" type="noConversion"/>
  </si>
  <si>
    <t>Distribute Jobs for Milestone1
Discuss Team Work Contrat</t>
    <phoneticPr fontId="8" type="noConversion"/>
  </si>
  <si>
    <t>Preparation</t>
    <phoneticPr fontId="8" type="noConversion"/>
  </si>
  <si>
    <t>Dataset and idea about the dashboard.
The expectation for team work. (4 different suggestions )</t>
    <phoneticPr fontId="8" type="noConversion"/>
  </si>
  <si>
    <t>Owner</t>
    <phoneticPr fontId="8" type="noConversion"/>
  </si>
  <si>
    <t>Peer</t>
    <phoneticPr fontId="8" type="noConversion"/>
  </si>
  <si>
    <t>Section 2: Description of the data</t>
    <phoneticPr fontId="8" type="noConversion"/>
  </si>
  <si>
    <t>Section 3: Research questions and usage scenarios</t>
    <phoneticPr fontId="8" type="noConversion"/>
  </si>
  <si>
    <t>Proposal -1</t>
    <phoneticPr fontId="8" type="noConversion"/>
  </si>
  <si>
    <t>proposal.md
Section 1: Motivation and Purpose</t>
    <phoneticPr fontId="8" type="noConversion"/>
  </si>
  <si>
    <t>Proposal -2</t>
    <phoneticPr fontId="8" type="noConversion"/>
  </si>
  <si>
    <t>Proposal -3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</si>
</sst>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m\ yyyy"/>
  </numFmts>
  <fonts count="9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9"/>
      <name val="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5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76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0" fillId="0" borderId="4" xfId="3" applyFont="1" applyBorder="1" applyAlignment="1">
      <alignment horizontal="left" vertical="center" indent="1"/>
    </xf>
    <xf numFmtId="0" fontId="0" fillId="0" borderId="4" xfId="0" applyBorder="1">
      <alignment horizontal="left" vertical="center" wrapText="1" indent="1"/>
    </xf>
    <xf numFmtId="14" fontId="0" fillId="0" borderId="4" xfId="0" applyNumberForma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9"/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44972</c:v>
                </c:pt>
                <c:pt idx="1">
                  <c:v>44973</c:v>
                </c:pt>
                <c:pt idx="2">
                  <c:v>44974</c:v>
                </c:pt>
                <c:pt idx="3">
                  <c:v>44975</c:v>
                </c:pt>
                <c:pt idx="4">
                  <c:v>44976</c:v>
                </c:pt>
                <c:pt idx="5">
                  <c:v>44977</c:v>
                </c:pt>
                <c:pt idx="6">
                  <c:v>44978</c:v>
                </c:pt>
                <c:pt idx="7">
                  <c:v>44979</c:v>
                </c:pt>
                <c:pt idx="8">
                  <c:v>44980</c:v>
                </c:pt>
                <c:pt idx="9">
                  <c:v>44981</c:v>
                </c:pt>
                <c:pt idx="10">
                  <c:v>44982</c:v>
                </c:pt>
                <c:pt idx="11">
                  <c:v>44983</c:v>
                </c:pt>
                <c:pt idx="12">
                  <c:v>44984</c:v>
                </c:pt>
                <c:pt idx="13">
                  <c:v>44985</c:v>
                </c:pt>
                <c:pt idx="14">
                  <c:v>44986</c:v>
                </c:pt>
                <c:pt idx="15">
                  <c:v>44987</c:v>
                </c:pt>
                <c:pt idx="16">
                  <c:v>44988</c:v>
                </c:pt>
                <c:pt idx="17">
                  <c:v>44989</c:v>
                </c:pt>
                <c:pt idx="18">
                  <c:v>44990</c:v>
                </c:pt>
                <c:pt idx="19">
                  <c:v>44991</c:v>
                </c:pt>
                <c:pt idx="20">
                  <c:v>44992</c:v>
                </c:pt>
                <c:pt idx="21">
                  <c:v>44993</c:v>
                </c:pt>
                <c:pt idx="22">
                  <c:v>44994</c:v>
                </c:pt>
                <c:pt idx="23">
                  <c:v>44995</c:v>
                </c:pt>
                <c:pt idx="24">
                  <c:v>44996</c:v>
                </c:pt>
                <c:pt idx="25">
                  <c:v>44997</c:v>
                </c:pt>
                <c:pt idx="26">
                  <c:v>44998</c:v>
                </c:pt>
                <c:pt idx="27">
                  <c:v>44999</c:v>
                </c:pt>
                <c:pt idx="28">
                  <c:v>45000</c:v>
                </c:pt>
                <c:pt idx="29">
                  <c:v>45001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11.3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PROJECT START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11.3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44972</c:v>
                </c:pt>
                <c:pt idx="1">
                  <c:v>44973</c:v>
                </c:pt>
                <c:pt idx="2">
                  <c:v>44974</c:v>
                </c:pt>
                <c:pt idx="3">
                  <c:v>44975</c:v>
                </c:pt>
                <c:pt idx="4">
                  <c:v>44976</c:v>
                </c:pt>
                <c:pt idx="5">
                  <c:v>44977</c:v>
                </c:pt>
                <c:pt idx="6">
                  <c:v>44978</c:v>
                </c:pt>
                <c:pt idx="7">
                  <c:v>44979</c:v>
                </c:pt>
                <c:pt idx="8">
                  <c:v>44980</c:v>
                </c:pt>
                <c:pt idx="9">
                  <c:v>44981</c:v>
                </c:pt>
                <c:pt idx="10">
                  <c:v>44982</c:v>
                </c:pt>
                <c:pt idx="11">
                  <c:v>44983</c:v>
                </c:pt>
                <c:pt idx="12">
                  <c:v>44984</c:v>
                </c:pt>
                <c:pt idx="13">
                  <c:v>44985</c:v>
                </c:pt>
                <c:pt idx="14">
                  <c:v>44986</c:v>
                </c:pt>
                <c:pt idx="15">
                  <c:v>44987</c:v>
                </c:pt>
                <c:pt idx="16">
                  <c:v>44988</c:v>
                </c:pt>
                <c:pt idx="17">
                  <c:v>44989</c:v>
                </c:pt>
                <c:pt idx="18">
                  <c:v>44990</c:v>
                </c:pt>
                <c:pt idx="19">
                  <c:v>44991</c:v>
                </c:pt>
                <c:pt idx="20">
                  <c:v>44992</c:v>
                </c:pt>
                <c:pt idx="21">
                  <c:v>44993</c:v>
                </c:pt>
                <c:pt idx="22">
                  <c:v>44994</c:v>
                </c:pt>
                <c:pt idx="23">
                  <c:v>44995</c:v>
                </c:pt>
                <c:pt idx="24">
                  <c:v>44996</c:v>
                </c:pt>
                <c:pt idx="25">
                  <c:v>44997</c:v>
                </c:pt>
                <c:pt idx="26">
                  <c:v>44998</c:v>
                </c:pt>
                <c:pt idx="27">
                  <c:v>44999</c:v>
                </c:pt>
                <c:pt idx="28">
                  <c:v>45000</c:v>
                </c:pt>
                <c:pt idx="29">
                  <c:v>45001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10.3</c:v>
                </c:pt>
                <c:pt idx="1">
                  <c:v>10.3</c:v>
                </c:pt>
                <c:pt idx="2">
                  <c:v>10.3</c:v>
                </c:pt>
                <c:pt idx="3">
                  <c:v>10.3</c:v>
                </c:pt>
                <c:pt idx="4">
                  <c:v>10.3</c:v>
                </c:pt>
                <c:pt idx="5">
                  <c:v>10.3</c:v>
                </c:pt>
                <c:pt idx="6">
                  <c:v>10.3</c:v>
                </c:pt>
                <c:pt idx="7">
                  <c:v>10.3</c:v>
                </c:pt>
                <c:pt idx="8">
                  <c:v>10.3</c:v>
                </c:pt>
                <c:pt idx="9">
                  <c:v>10.3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PREPARATION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10.3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44972</c:v>
                </c:pt>
                <c:pt idx="1">
                  <c:v>44973</c:v>
                </c:pt>
                <c:pt idx="2">
                  <c:v>44974</c:v>
                </c:pt>
                <c:pt idx="3">
                  <c:v>44975</c:v>
                </c:pt>
                <c:pt idx="4">
                  <c:v>44976</c:v>
                </c:pt>
                <c:pt idx="5">
                  <c:v>44977</c:v>
                </c:pt>
                <c:pt idx="6">
                  <c:v>44978</c:v>
                </c:pt>
                <c:pt idx="7">
                  <c:v>44979</c:v>
                </c:pt>
                <c:pt idx="8">
                  <c:v>44980</c:v>
                </c:pt>
                <c:pt idx="9">
                  <c:v>44981</c:v>
                </c:pt>
                <c:pt idx="10">
                  <c:v>44982</c:v>
                </c:pt>
                <c:pt idx="11">
                  <c:v>44983</c:v>
                </c:pt>
                <c:pt idx="12">
                  <c:v>44984</c:v>
                </c:pt>
                <c:pt idx="13">
                  <c:v>44985</c:v>
                </c:pt>
                <c:pt idx="14">
                  <c:v>44986</c:v>
                </c:pt>
                <c:pt idx="15">
                  <c:v>44987</c:v>
                </c:pt>
                <c:pt idx="16">
                  <c:v>44988</c:v>
                </c:pt>
                <c:pt idx="17">
                  <c:v>44989</c:v>
                </c:pt>
                <c:pt idx="18">
                  <c:v>44990</c:v>
                </c:pt>
                <c:pt idx="19">
                  <c:v>44991</c:v>
                </c:pt>
                <c:pt idx="20">
                  <c:v>44992</c:v>
                </c:pt>
                <c:pt idx="21">
                  <c:v>44993</c:v>
                </c:pt>
                <c:pt idx="22">
                  <c:v>44994</c:v>
                </c:pt>
                <c:pt idx="23">
                  <c:v>44995</c:v>
                </c:pt>
                <c:pt idx="24">
                  <c:v>44996</c:v>
                </c:pt>
                <c:pt idx="25">
                  <c:v>44997</c:v>
                </c:pt>
                <c:pt idx="26">
                  <c:v>44998</c:v>
                </c:pt>
                <c:pt idx="27">
                  <c:v>44999</c:v>
                </c:pt>
                <c:pt idx="28">
                  <c:v>45000</c:v>
                </c:pt>
                <c:pt idx="29">
                  <c:v>45001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9.3000000000000007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FIRST MEETING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9.3000000000000007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44972</c:v>
                </c:pt>
                <c:pt idx="1">
                  <c:v>44973</c:v>
                </c:pt>
                <c:pt idx="2">
                  <c:v>44974</c:v>
                </c:pt>
                <c:pt idx="3">
                  <c:v>44975</c:v>
                </c:pt>
                <c:pt idx="4">
                  <c:v>44976</c:v>
                </c:pt>
                <c:pt idx="5">
                  <c:v>44977</c:v>
                </c:pt>
                <c:pt idx="6">
                  <c:v>44978</c:v>
                </c:pt>
                <c:pt idx="7">
                  <c:v>44979</c:v>
                </c:pt>
                <c:pt idx="8">
                  <c:v>44980</c:v>
                </c:pt>
                <c:pt idx="9">
                  <c:v>44981</c:v>
                </c:pt>
                <c:pt idx="10">
                  <c:v>44982</c:v>
                </c:pt>
                <c:pt idx="11">
                  <c:v>44983</c:v>
                </c:pt>
                <c:pt idx="12">
                  <c:v>44984</c:v>
                </c:pt>
                <c:pt idx="13">
                  <c:v>44985</c:v>
                </c:pt>
                <c:pt idx="14">
                  <c:v>44986</c:v>
                </c:pt>
                <c:pt idx="15">
                  <c:v>44987</c:v>
                </c:pt>
                <c:pt idx="16">
                  <c:v>44988</c:v>
                </c:pt>
                <c:pt idx="17">
                  <c:v>44989</c:v>
                </c:pt>
                <c:pt idx="18">
                  <c:v>44990</c:v>
                </c:pt>
                <c:pt idx="19">
                  <c:v>44991</c:v>
                </c:pt>
                <c:pt idx="20">
                  <c:v>44992</c:v>
                </c:pt>
                <c:pt idx="21">
                  <c:v>44993</c:v>
                </c:pt>
                <c:pt idx="22">
                  <c:v>44994</c:v>
                </c:pt>
                <c:pt idx="23">
                  <c:v>44995</c:v>
                </c:pt>
                <c:pt idx="24">
                  <c:v>44996</c:v>
                </c:pt>
                <c:pt idx="25">
                  <c:v>44997</c:v>
                </c:pt>
                <c:pt idx="26">
                  <c:v>44998</c:v>
                </c:pt>
                <c:pt idx="27">
                  <c:v>44999</c:v>
                </c:pt>
                <c:pt idx="28">
                  <c:v>45000</c:v>
                </c:pt>
                <c:pt idx="29">
                  <c:v>45001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PROPOSAL -1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8.3000000000000007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44972</c:v>
                </c:pt>
                <c:pt idx="1">
                  <c:v>44973</c:v>
                </c:pt>
                <c:pt idx="2">
                  <c:v>44974</c:v>
                </c:pt>
                <c:pt idx="3">
                  <c:v>44975</c:v>
                </c:pt>
                <c:pt idx="4">
                  <c:v>44976</c:v>
                </c:pt>
                <c:pt idx="5">
                  <c:v>44977</c:v>
                </c:pt>
                <c:pt idx="6">
                  <c:v>44978</c:v>
                </c:pt>
                <c:pt idx="7">
                  <c:v>44979</c:v>
                </c:pt>
                <c:pt idx="8">
                  <c:v>44980</c:v>
                </c:pt>
                <c:pt idx="9">
                  <c:v>44981</c:v>
                </c:pt>
                <c:pt idx="10">
                  <c:v>44982</c:v>
                </c:pt>
                <c:pt idx="11">
                  <c:v>44983</c:v>
                </c:pt>
                <c:pt idx="12">
                  <c:v>44984</c:v>
                </c:pt>
                <c:pt idx="13">
                  <c:v>44985</c:v>
                </c:pt>
                <c:pt idx="14">
                  <c:v>44986</c:v>
                </c:pt>
                <c:pt idx="15">
                  <c:v>44987</c:v>
                </c:pt>
                <c:pt idx="16">
                  <c:v>44988</c:v>
                </c:pt>
                <c:pt idx="17">
                  <c:v>44989</c:v>
                </c:pt>
                <c:pt idx="18">
                  <c:v>44990</c:v>
                </c:pt>
                <c:pt idx="19">
                  <c:v>44991</c:v>
                </c:pt>
                <c:pt idx="20">
                  <c:v>44992</c:v>
                </c:pt>
                <c:pt idx="21">
                  <c:v>44993</c:v>
                </c:pt>
                <c:pt idx="22">
                  <c:v>44994</c:v>
                </c:pt>
                <c:pt idx="23">
                  <c:v>44995</c:v>
                </c:pt>
                <c:pt idx="24">
                  <c:v>44996</c:v>
                </c:pt>
                <c:pt idx="25">
                  <c:v>44997</c:v>
                </c:pt>
                <c:pt idx="26">
                  <c:v>44998</c:v>
                </c:pt>
                <c:pt idx="27">
                  <c:v>44999</c:v>
                </c:pt>
                <c:pt idx="28">
                  <c:v>45000</c:v>
                </c:pt>
                <c:pt idx="29">
                  <c:v>45001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7.3000000000000007</c:v>
                </c:pt>
                <c:pt idx="13">
                  <c:v>7.3000000000000007</c:v>
                </c:pt>
                <c:pt idx="14">
                  <c:v>7.3000000000000007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PROPOSAL -2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7.3000000000000007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6.3000000000000007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PROPOSAL -3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6.3000000000000007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README.MD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5.3000000000000007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TEAM WORK CONTRACT
TEAM-CONTRACT.MD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3.3000000000000007</c:v>
                </c:pt>
                <c:pt idx="11">
                  <c:v>3.3000000000000007</c:v>
                </c:pt>
                <c:pt idx="12">
                  <c:v>3.3000000000000007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CODE_OF_CONDUCT.MD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zh-TW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Feb 2023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Mar 2023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Mar 2023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Feb 2023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zh-TW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zh-TW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{222CB03A-2C59-464E-BC18-4442206CFF05}</c15:txfldGUID>
                      <c15:f>calcs!$E$72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{8E5A150C-D94F-46C4-BECE-C700EB67B4B8}</c15:txfldGUID>
                      <c15:f>calcs!$F$72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{636004AC-607A-4021-AC2E-F09287D14CDB}</c15:txfldGUID>
                      <c15:f>calcs!$G$72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{1E56C372-BB10-4013-BC4B-481412560C70}</c15:txfldGUID>
                      <c15:f>calcs!$H$72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{D064DFFA-E584-4F9A-8C6E-C46FBC479893}</c15:txfldGUID>
                      <c15:f>calcs!$I$72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{68B1E898-15D2-4431-8C63-A273D10AD984}</c15:txfldGUID>
                      <c15:f>calcs!$J$72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{3D3B8B5A-8977-42A5-92C3-A1C1027C670B}</c15:txfldGUID>
                      <c15:f>calcs!$K$72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{A57ABFDA-CD20-4E74-85E7-FDC1614A217B}</c15:txfldGUID>
                      <c15:f>calcs!$L$72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{E5E0DD1E-11BE-4176-B644-15AB8D6C0CEA}</c15:txfldGUID>
                      <c15:f>calcs!$M$72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{85FE2C82-DB11-498D-B226-4AF9DAF184EF}</c15:txfldGUID>
                      <c15:f>calcs!$N$72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{8AF3CEBA-9882-4263-929E-38B319FA8A56}</c15:txfldGUID>
                      <c15:f>calcs!$O$72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{24ADD9FE-05F9-4AC0-BDED-A2DFA10D4906}</c15:txfldGUID>
                      <c15:f>calcs!$P$72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{50451CC6-A892-4B63-86AB-927BBF12A334}</c15:txfldGUID>
                      <c15:f>calcs!$Q$72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{57F9A67B-58E6-4452-84F0-B339E4FEC059}</c15:txfldGUID>
                      <c15:f>calcs!$R$72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{B1500F1C-F45D-4BA6-A33B-D0FA9AB4D39A}</c15:txfldGUID>
                      <c15:f>calcs!$S$72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{51ECEAD6-CEA6-4A4F-84CC-F861044D6784}</c15:txfldGUID>
                      <c15:f>calcs!$T$72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{3B1A1889-19BD-47CB-806F-52D67E2AD034}</c15:txfldGUID>
                      <c15:f>calcs!$U$72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{8719CBAC-2B36-4675-94CD-E6664385D280}</c15:txfldGUID>
                      <c15:f>calcs!$V$72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{E92BA761-EC6C-462F-A0F7-4D8F72ED05E1}</c15:txfldGUID>
                      <c15:f>calcs!$W$72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{8990A22A-F3F7-48B0-8843-FF23CFFE744C}</c15:txfldGUID>
                      <c15:f>calcs!$X$72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{2FF80DD9-C0FC-4E15-8F6A-697C9E676892}</c15:txfldGUID>
                      <c15:f>calcs!$Y$72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{80D0A781-9021-4D1D-AAB7-92B64EA8FABF}</c15:txfldGUID>
                      <c15:f>calcs!$Z$72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{5D8E00E0-0E74-40FC-9D58-D9F5A4BA5D00}</c15:txfldGUID>
                      <c15:f>calcs!$AA$72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{217ED330-650D-4FEB-8F9C-8D205E89648C}</c15:txfldGUID>
                      <c15:f>calcs!$AB$72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{3BCCFEE5-327F-4BB5-8FA0-395CE5EA2A98}</c15:txfldGUID>
                      <c15:f>calcs!$AC$72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{AC32A6EF-BD36-4BA4-B487-9D063DB4AE11}</c15:txfldGUID>
                      <c15:f>calcs!$AD$72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{B8537FE6-9D81-4A05-B40F-E03857D77BAC}</c15:txfldGUID>
                      <c15:f>calcs!$AE$72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{0D6C1EEE-3DCA-48B7-B9E5-5364B00BFC4E}</c15:txfldGUID>
                      <c15:f>calcs!$AF$72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{0BC1192B-5919-4975-8382-6B601874B327}</c15:txfldGUID>
                      <c15:f>calcs!$AG$72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{025341B4-D9AC-47B3-9986-5E8D897B5155}</c15:txfldGUID>
                      <c15:f>calcs!$AH$72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{53BC074C-78E1-4175-99A6-F2DD45156A4E}</c15:txfldGUID>
                      <c15:f>calcs!$E$70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{5BD1ADB6-E6A8-4655-B135-E14941A90D3D}</c15:txfldGUID>
                      <c15:f>calcs!$F$70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{19E5B394-83A3-46A1-B75A-5C0AC0847821}</c15:txfldGUID>
                      <c15:f>calcs!$G$70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{9078140A-EABA-47FD-9898-CE971BE883CF}</c15:txfldGUID>
                      <c15:f>calcs!$H$70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{825C50F3-9010-45D0-83B5-9371CF707C32}</c15:txfldGUID>
                      <c15:f>calcs!$I$70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{7EF3198D-8407-4595-B639-1126A3A841FA}</c15:txfldGUID>
                      <c15:f>calcs!$J$70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{347B26BF-0575-4F31-94FB-4E7170828C56}</c15:txfldGUID>
                      <c15:f>calcs!$K$70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{56219EB3-C563-4EF7-82BF-92044C6B0DAD}</c15:txfldGUID>
                      <c15:f>calcs!$L$70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{F2BD6BFA-4462-48C5-A225-4BAFBC52EEC3}</c15:txfldGUID>
                      <c15:f>calcs!$M$70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{CA31A048-657F-4B8A-A6EF-B56EEE0667E9}</c15:txfldGUID>
                      <c15:f>calcs!$N$70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{54514B96-DBA4-45A8-AFD5-B191723DE090}</c15:txfldGUID>
                      <c15:f>calcs!$O$70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{E54CC287-D401-4629-9FE6-742D71B39526}</c15:txfldGUID>
                      <c15:f>calcs!$P$70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{BC3B87FB-14A3-4303-A557-6316096373F5}</c15:txfldGUID>
                      <c15:f>calcs!$Q$70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{B9536037-69DF-408F-BFCA-91FB8927BF59}</c15:txfldGUID>
                      <c15:f>calcs!$R$70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{9AF3DA40-0894-40AC-8ED9-24851C998403}</c15:txfldGUID>
                      <c15:f>calcs!$S$70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{AABA2623-74E1-488B-ADAE-243948388BBE}</c15:txfldGUID>
                      <c15:f>calcs!$T$70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{9EA9E8A4-5ADC-4A36-A771-6684406AEFBA}</c15:txfldGUID>
                      <c15:f>calcs!$U$70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{61306CB5-2D3D-4CCE-9C2F-F8D84E533FD1}</c15:txfldGUID>
                      <c15:f>calcs!$V$70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{0C1D38AE-A4DF-4290-A798-ABFEE2919DA4}</c15:txfldGUID>
                      <c15:f>calcs!$W$70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{DDB5CC02-CFF1-429D-8BBD-63A5C7A5A725}</c15:txfldGUID>
                      <c15:f>calcs!$X$70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{1603FAF2-8F43-433F-BF76-0BFAB23F3831}</c15:txfldGUID>
                      <c15:f>calcs!$Y$70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{D1378973-4859-4B3C-82FD-863923E0009F}</c15:txfldGUID>
                      <c15:f>calcs!$Z$70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{0C43FF51-B24F-4FC3-9456-1ABBF36E7537}</c15:txfldGUID>
                      <c15:f>calcs!$AA$70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{4413A43B-6D25-4914-8740-059D01E62C1A}</c15:txfldGUID>
                      <c15:f>calcs!$AB$70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{81DC806F-DEEB-482C-87FC-33565E111A49}</c15:txfldGUID>
                      <c15:f>calcs!$AC$70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{309069FE-F5D5-42A9-907A-4CC8A9D8F481}</c15:txfldGUID>
                      <c15:f>calcs!$AD$70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{066A4FA8-337A-42FF-9636-A6F3C9CB1892}</c15:txfldGUID>
                      <c15:f>calcs!$AE$70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{3190A74B-4CDD-4764-BE25-3E835FCC3498}</c15:txfldGUID>
                      <c15:f>calcs!$AF$70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{D2B72605-906B-499C-8D37-10741F2DFCB0}</c15:txfldGUID>
                      <c15:f>calcs!$AG$70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{A2E7D0CB-D555-421B-8CCE-B3F5869832FD}</c15:txfldGUID>
                      <c15:f>calcs!$AH$70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Feb 2023 -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Mar 2023 -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zh-TW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7</xdr:col>
      <xdr:colOff>2094140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7</xdr:col>
      <xdr:colOff>2083911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7028" y="4046499"/>
          <a:ext cx="9246078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ophiechen\2022MDS\Block%205\Data-551\Project551_Share.xlsx" TargetMode="External"/><Relationship Id="rId1" Type="http://schemas.openxmlformats.org/officeDocument/2006/relationships/externalLinkPath" Target="Project551_Sh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ject Timeline"/>
      <sheetName val="calcs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H19" totalsRowShown="0">
  <autoFilter ref="B4:H19" xr:uid="{00000000-0009-0000-0100-000001000000}"/>
  <sortState xmlns:xlrd2="http://schemas.microsoft.com/office/spreadsheetml/2017/richdata2" ref="C22:H27">
    <sortCondition ref="D21:D27"/>
  </sortState>
  <tableColumns count="7">
    <tableColumn id="5" xr3:uid="{00000000-0010-0000-0000-000005000000}" name="Id">
      <calculatedColumnFormula>ROW(B5)-calcs!$D$5</calculatedColumnFormula>
    </tableColumn>
    <tableColumn id="1" xr3:uid="{00000000-0010-0000-0000-000001000000}" name="ACTIVITY" dataDxfId="5" dataCellStyle="Normal"/>
    <tableColumn id="2" xr3:uid="{00000000-0010-0000-0000-000002000000}" name="START" dataDxfId="4">
      <calculatedColumnFormula>D4+10</calculatedColumnFormula>
    </tableColumn>
    <tableColumn id="3" xr3:uid="{00000000-0010-0000-0000-000003000000}" name="END" dataDxfId="3">
      <calculatedColumnFormula>Activities[[#This Row],[START]]+2</calculatedColumnFormula>
    </tableColumn>
    <tableColumn id="6" xr3:uid="{41E6A431-92FE-4772-9478-03007422F0EB}" name="Owner" dataDxfId="2"/>
    <tableColumn id="7" xr3:uid="{DC5C97A3-0FEC-466D-A6CB-7B74AB6F9436}" name="Peer" dataDxfId="1"/>
    <tableColumn id="4" xr3:uid="{00000000-0010-0000-0000-000004000000}" name="NOTES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J19"/>
  <sheetViews>
    <sheetView showGridLines="0" tabSelected="1" topLeftCell="A3" zoomScale="82" zoomScaleNormal="70" workbookViewId="0">
      <selection activeCell="I4" sqref="I4"/>
    </sheetView>
  </sheetViews>
  <sheetFormatPr defaultColWidth="9.109375" defaultRowHeight="35.1" customHeight="1" x14ac:dyDescent="0.3"/>
  <cols>
    <col min="1" max="1" width="4.5546875" customWidth="1"/>
    <col min="2" max="2" width="7" hidden="1" customWidth="1"/>
    <col min="3" max="3" width="31" customWidth="1"/>
    <col min="4" max="7" width="18.44140625" customWidth="1"/>
    <col min="8" max="10" width="74.88671875" bestFit="1" customWidth="1"/>
  </cols>
  <sheetData>
    <row r="1" spans="1:10" s="4" customFormat="1" ht="35.1" customHeight="1" thickBot="1" x14ac:dyDescent="0.35">
      <c r="A1" s="5"/>
      <c r="B1" s="5"/>
      <c r="C1" s="13" t="s">
        <v>17</v>
      </c>
      <c r="D1" s="13"/>
      <c r="E1" s="13"/>
      <c r="F1" s="13"/>
      <c r="G1" s="13"/>
      <c r="H1" s="13"/>
      <c r="I1" s="13"/>
    </row>
    <row r="2" spans="1:10" ht="315.89999999999998" customHeight="1" thickTop="1" x14ac:dyDescent="0.3">
      <c r="C2" s="14" t="s">
        <v>21</v>
      </c>
      <c r="D2" s="14"/>
      <c r="E2" s="14"/>
      <c r="F2" s="14"/>
      <c r="G2" s="14"/>
      <c r="H2" s="14"/>
      <c r="I2" s="14"/>
    </row>
    <row r="3" spans="1:10" s="6" customFormat="1" ht="35.1" customHeight="1" x14ac:dyDescent="0.3">
      <c r="C3" s="7" t="s">
        <v>19</v>
      </c>
      <c r="D3" s="8">
        <f ca="1">TODAY()</f>
        <v>44972</v>
      </c>
    </row>
    <row r="4" spans="1:10" ht="21" customHeight="1" x14ac:dyDescent="0.3">
      <c r="B4" t="s">
        <v>5</v>
      </c>
      <c r="C4" s="10" t="s">
        <v>13</v>
      </c>
      <c r="D4" s="10" t="s">
        <v>14</v>
      </c>
      <c r="E4" s="10" t="s">
        <v>15</v>
      </c>
      <c r="F4" s="10" t="s">
        <v>32</v>
      </c>
      <c r="G4" s="10" t="s">
        <v>33</v>
      </c>
      <c r="H4" s="10" t="s">
        <v>16</v>
      </c>
      <c r="I4" s="9"/>
      <c r="J4" s="9"/>
    </row>
    <row r="5" spans="1:10" ht="46.8" customHeight="1" x14ac:dyDescent="0.3">
      <c r="B5">
        <f>ROW(B5)-calcs!$D$5</f>
        <v>-10</v>
      </c>
      <c r="C5" s="11" t="s">
        <v>18</v>
      </c>
      <c r="D5" s="12">
        <v>44972</v>
      </c>
      <c r="E5" s="12"/>
      <c r="F5" s="12"/>
      <c r="G5" s="12"/>
      <c r="H5" s="11"/>
    </row>
    <row r="6" spans="1:10" ht="46.8" customHeight="1" x14ac:dyDescent="0.3">
      <c r="B6">
        <f>ROW(B6)-calcs!$D$5</f>
        <v>-9</v>
      </c>
      <c r="C6" s="11" t="s">
        <v>30</v>
      </c>
      <c r="D6" s="12">
        <v>44972</v>
      </c>
      <c r="E6" s="12">
        <v>44981</v>
      </c>
      <c r="F6" s="12"/>
      <c r="G6" s="12"/>
      <c r="H6" s="11" t="s">
        <v>31</v>
      </c>
    </row>
    <row r="7" spans="1:10" ht="46.8" customHeight="1" x14ac:dyDescent="0.3">
      <c r="B7">
        <f>ROW(B7)-calcs!$D$5</f>
        <v>-8</v>
      </c>
      <c r="C7" s="11" t="s">
        <v>22</v>
      </c>
      <c r="D7" s="12">
        <v>44982</v>
      </c>
      <c r="E7" s="12">
        <v>44982</v>
      </c>
      <c r="F7" s="12"/>
      <c r="G7" s="12"/>
      <c r="H7" s="11" t="s">
        <v>29</v>
      </c>
    </row>
    <row r="8" spans="1:10" ht="46.8" customHeight="1" x14ac:dyDescent="0.3">
      <c r="B8">
        <f>ROW(B8)-calcs!$D$5</f>
        <v>-7</v>
      </c>
      <c r="C8" s="11" t="s">
        <v>36</v>
      </c>
      <c r="D8" s="12">
        <v>44984</v>
      </c>
      <c r="E8" s="12">
        <v>44986</v>
      </c>
      <c r="F8" s="12"/>
      <c r="G8" s="12"/>
      <c r="H8" s="11" t="s">
        <v>37</v>
      </c>
    </row>
    <row r="9" spans="1:10" ht="46.8" customHeight="1" x14ac:dyDescent="0.3">
      <c r="B9">
        <f>ROW(B9)-calcs!$D$5</f>
        <v>-6</v>
      </c>
      <c r="C9" s="11" t="s">
        <v>38</v>
      </c>
      <c r="D9" s="12">
        <v>44984</v>
      </c>
      <c r="E9" s="12">
        <f>[1]!Activities[[#This Row],[START]]+2</f>
        <v>44986</v>
      </c>
      <c r="F9" s="12"/>
      <c r="G9" s="12"/>
      <c r="H9" s="11" t="s">
        <v>34</v>
      </c>
    </row>
    <row r="10" spans="1:10" ht="46.8" customHeight="1" x14ac:dyDescent="0.3">
      <c r="B10">
        <f>ROW(B10)-calcs!$D$5</f>
        <v>-5</v>
      </c>
      <c r="C10" s="11" t="s">
        <v>39</v>
      </c>
      <c r="D10" s="12">
        <v>44984</v>
      </c>
      <c r="E10" s="12">
        <f>[1]!Activities[[#This Row],[START]]+2</f>
        <v>44986</v>
      </c>
      <c r="F10" s="12"/>
      <c r="G10" s="12"/>
      <c r="H10" s="11" t="s">
        <v>35</v>
      </c>
    </row>
    <row r="11" spans="1:10" ht="46.8" customHeight="1" x14ac:dyDescent="0.3">
      <c r="B11">
        <f>ROW(B11)-calcs!$D$5</f>
        <v>-4</v>
      </c>
      <c r="C11" s="11" t="s">
        <v>27</v>
      </c>
      <c r="D11" s="12">
        <v>44986</v>
      </c>
      <c r="E11" s="12">
        <v>44986</v>
      </c>
      <c r="F11" s="12"/>
      <c r="G11" s="12"/>
      <c r="H11" s="11" t="s">
        <v>28</v>
      </c>
    </row>
    <row r="12" spans="1:10" ht="46.8" customHeight="1" x14ac:dyDescent="0.3">
      <c r="B12">
        <f>ROW(B12)-calcs!$D$5</f>
        <v>-3</v>
      </c>
      <c r="C12" s="11" t="s">
        <v>23</v>
      </c>
      <c r="D12" s="12">
        <v>44982</v>
      </c>
      <c r="E12" s="12">
        <f>Activities[[#This Row],[START]]+2</f>
        <v>44984</v>
      </c>
      <c r="F12" s="12"/>
      <c r="G12" s="12"/>
      <c r="H12" s="11"/>
    </row>
    <row r="13" spans="1:10" ht="46.8" customHeight="1" x14ac:dyDescent="0.3">
      <c r="B13">
        <f>ROW(B13)-calcs!$D$5</f>
        <v>-2</v>
      </c>
      <c r="C13" s="11" t="s">
        <v>24</v>
      </c>
      <c r="D13" s="12">
        <v>44982</v>
      </c>
      <c r="E13" s="12">
        <f>Activities[[#This Row],[START]]+2</f>
        <v>44984</v>
      </c>
      <c r="F13" s="12"/>
      <c r="G13" s="12"/>
      <c r="H13" s="11" t="s">
        <v>25</v>
      </c>
    </row>
    <row r="14" spans="1:10" ht="46.8" customHeight="1" x14ac:dyDescent="0.3">
      <c r="B14">
        <f>ROW(B14)-calcs!$D$5</f>
        <v>-1</v>
      </c>
      <c r="C14" s="11" t="s">
        <v>26</v>
      </c>
      <c r="D14" s="12">
        <v>44984</v>
      </c>
      <c r="E14" s="12">
        <f>Activities[[#This Row],[START]]+2</f>
        <v>44986</v>
      </c>
      <c r="F14" s="12"/>
      <c r="G14" s="12"/>
      <c r="H14" s="11"/>
    </row>
    <row r="15" spans="1:10" ht="46.8" customHeight="1" x14ac:dyDescent="0.3">
      <c r="C15" s="11"/>
      <c r="D15" s="12"/>
      <c r="E15" s="12"/>
      <c r="F15" s="12"/>
      <c r="G15" s="12"/>
      <c r="H15" s="11"/>
    </row>
    <row r="16" spans="1:10" ht="46.8" customHeight="1" x14ac:dyDescent="0.3">
      <c r="C16" s="11"/>
      <c r="D16" s="12"/>
      <c r="E16" s="12"/>
      <c r="F16" s="12"/>
      <c r="G16" s="12"/>
      <c r="H16" s="11"/>
    </row>
    <row r="17" spans="3:8" ht="46.8" customHeight="1" x14ac:dyDescent="0.3">
      <c r="C17" s="11"/>
      <c r="D17" s="12"/>
      <c r="E17" s="12"/>
      <c r="F17" s="12"/>
      <c r="G17" s="12"/>
      <c r="H17" s="11"/>
    </row>
    <row r="18" spans="3:8" ht="35.1" customHeight="1" x14ac:dyDescent="0.3">
      <c r="C18" s="11"/>
      <c r="D18" s="12"/>
      <c r="E18" s="12"/>
      <c r="F18" s="12"/>
      <c r="G18" s="12"/>
      <c r="H18" s="11"/>
    </row>
    <row r="19" spans="3:8" ht="35.1" customHeight="1" x14ac:dyDescent="0.3">
      <c r="C19" s="11"/>
      <c r="D19" s="12"/>
      <c r="E19" s="12"/>
      <c r="F19" s="12"/>
      <c r="G19" s="12"/>
      <c r="H19" s="11"/>
    </row>
  </sheetData>
  <sheetProtection selectLockedCells="1"/>
  <mergeCells count="2">
    <mergeCell ref="C1:I1"/>
    <mergeCell ref="C2:I2"/>
  </mergeCells>
  <phoneticPr fontId="8" type="noConversion"/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J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:G4" xr:uid="{00000000-0002-0000-0000-000006000000}"/>
    <dataValidation allowBlank="1" showInputMessage="1" showErrorMessage="1" prompt="Enter Notes in this column under this heading" sqref="H4:J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22860</xdr:colOff>
                    <xdr:row>1</xdr:row>
                    <xdr:rowOff>3604260</xdr:rowOff>
                  </from>
                  <to>
                    <xdr:col>7</xdr:col>
                    <xdr:colOff>2080260</xdr:colOff>
                    <xdr:row>1</xdr:row>
                    <xdr:rowOff>3764280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4.4" x14ac:dyDescent="0.3"/>
  <cols>
    <col min="3" max="3" width="17.44140625" customWidth="1"/>
    <col min="4" max="4" width="18" customWidth="1"/>
    <col min="5" max="34" width="10.88671875" customWidth="1"/>
    <col min="35" max="35" width="17.5546875" customWidth="1"/>
  </cols>
  <sheetData>
    <row r="1" spans="1:6" ht="86.4" x14ac:dyDescent="0.3">
      <c r="A1" t="s">
        <v>9</v>
      </c>
    </row>
    <row r="3" spans="1:6" x14ac:dyDescent="0.3">
      <c r="C3" t="s">
        <v>10</v>
      </c>
      <c r="D3" s="1">
        <f ca="1">TODAY()</f>
        <v>44972</v>
      </c>
      <c r="E3" s="1"/>
    </row>
    <row r="4" spans="1:6" x14ac:dyDescent="0.3">
      <c r="D4">
        <v>5</v>
      </c>
    </row>
    <row r="5" spans="1:6" x14ac:dyDescent="0.3">
      <c r="C5" t="s">
        <v>20</v>
      </c>
      <c r="D5">
        <f>ROWS(Activities[])</f>
        <v>15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x14ac:dyDescent="0.3">
      <c r="C9" s="2" t="s">
        <v>12</v>
      </c>
      <c r="D9">
        <f ca="1">SUMPRODUCT( ((Activities[START]&gt;=StartDateWindow)+(Activities[END]&gt;=StartDateWindow)&gt;0)*(Activities[START]&lt;=(StartDateWindow+WindowDays-1)) )</f>
        <v>10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 ca="1">D10-MIN(D10,D9)</f>
        <v>0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aca="1" ref="E15" ca="1">INDEX(Activities[Id],MATCH(1, ((Activities[START]&gt;=StartDateWindow)+(Activities[END]&gt;=StartDateWindow)&gt;0)*(Activities[START]&lt;=(StartDateWindow+WindowDays-1)), 0))</f>
        <v>-10</v>
      </c>
      <c r="F15">
        <f t="shared" ref="F15:F23" ca="1" si="0">OFFSET(E15,-$D$11,)</f>
        <v>-10</v>
      </c>
    </row>
    <row r="16" spans="1:6" x14ac:dyDescent="0.3">
      <c r="C16" s="2"/>
      <c r="E16">
        <f t="array" aca="1" ref="E16" ca="1">INDEX(Activities[Id],MATCH(1, (Activities[Id]&gt;E15)*((Activities[START]&gt;=StartDateWindow)+(Activities[END]&gt;=StartDateWindow)&gt;0)*(Activities[START]&lt;=(StartDateWindow+WindowDays-1)), 0))</f>
        <v>-9</v>
      </c>
      <c r="F16">
        <f t="shared" ca="1" si="0"/>
        <v>-9</v>
      </c>
    </row>
    <row r="17" spans="1:35" x14ac:dyDescent="0.3">
      <c r="C17" s="2"/>
      <c r="E17">
        <f t="array" aca="1" ref="E17" ca="1">INDEX(Activities[Id],MATCH(1, (Activities[Id]&gt;E16)*((Activities[START]&gt;=StartDateWindow)+(Activities[END]&gt;=StartDateWindow)&gt;0)*(Activities[START]&lt;=(StartDateWindow+WindowDays-1)), 0))</f>
        <v>-8</v>
      </c>
      <c r="F17">
        <f t="shared" ca="1" si="0"/>
        <v>-8</v>
      </c>
    </row>
    <row r="18" spans="1:35" x14ac:dyDescent="0.3">
      <c r="E18">
        <f t="array" aca="1" ref="E18" ca="1">INDEX(Activities[Id],MATCH(1, (Activities[Id]&gt;E17)*((Activities[START]&gt;=StartDateWindow)+(Activities[END]&gt;=StartDateWindow)&gt;0)*(Activities[START]&lt;=(StartDateWindow+WindowDays-1)), 0))</f>
        <v>-7</v>
      </c>
      <c r="F18">
        <f t="shared" ca="1" si="0"/>
        <v>-7</v>
      </c>
    </row>
    <row r="19" spans="1:35" x14ac:dyDescent="0.3">
      <c r="E19">
        <f t="array" aca="1" ref="E19" ca="1">INDEX(Activities[Id],MATCH(1, (Activities[Id]&gt;E18)*((Activities[START]&gt;=StartDateWindow)+(Activities[END]&gt;=StartDateWindow)&gt;0)*(Activities[START]&lt;=(StartDateWindow+WindowDays-1)), 0))</f>
        <v>-6</v>
      </c>
      <c r="F19">
        <f t="shared" ca="1" si="0"/>
        <v>-6</v>
      </c>
    </row>
    <row r="20" spans="1:35" x14ac:dyDescent="0.3">
      <c r="E20">
        <f t="array" aca="1" ref="E20" ca="1">INDEX(Activities[Id],MATCH(1, (Activities[Id]&gt;E19)*((Activities[START]&gt;=StartDateWindow)+(Activities[END]&gt;=StartDateWindow)&gt;0)*(Activities[START]&lt;=(StartDateWindow+WindowDays-1)), 0))</f>
        <v>-5</v>
      </c>
      <c r="F20">
        <f t="shared" ca="1" si="0"/>
        <v>-5</v>
      </c>
    </row>
    <row r="21" spans="1:35" x14ac:dyDescent="0.3">
      <c r="E21">
        <f t="array" aca="1" ref="E21" ca="1">INDEX(Activities[Id],MATCH(1, (Activities[Id]&gt;E20)*((Activities[START]&gt;=StartDateWindow)+(Activities[END]&gt;=StartDateWindow)&gt;0)*(Activities[START]&lt;=(StartDateWindow+WindowDays-1)), 0))</f>
        <v>-4</v>
      </c>
      <c r="F21">
        <f t="shared" ca="1" si="0"/>
        <v>-4</v>
      </c>
    </row>
    <row r="22" spans="1:35" x14ac:dyDescent="0.3">
      <c r="E22">
        <f t="array" aca="1" ref="E22" ca="1">INDEX(Activities[Id],MATCH(1, (Activities[Id]&gt;E21)*((Activities[START]&gt;=StartDateWindow)+(Activities[END]&gt;=StartDateWindow)&gt;0)*(Activities[START]&lt;=(StartDateWindow+WindowDays-1)), 0))</f>
        <v>-3</v>
      </c>
      <c r="F22">
        <f t="shared" ca="1" si="0"/>
        <v>-3</v>
      </c>
    </row>
    <row r="23" spans="1:35" x14ac:dyDescent="0.3">
      <c r="E23">
        <f t="array" aca="1" ref="E23" ca="1">INDEX(Activities[Id],MATCH(1, (Activities[Id]&gt;E22)*((Activities[START]&gt;=StartDateWindow)+(Activities[END]&gt;=StartDateWindow)&gt;0)*(Activities[START]&lt;=(StartDateWindow+WindowDays-1)), 0))</f>
        <v>-2</v>
      </c>
      <c r="F23">
        <f t="shared" ca="1" si="0"/>
        <v>-2</v>
      </c>
    </row>
    <row r="25" spans="1:35" x14ac:dyDescent="0.3">
      <c r="C25" t="s">
        <v>4</v>
      </c>
      <c r="D25" s="1">
        <f ca="1">StartDate+WindowOffset</f>
        <v>44972</v>
      </c>
    </row>
    <row r="26" spans="1:35" x14ac:dyDescent="0.3">
      <c r="C26" t="s">
        <v>3</v>
      </c>
      <c r="D26">
        <v>0</v>
      </c>
    </row>
    <row r="28" spans="1:35" x14ac:dyDescent="0.3">
      <c r="C28" t="s">
        <v>1</v>
      </c>
      <c r="D28" s="2">
        <f ca="1">'Project Timeline'!D3</f>
        <v>44972</v>
      </c>
    </row>
    <row r="29" spans="1:35" x14ac:dyDescent="0.3">
      <c r="C29" t="s">
        <v>2</v>
      </c>
      <c r="D29">
        <v>30</v>
      </c>
    </row>
    <row r="31" spans="1:35" x14ac:dyDescent="0.3">
      <c r="A31" t="s">
        <v>8</v>
      </c>
      <c r="B31" t="s">
        <v>6</v>
      </c>
      <c r="C31" t="s">
        <v>7</v>
      </c>
      <c r="D31" t="s">
        <v>0</v>
      </c>
      <c r="E31" s="1">
        <f ca="1">StartDateWindow</f>
        <v>44972</v>
      </c>
      <c r="F31" s="1">
        <f t="shared" ref="F31:AI31" ca="1" si="1">E31+1</f>
        <v>44973</v>
      </c>
      <c r="G31" s="1">
        <f t="shared" ca="1" si="1"/>
        <v>44974</v>
      </c>
      <c r="H31" s="1">
        <f t="shared" ca="1" si="1"/>
        <v>44975</v>
      </c>
      <c r="I31" s="1">
        <f t="shared" ca="1" si="1"/>
        <v>44976</v>
      </c>
      <c r="J31" s="1">
        <f t="shared" ca="1" si="1"/>
        <v>44977</v>
      </c>
      <c r="K31" s="1">
        <f t="shared" ca="1" si="1"/>
        <v>44978</v>
      </c>
      <c r="L31" s="1">
        <f t="shared" ca="1" si="1"/>
        <v>44979</v>
      </c>
      <c r="M31" s="1">
        <f t="shared" ca="1" si="1"/>
        <v>44980</v>
      </c>
      <c r="N31" s="1">
        <f t="shared" ca="1" si="1"/>
        <v>44981</v>
      </c>
      <c r="O31" s="1">
        <f t="shared" ca="1" si="1"/>
        <v>44982</v>
      </c>
      <c r="P31" s="1">
        <f t="shared" ca="1" si="1"/>
        <v>44983</v>
      </c>
      <c r="Q31" s="1">
        <f t="shared" ca="1" si="1"/>
        <v>44984</v>
      </c>
      <c r="R31" s="1">
        <f t="shared" ca="1" si="1"/>
        <v>44985</v>
      </c>
      <c r="S31" s="1">
        <f t="shared" ca="1" si="1"/>
        <v>44986</v>
      </c>
      <c r="T31" s="1">
        <f t="shared" ca="1" si="1"/>
        <v>44987</v>
      </c>
      <c r="U31" s="1">
        <f t="shared" ca="1" si="1"/>
        <v>44988</v>
      </c>
      <c r="V31" s="1">
        <f t="shared" ca="1" si="1"/>
        <v>44989</v>
      </c>
      <c r="W31" s="1">
        <f t="shared" ca="1" si="1"/>
        <v>44990</v>
      </c>
      <c r="X31" s="1">
        <f t="shared" ca="1" si="1"/>
        <v>44991</v>
      </c>
      <c r="Y31" s="1">
        <f t="shared" ca="1" si="1"/>
        <v>44992</v>
      </c>
      <c r="Z31" s="1">
        <f t="shared" ca="1" si="1"/>
        <v>44993</v>
      </c>
      <c r="AA31" s="1">
        <f t="shared" ca="1" si="1"/>
        <v>44994</v>
      </c>
      <c r="AB31" s="1">
        <f t="shared" ca="1" si="1"/>
        <v>44995</v>
      </c>
      <c r="AC31" s="1">
        <f t="shared" ca="1" si="1"/>
        <v>44996</v>
      </c>
      <c r="AD31" s="1">
        <f t="shared" ca="1" si="1"/>
        <v>44997</v>
      </c>
      <c r="AE31" s="1">
        <f t="shared" ca="1" si="1"/>
        <v>44998</v>
      </c>
      <c r="AF31" s="1">
        <f t="shared" ca="1" si="1"/>
        <v>44999</v>
      </c>
      <c r="AG31" s="1">
        <f t="shared" ca="1" si="1"/>
        <v>45000</v>
      </c>
      <c r="AH31" s="1">
        <f t="shared" ca="1" si="1"/>
        <v>45001</v>
      </c>
      <c r="AI31" s="1">
        <f t="shared" ca="1" si="1"/>
        <v>45002</v>
      </c>
    </row>
    <row r="32" spans="1:35" x14ac:dyDescent="0.3">
      <c r="A32">
        <v>11.3</v>
      </c>
      <c r="B32">
        <v>1</v>
      </c>
      <c r="C32">
        <f t="shared" ref="C32:C40" ca="1" si="2">F15</f>
        <v>-10</v>
      </c>
      <c r="D32" t="str">
        <f ca="1">INDEX(Activities[ACTIVITY],MATCH($C32,Activities[Id],0))</f>
        <v>Project Start</v>
      </c>
      <c r="E32">
        <f ca="1">GridCalc</f>
        <v>11.3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>
        <f t="shared" ca="1" si="2"/>
        <v>-9</v>
      </c>
      <c r="D33" t="str">
        <f ca="1">INDEX(Activities[ACTIVITY],MATCH($C33,Activities[Id],0))</f>
        <v>Preparation</v>
      </c>
      <c r="E33">
        <f ca="1">GridCalc</f>
        <v>10.3</v>
      </c>
      <c r="F33">
        <f ca="1">GridCalc</f>
        <v>10.3</v>
      </c>
      <c r="G33">
        <f ca="1">GridCalc</f>
        <v>10.3</v>
      </c>
      <c r="H33">
        <f ca="1">GridCalc</f>
        <v>10.3</v>
      </c>
      <c r="I33">
        <f ca="1">GridCalc</f>
        <v>10.3</v>
      </c>
      <c r="J33">
        <f ca="1">GridCalc</f>
        <v>10.3</v>
      </c>
      <c r="K33">
        <f ca="1">GridCalc</f>
        <v>10.3</v>
      </c>
      <c r="L33">
        <f ca="1">GridCalc</f>
        <v>10.3</v>
      </c>
      <c r="M33">
        <f ca="1">GridCalc</f>
        <v>10.3</v>
      </c>
      <c r="N33">
        <f ca="1">GridCalc</f>
        <v>10.3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>
        <f t="shared" ca="1" si="2"/>
        <v>-8</v>
      </c>
      <c r="D34" t="str">
        <f ca="1">INDEX(Activities[ACTIVITY],MATCH($C34,Activities[Id],0))</f>
        <v>First Meeting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>
        <f ca="1">GridCalc</f>
        <v>9.3000000000000007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">
      <c r="A35">
        <f t="shared" si="3"/>
        <v>8.3000000000000007</v>
      </c>
      <c r="B35">
        <v>4</v>
      </c>
      <c r="C35">
        <f t="shared" ca="1" si="2"/>
        <v>-7</v>
      </c>
      <c r="D35" t="str">
        <f ca="1">INDEX(Activities[ACTIVITY],MATCH($C35,Activities[Id],0))</f>
        <v>Proposal -1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>
        <f ca="1">GridCalc</f>
        <v>8.3000000000000007</v>
      </c>
      <c r="R35">
        <f ca="1">GridCalc</f>
        <v>8.3000000000000007</v>
      </c>
      <c r="S35">
        <f ca="1">GridCalc</f>
        <v>8.3000000000000007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">
      <c r="A36">
        <f t="shared" si="3"/>
        <v>7.3000000000000007</v>
      </c>
      <c r="B36">
        <v>5</v>
      </c>
      <c r="C36">
        <f t="shared" ca="1" si="2"/>
        <v>-6</v>
      </c>
      <c r="D36" t="str">
        <f ca="1">INDEX(Activities[ACTIVITY],MATCH($C36,Activities[Id],0))</f>
        <v>Proposal -2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>
        <f ca="1">GridCalc</f>
        <v>7.3000000000000007</v>
      </c>
      <c r="R36">
        <f ca="1">GridCalc</f>
        <v>7.3000000000000007</v>
      </c>
      <c r="S36">
        <f ca="1">GridCalc</f>
        <v>7.3000000000000007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">
      <c r="A37">
        <f t="shared" si="3"/>
        <v>6.3000000000000007</v>
      </c>
      <c r="B37">
        <v>6</v>
      </c>
      <c r="C37">
        <f t="shared" ca="1" si="2"/>
        <v>-5</v>
      </c>
      <c r="D37" t="str">
        <f ca="1">INDEX(Activities[ACTIVITY],MATCH($C37,Activities[Id],0))</f>
        <v>Proposal -3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>
        <f ca="1">GridCalc</f>
        <v>6.3000000000000007</v>
      </c>
      <c r="R37">
        <f ca="1">GridCalc</f>
        <v>6.3000000000000007</v>
      </c>
      <c r="S37">
        <f ca="1">GridCalc</f>
        <v>6.3000000000000007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">
      <c r="A38">
        <f t="shared" si="3"/>
        <v>5.3000000000000007</v>
      </c>
      <c r="B38">
        <v>7</v>
      </c>
      <c r="C38">
        <f t="shared" ca="1" si="2"/>
        <v>-4</v>
      </c>
      <c r="D38" t="str">
        <f ca="1">INDEX(Activities[ACTIVITY],MATCH($C38,Activities[Id],0))</f>
        <v>README.md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>
        <f ca="1">GridCalc</f>
        <v>5.3000000000000007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ht="43.2" x14ac:dyDescent="0.3">
      <c r="A39">
        <f t="shared" si="3"/>
        <v>4.3000000000000007</v>
      </c>
      <c r="B39">
        <v>8</v>
      </c>
      <c r="C39">
        <f t="shared" ca="1" si="2"/>
        <v>-3</v>
      </c>
      <c r="D39" t="str">
        <f ca="1">INDEX(Activities[ACTIVITY],MATCH($C39,Activities[Id],0))</f>
        <v>Team work contract
team-contract.md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>
        <f ca="1">GridCalc</f>
        <v>4.3000000000000007</v>
      </c>
      <c r="P39">
        <f ca="1">GridCalc</f>
        <v>4.3000000000000007</v>
      </c>
      <c r="Q39">
        <f ca="1">GridCalc</f>
        <v>4.3000000000000007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ht="28.8" x14ac:dyDescent="0.3">
      <c r="A40">
        <f t="shared" si="3"/>
        <v>3.3000000000000007</v>
      </c>
      <c r="B40">
        <v>9</v>
      </c>
      <c r="C40">
        <f t="shared" ca="1" si="2"/>
        <v>-2</v>
      </c>
      <c r="D40" t="str">
        <f ca="1">INDEX(Activities[ACTIVITY],MATCH($C40,Activities[Id],0))</f>
        <v>CODE_OF_CONDUCT.md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>
        <f ca="1">GridCalc</f>
        <v>3.3000000000000007</v>
      </c>
      <c r="P40">
        <f ca="1">GridCalc</f>
        <v>3.3000000000000007</v>
      </c>
      <c r="Q40">
        <f ca="1">GridCalc</f>
        <v>3.3000000000000007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3">
      <c r="E43" s="1">
        <f ca="1">E31</f>
        <v>44972</v>
      </c>
      <c r="F43" s="1">
        <f t="shared" ref="F43:AH43" ca="1" si="4">F31</f>
        <v>44973</v>
      </c>
      <c r="G43" s="1">
        <f t="shared" ca="1" si="4"/>
        <v>44974</v>
      </c>
      <c r="H43" s="1">
        <f t="shared" ca="1" si="4"/>
        <v>44975</v>
      </c>
      <c r="I43" s="1">
        <f t="shared" ca="1" si="4"/>
        <v>44976</v>
      </c>
      <c r="J43" s="1">
        <f t="shared" ca="1" si="4"/>
        <v>44977</v>
      </c>
      <c r="K43" s="1">
        <f t="shared" ca="1" si="4"/>
        <v>44978</v>
      </c>
      <c r="L43" s="1">
        <f t="shared" ca="1" si="4"/>
        <v>44979</v>
      </c>
      <c r="M43" s="1">
        <f t="shared" ca="1" si="4"/>
        <v>44980</v>
      </c>
      <c r="N43" s="1">
        <f t="shared" ca="1" si="4"/>
        <v>44981</v>
      </c>
      <c r="O43" s="1">
        <f t="shared" ca="1" si="4"/>
        <v>44982</v>
      </c>
      <c r="P43" s="1">
        <f t="shared" ca="1" si="4"/>
        <v>44983</v>
      </c>
      <c r="Q43" s="1">
        <f t="shared" ca="1" si="4"/>
        <v>44984</v>
      </c>
      <c r="R43" s="1">
        <f t="shared" ca="1" si="4"/>
        <v>44985</v>
      </c>
      <c r="S43" s="1">
        <f t="shared" ca="1" si="4"/>
        <v>44986</v>
      </c>
      <c r="T43" s="1">
        <f t="shared" ca="1" si="4"/>
        <v>44987</v>
      </c>
      <c r="U43" s="1">
        <f t="shared" ca="1" si="4"/>
        <v>44988</v>
      </c>
      <c r="V43" s="1">
        <f t="shared" ca="1" si="4"/>
        <v>44989</v>
      </c>
      <c r="W43" s="1">
        <f t="shared" ca="1" si="4"/>
        <v>44990</v>
      </c>
      <c r="X43" s="1">
        <f t="shared" ca="1" si="4"/>
        <v>44991</v>
      </c>
      <c r="Y43" s="1">
        <f t="shared" ca="1" si="4"/>
        <v>44992</v>
      </c>
      <c r="Z43" s="1">
        <f t="shared" ca="1" si="4"/>
        <v>44993</v>
      </c>
      <c r="AA43" s="1">
        <f t="shared" ca="1" si="4"/>
        <v>44994</v>
      </c>
      <c r="AB43" s="1">
        <f t="shared" ca="1" si="4"/>
        <v>44995</v>
      </c>
      <c r="AC43" s="1">
        <f t="shared" ca="1" si="4"/>
        <v>44996</v>
      </c>
      <c r="AD43" s="1">
        <f t="shared" ca="1" si="4"/>
        <v>44997</v>
      </c>
      <c r="AE43" s="1">
        <f t="shared" ca="1" si="4"/>
        <v>44998</v>
      </c>
      <c r="AF43" s="1">
        <f t="shared" ca="1" si="4"/>
        <v>44999</v>
      </c>
      <c r="AG43" s="1">
        <f t="shared" ca="1" si="4"/>
        <v>45000</v>
      </c>
      <c r="AH43" s="1">
        <f t="shared" ca="1" si="4"/>
        <v>45001</v>
      </c>
    </row>
    <row r="44" spans="1:35" x14ac:dyDescent="0.3">
      <c r="C44">
        <f ca="1">C32</f>
        <v>-10</v>
      </c>
      <c r="D44" t="str">
        <f ca="1">UPPER(INDEX(Activities[ACTIVITY],MATCH($C44,Activities[Id],0)))</f>
        <v>PROJECT START</v>
      </c>
      <c r="E44">
        <f t="shared" ref="E44:AH44" ca="1" si="5">IF(ISERROR(F32),E32,NA())</f>
        <v>11.3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>
        <f t="shared" ref="C45:C52" ca="1" si="6">C33</f>
        <v>-9</v>
      </c>
      <c r="D45" t="str">
        <f ca="1">UPPER(INDEX(Activities[ACTIVITY],MATCH($C45,Activities[Id],0)))</f>
        <v>PREPARATION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>
        <f t="shared" ca="1" si="7"/>
        <v>10.3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>
        <f t="shared" ca="1" si="6"/>
        <v>-8</v>
      </c>
      <c r="D46" t="str">
        <f ca="1">UPPER(INDEX(Activities[ACTIVITY],MATCH($C46,Activities[Id],0)))</f>
        <v>FIRST MEETING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>
        <f t="shared" ca="1" si="8"/>
        <v>9.3000000000000007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>
        <f t="shared" ca="1" si="6"/>
        <v>-7</v>
      </c>
      <c r="D47" t="str">
        <f ca="1">UPPER(INDEX(Activities[ACTIVITY],MATCH($C47,Activities[Id],0)))</f>
        <v>PROPOSAL -1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>
        <f t="shared" ca="1" si="9"/>
        <v>8.3000000000000007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>
        <f t="shared" ca="1" si="6"/>
        <v>-6</v>
      </c>
      <c r="D48" t="str">
        <f ca="1">UPPER(INDEX(Activities[ACTIVITY],MATCH($C48,Activities[Id],0)))</f>
        <v>PROPOSAL -2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>
        <f t="shared" ca="1" si="10"/>
        <v>7.3000000000000007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>
        <f t="shared" ca="1" si="6"/>
        <v>-5</v>
      </c>
      <c r="D49" t="str">
        <f ca="1">UPPER(INDEX(Activities[ACTIVITY],MATCH($C49,Activities[Id],0)))</f>
        <v>PROPOSAL -3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>
        <f t="shared" ca="1" si="11"/>
        <v>6.3000000000000007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>
        <f t="shared" ca="1" si="6"/>
        <v>-4</v>
      </c>
      <c r="D50" t="str">
        <f ca="1">UPPER(INDEX(Activities[ACTIVITY],MATCH($C50,Activities[Id],0)))</f>
        <v>README.MD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>
        <f t="shared" ca="1" si="12"/>
        <v>5.3000000000000007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ht="57.6" x14ac:dyDescent="0.3">
      <c r="C51">
        <f t="shared" ca="1" si="6"/>
        <v>-3</v>
      </c>
      <c r="D51" t="str">
        <f ca="1">UPPER(INDEX(Activities[ACTIVITY],MATCH($C51,Activities[Id],0)))</f>
        <v>TEAM WORK CONTRACT
TEAM-CONTRACT.MD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>
        <f t="shared" ca="1" si="13"/>
        <v>4.3000000000000007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ht="28.8" x14ac:dyDescent="0.3">
      <c r="C52">
        <f t="shared" ca="1" si="6"/>
        <v>-2</v>
      </c>
      <c r="D52" t="str">
        <f ca="1">UPPER(INDEX(Activities[ACTIVITY],MATCH($C52,Activities[Id],0)))</f>
        <v>CODE_OF_CONDUCT.MD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>
        <f t="shared" ca="1" si="14"/>
        <v>3.3000000000000007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 ca="1">E31</f>
        <v>44972</v>
      </c>
      <c r="F55" s="1">
        <f t="shared" ref="F55:AH55" ca="1" si="15">F31</f>
        <v>44973</v>
      </c>
      <c r="G55" s="1">
        <f t="shared" ca="1" si="15"/>
        <v>44974</v>
      </c>
      <c r="H55" s="1">
        <f t="shared" ca="1" si="15"/>
        <v>44975</v>
      </c>
      <c r="I55" s="1">
        <f t="shared" ca="1" si="15"/>
        <v>44976</v>
      </c>
      <c r="J55" s="1">
        <f t="shared" ca="1" si="15"/>
        <v>44977</v>
      </c>
      <c r="K55" s="1">
        <f t="shared" ca="1" si="15"/>
        <v>44978</v>
      </c>
      <c r="L55" s="1">
        <f t="shared" ca="1" si="15"/>
        <v>44979</v>
      </c>
      <c r="M55" s="1">
        <f t="shared" ca="1" si="15"/>
        <v>44980</v>
      </c>
      <c r="N55" s="1">
        <f t="shared" ca="1" si="15"/>
        <v>44981</v>
      </c>
      <c r="O55" s="1">
        <f t="shared" ca="1" si="15"/>
        <v>44982</v>
      </c>
      <c r="P55" s="1">
        <f t="shared" ca="1" si="15"/>
        <v>44983</v>
      </c>
      <c r="Q55" s="1">
        <f t="shared" ca="1" si="15"/>
        <v>44984</v>
      </c>
      <c r="R55" s="1">
        <f t="shared" ca="1" si="15"/>
        <v>44985</v>
      </c>
      <c r="S55" s="1">
        <f t="shared" ca="1" si="15"/>
        <v>44986</v>
      </c>
      <c r="T55" s="1">
        <f t="shared" ca="1" si="15"/>
        <v>44987</v>
      </c>
      <c r="U55" s="1">
        <f t="shared" ca="1" si="15"/>
        <v>44988</v>
      </c>
      <c r="V55" s="1">
        <f t="shared" ca="1" si="15"/>
        <v>44989</v>
      </c>
      <c r="W55" s="1">
        <f t="shared" ca="1" si="15"/>
        <v>44990</v>
      </c>
      <c r="X55" s="1">
        <f t="shared" ca="1" si="15"/>
        <v>44991</v>
      </c>
      <c r="Y55" s="1">
        <f t="shared" ca="1" si="15"/>
        <v>44992</v>
      </c>
      <c r="Z55" s="1">
        <f t="shared" ca="1" si="15"/>
        <v>44993</v>
      </c>
      <c r="AA55" s="1">
        <f t="shared" ca="1" si="15"/>
        <v>44994</v>
      </c>
      <c r="AB55" s="1">
        <f t="shared" ca="1" si="15"/>
        <v>44995</v>
      </c>
      <c r="AC55" s="1">
        <f t="shared" ca="1" si="15"/>
        <v>44996</v>
      </c>
      <c r="AD55" s="1">
        <f t="shared" ca="1" si="15"/>
        <v>44997</v>
      </c>
      <c r="AE55" s="1">
        <f t="shared" ca="1" si="15"/>
        <v>44998</v>
      </c>
      <c r="AF55" s="1">
        <f t="shared" ca="1" si="15"/>
        <v>44999</v>
      </c>
      <c r="AG55" s="1">
        <f t="shared" ca="1" si="15"/>
        <v>45000</v>
      </c>
      <c r="AH55" s="1">
        <f t="shared" ca="1" si="15"/>
        <v>45001</v>
      </c>
    </row>
    <row r="56" spans="3:34" x14ac:dyDescent="0.3">
      <c r="D56" t="s">
        <v>11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 ca="1">DATE(YEAR(MIN(E55:AH55)),MONTH(MIN(E55:AH55)),1)</f>
        <v>44958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>
        <f t="shared" ca="1" si="17"/>
        <v>0.5</v>
      </c>
      <c r="O58">
        <f t="shared" ca="1" si="17"/>
        <v>0.5</v>
      </c>
      <c r="P58">
        <f t="shared" ca="1" si="17"/>
        <v>0.5</v>
      </c>
      <c r="Q58">
        <f t="shared" ca="1" si="17"/>
        <v>0.5</v>
      </c>
      <c r="R58">
        <f t="shared" ca="1" si="17"/>
        <v>0.5</v>
      </c>
      <c r="S58" t="e">
        <f t="shared" ca="1" si="17"/>
        <v>#N/A</v>
      </c>
      <c r="T58" t="e">
        <f t="shared" ca="1" si="17"/>
        <v>#N/A</v>
      </c>
      <c r="U58" t="e">
        <f t="shared" ca="1" si="17"/>
        <v>#N/A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28.8" x14ac:dyDescent="0.3">
      <c r="D59" s="3" t="str">
        <f ca="1">TEXT(D58,"mmm yyyy") &amp; " - Top Band"</f>
        <v>Feb 2023 - Top Band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>
        <f t="shared" ca="1" si="18"/>
        <v>13</v>
      </c>
      <c r="O59">
        <f t="shared" ca="1" si="18"/>
        <v>13</v>
      </c>
      <c r="P59">
        <f t="shared" ca="1" si="18"/>
        <v>13</v>
      </c>
      <c r="Q59">
        <f t="shared" ca="1" si="18"/>
        <v>13</v>
      </c>
      <c r="R59">
        <f t="shared" ca="1" si="18"/>
        <v>13</v>
      </c>
      <c r="S59" t="e">
        <f t="shared" ca="1" si="18"/>
        <v>#N/A</v>
      </c>
      <c r="T59" t="e">
        <f t="shared" ca="1" si="18"/>
        <v>#N/A</v>
      </c>
      <c r="U59" t="e">
        <f t="shared" ca="1" si="18"/>
        <v>#N/A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3">
      <c r="D60" s="3"/>
    </row>
    <row r="61" spans="3:34" x14ac:dyDescent="0.3">
      <c r="D61" s="3">
        <f ca="1">EOMONTH(D58,0)+1</f>
        <v>44986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 t="e">
        <f t="shared" ca="1" si="19"/>
        <v>#N/A</v>
      </c>
      <c r="O61" t="e">
        <f t="shared" ca="1" si="19"/>
        <v>#N/A</v>
      </c>
      <c r="P61" t="e">
        <f t="shared" ca="1" si="19"/>
        <v>#N/A</v>
      </c>
      <c r="Q61" t="e">
        <f t="shared" ca="1" si="19"/>
        <v>#N/A</v>
      </c>
      <c r="R61" t="e">
        <f t="shared" ca="1" si="19"/>
        <v>#N/A</v>
      </c>
      <c r="S61">
        <f t="shared" ca="1" si="19"/>
        <v>0.5</v>
      </c>
      <c r="T61">
        <f t="shared" ca="1" si="19"/>
        <v>0.5</v>
      </c>
      <c r="U61">
        <f t="shared" ca="1" si="19"/>
        <v>0.5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28.8" x14ac:dyDescent="0.3">
      <c r="D62" s="3" t="str">
        <f ca="1">TEXT(D61,"mmm yyyy") &amp; " - Top Band"</f>
        <v>Mar 2023 - Top Band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 t="e">
        <f t="shared" ca="1" si="20"/>
        <v>#N/A</v>
      </c>
      <c r="O62" t="e">
        <f t="shared" ca="1" si="20"/>
        <v>#N/A</v>
      </c>
      <c r="P62" t="e">
        <f t="shared" ca="1" si="20"/>
        <v>#N/A</v>
      </c>
      <c r="Q62" t="e">
        <f t="shared" ca="1" si="20"/>
        <v>#N/A</v>
      </c>
      <c r="R62" t="e">
        <f t="shared" ca="1" si="20"/>
        <v>#N/A</v>
      </c>
      <c r="S62">
        <f t="shared" ca="1" si="20"/>
        <v>13</v>
      </c>
      <c r="T62">
        <f t="shared" ca="1" si="20"/>
        <v>13</v>
      </c>
      <c r="U62">
        <f t="shared" ca="1" si="20"/>
        <v>13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3">
      <c r="D63" s="3"/>
    </row>
    <row r="65" spans="4:34" x14ac:dyDescent="0.3">
      <c r="D65" s="3">
        <f ca="1">D58+1</f>
        <v>44959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3">
      <c r="D66" s="3">
        <f ca="1">D61+1</f>
        <v>44987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>
        <f t="shared" ca="1" si="21"/>
        <v>0.5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 ca="1">LEFT(UPPER(TEXT(E55,"ddd")),$D70)</f>
        <v>WED</v>
      </c>
      <c r="F70" t="str">
        <f t="shared" ref="F70:AH70" ca="1" si="23">LEFT(UPPER(TEXT(F55,"ddd")),$D70)</f>
        <v>THU</v>
      </c>
      <c r="G70" t="str">
        <f t="shared" ca="1" si="23"/>
        <v>FRI</v>
      </c>
      <c r="H70" t="str">
        <f t="shared" ca="1" si="23"/>
        <v>SAT</v>
      </c>
      <c r="I70" t="str">
        <f t="shared" ca="1" si="23"/>
        <v>SUN</v>
      </c>
      <c r="J70" t="str">
        <f t="shared" ca="1" si="23"/>
        <v>MON</v>
      </c>
      <c r="K70" t="str">
        <f t="shared" ca="1" si="23"/>
        <v>TUE</v>
      </c>
      <c r="L70" t="str">
        <f t="shared" ca="1" si="23"/>
        <v>WED</v>
      </c>
      <c r="M70" t="str">
        <f t="shared" ca="1" si="23"/>
        <v>THU</v>
      </c>
      <c r="N70" t="str">
        <f t="shared" ca="1" si="23"/>
        <v>FRI</v>
      </c>
      <c r="O70" t="str">
        <f t="shared" ca="1" si="23"/>
        <v>SAT</v>
      </c>
      <c r="P70" t="str">
        <f t="shared" ca="1" si="23"/>
        <v>SUN</v>
      </c>
      <c r="Q70" t="str">
        <f t="shared" ca="1" si="23"/>
        <v>MON</v>
      </c>
      <c r="R70" t="str">
        <f t="shared" ca="1" si="23"/>
        <v>TUE</v>
      </c>
      <c r="S70" t="str">
        <f t="shared" ca="1" si="23"/>
        <v>WED</v>
      </c>
      <c r="T70" t="str">
        <f t="shared" ca="1" si="23"/>
        <v>THU</v>
      </c>
      <c r="U70" t="str">
        <f t="shared" ca="1" si="23"/>
        <v>FRI</v>
      </c>
      <c r="V70" t="str">
        <f t="shared" ca="1" si="23"/>
        <v>SAT</v>
      </c>
      <c r="W70" t="str">
        <f t="shared" ca="1" si="23"/>
        <v>SUN</v>
      </c>
      <c r="X70" t="str">
        <f t="shared" ca="1" si="23"/>
        <v>MON</v>
      </c>
      <c r="Y70" t="str">
        <f t="shared" ca="1" si="23"/>
        <v>TUE</v>
      </c>
      <c r="Z70" t="str">
        <f t="shared" ca="1" si="23"/>
        <v>WED</v>
      </c>
      <c r="AA70" t="str">
        <f t="shared" ca="1" si="23"/>
        <v>THU</v>
      </c>
      <c r="AB70" t="str">
        <f t="shared" ca="1" si="23"/>
        <v>FRI</v>
      </c>
      <c r="AC70" t="str">
        <f t="shared" ca="1" si="23"/>
        <v>SAT</v>
      </c>
      <c r="AD70" t="str">
        <f t="shared" ca="1" si="23"/>
        <v>SUN</v>
      </c>
      <c r="AE70" t="str">
        <f t="shared" ca="1" si="23"/>
        <v>MON</v>
      </c>
      <c r="AF70" t="str">
        <f t="shared" ca="1" si="23"/>
        <v>TUE</v>
      </c>
      <c r="AG70" t="str">
        <f t="shared" ca="1" si="23"/>
        <v>WED</v>
      </c>
      <c r="AH70" t="str">
        <f t="shared" ca="1" si="23"/>
        <v>THU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 ca="1">TEXT(E55,"dd")</f>
        <v>15</v>
      </c>
      <c r="F72" t="str">
        <f t="shared" ref="F72:AH72" ca="1" si="24">TEXT(F55,"dd")</f>
        <v>16</v>
      </c>
      <c r="G72" t="str">
        <f t="shared" ca="1" si="24"/>
        <v>17</v>
      </c>
      <c r="H72" t="str">
        <f t="shared" ca="1" si="24"/>
        <v>18</v>
      </c>
      <c r="I72" t="str">
        <f t="shared" ca="1" si="24"/>
        <v>19</v>
      </c>
      <c r="J72" t="str">
        <f t="shared" ca="1" si="24"/>
        <v>20</v>
      </c>
      <c r="K72" t="str">
        <f t="shared" ca="1" si="24"/>
        <v>21</v>
      </c>
      <c r="L72" t="str">
        <f t="shared" ca="1" si="24"/>
        <v>22</v>
      </c>
      <c r="M72" t="str">
        <f t="shared" ca="1" si="24"/>
        <v>23</v>
      </c>
      <c r="N72" t="str">
        <f t="shared" ca="1" si="24"/>
        <v>24</v>
      </c>
      <c r="O72" t="str">
        <f t="shared" ca="1" si="24"/>
        <v>25</v>
      </c>
      <c r="P72" t="str">
        <f t="shared" ca="1" si="24"/>
        <v>26</v>
      </c>
      <c r="Q72" t="str">
        <f t="shared" ca="1" si="24"/>
        <v>27</v>
      </c>
      <c r="R72" t="str">
        <f t="shared" ca="1" si="24"/>
        <v>28</v>
      </c>
      <c r="S72" t="str">
        <f t="shared" ca="1" si="24"/>
        <v>01</v>
      </c>
      <c r="T72" t="str">
        <f t="shared" ca="1" si="24"/>
        <v>02</v>
      </c>
      <c r="U72" t="str">
        <f t="shared" ca="1" si="24"/>
        <v>03</v>
      </c>
      <c r="V72" t="str">
        <f t="shared" ca="1" si="24"/>
        <v>04</v>
      </c>
      <c r="W72" t="str">
        <f t="shared" ca="1" si="24"/>
        <v>05</v>
      </c>
      <c r="X72" t="str">
        <f t="shared" ca="1" si="24"/>
        <v>06</v>
      </c>
      <c r="Y72" t="str">
        <f t="shared" ca="1" si="24"/>
        <v>07</v>
      </c>
      <c r="Z72" t="str">
        <f t="shared" ca="1" si="24"/>
        <v>08</v>
      </c>
      <c r="AA72" t="str">
        <f t="shared" ca="1" si="24"/>
        <v>09</v>
      </c>
      <c r="AB72" t="str">
        <f t="shared" ca="1" si="24"/>
        <v>10</v>
      </c>
      <c r="AC72" t="str">
        <f t="shared" ca="1" si="24"/>
        <v>11</v>
      </c>
      <c r="AD72" t="str">
        <f t="shared" ca="1" si="24"/>
        <v>12</v>
      </c>
      <c r="AE72" t="str">
        <f t="shared" ca="1" si="24"/>
        <v>13</v>
      </c>
      <c r="AF72" t="str">
        <f t="shared" ca="1" si="24"/>
        <v>14</v>
      </c>
      <c r="AG72" t="str">
        <f t="shared" ca="1" si="24"/>
        <v>15</v>
      </c>
      <c r="AH72" t="str">
        <f t="shared" ca="1" si="24"/>
        <v>16</v>
      </c>
    </row>
  </sheetData>
  <phoneticPr fontId="8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2023-02-16T05:17:26Z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