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 course\IIT Kanpur Courses\"/>
    </mc:Choice>
  </mc:AlternateContent>
  <xr:revisionPtr revIDLastSave="0" documentId="13_ncr:1_{2BC25252-CEF7-46D7-A291-BACBF9C85A2D}" xr6:coauthVersionLast="45" xr6:coauthVersionMax="45" xr10:uidLastSave="{00000000-0000-0000-0000-000000000000}"/>
  <bookViews>
    <workbookView xWindow="-120" yWindow="-120" windowWidth="20730" windowHeight="11160" activeTab="2" xr2:uid="{805124C1-EF1A-49EC-BA67-7F17BE8E51E2}"/>
  </bookViews>
  <sheets>
    <sheet name="Sheet1" sheetId="1" r:id="rId1"/>
    <sheet name="Sheet2" sheetId="2" r:id="rId2"/>
    <sheet name="Date &amp; Time" sheetId="3" r:id="rId3"/>
    <sheet name="Calendar" sheetId="4" r:id="rId4"/>
    <sheet name="Text Function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 l="1"/>
  <c r="D16" i="5"/>
  <c r="C16" i="5"/>
  <c r="E17" i="5" l="1"/>
  <c r="E16" i="5"/>
  <c r="C17" i="5"/>
  <c r="C15" i="5"/>
  <c r="D15" i="5"/>
  <c r="D17" i="5"/>
  <c r="B15" i="5"/>
  <c r="B16" i="5"/>
  <c r="B17" i="5"/>
  <c r="F8" i="5"/>
  <c r="F9" i="5"/>
  <c r="F7" i="5"/>
  <c r="E7" i="5"/>
  <c r="E8" i="5"/>
  <c r="E9" i="5"/>
  <c r="D8" i="5"/>
  <c r="D9" i="5"/>
  <c r="D7" i="5"/>
  <c r="C8" i="5"/>
  <c r="C9" i="5"/>
  <c r="C7" i="5"/>
  <c r="B8" i="5"/>
  <c r="B9" i="5"/>
  <c r="B7" i="5"/>
  <c r="G3" i="5"/>
  <c r="G4" i="5"/>
  <c r="G2" i="5"/>
  <c r="F3" i="5"/>
  <c r="F4" i="5"/>
  <c r="F2" i="5"/>
  <c r="E3" i="5"/>
  <c r="E4" i="5"/>
  <c r="E2" i="5"/>
  <c r="D3" i="5"/>
  <c r="D4" i="5"/>
  <c r="D2" i="5"/>
  <c r="C3" i="5"/>
  <c r="C4" i="5"/>
  <c r="C2" i="5"/>
  <c r="B3" i="5"/>
  <c r="B4" i="5"/>
  <c r="B2" i="5"/>
  <c r="E8" i="4"/>
  <c r="E2" i="4"/>
  <c r="E4" i="4"/>
  <c r="F4" i="4" s="1"/>
  <c r="G4" i="4" s="1"/>
  <c r="H4" i="4" s="1"/>
  <c r="C3" i="4"/>
  <c r="B46" i="3"/>
  <c r="B44" i="3"/>
  <c r="B41" i="3"/>
  <c r="B39" i="3"/>
  <c r="B22" i="3"/>
  <c r="B25" i="3" s="1"/>
  <c r="I4" i="4" l="1"/>
  <c r="J4" i="4" s="1"/>
  <c r="K4" i="4" s="1"/>
  <c r="E5" i="4" s="1"/>
  <c r="F5" i="4" s="1"/>
  <c r="G5" i="4" s="1"/>
  <c r="H5" i="4" s="1"/>
  <c r="I5" i="4" s="1"/>
  <c r="J5" i="4" s="1"/>
  <c r="K5" i="4" s="1"/>
  <c r="E6" i="4" s="1"/>
  <c r="F6" i="4" s="1"/>
  <c r="G6" i="4" s="1"/>
  <c r="H6" i="4" s="1"/>
  <c r="I6" i="4" s="1"/>
  <c r="J6" i="4" s="1"/>
  <c r="K6" i="4" s="1"/>
  <c r="E7" i="4" s="1"/>
  <c r="F7" i="4" s="1"/>
  <c r="G7" i="4" s="1"/>
  <c r="H7" i="4" s="1"/>
  <c r="I7" i="4" s="1"/>
  <c r="J7" i="4" s="1"/>
  <c r="K7" i="4" s="1"/>
  <c r="F8" i="4" s="1"/>
  <c r="G8" i="4" s="1"/>
  <c r="H8" i="4" s="1"/>
  <c r="I8" i="4" s="1"/>
  <c r="J8" i="4" s="1"/>
  <c r="K8" i="4" s="1"/>
  <c r="E9" i="4" s="1"/>
  <c r="F9" i="4" s="1"/>
  <c r="G9" i="4" s="1"/>
  <c r="H9" i="4" s="1"/>
  <c r="I9" i="4" s="1"/>
  <c r="J9" i="4" s="1"/>
  <c r="K9" i="4" s="1"/>
  <c r="B30" i="3"/>
  <c r="B29" i="3"/>
  <c r="B28" i="3"/>
  <c r="B27" i="3"/>
  <c r="B26" i="3"/>
  <c r="B12" i="3"/>
  <c r="C12" i="3" s="1"/>
  <c r="B11" i="3"/>
  <c r="B8" i="3"/>
  <c r="B4" i="3"/>
  <c r="B6" i="3" s="1"/>
  <c r="B3" i="3"/>
  <c r="B13" i="3" s="1"/>
  <c r="O17" i="1"/>
  <c r="O12" i="1"/>
  <c r="O13" i="1"/>
  <c r="O14" i="1"/>
  <c r="O15" i="1"/>
  <c r="O9" i="1"/>
  <c r="O8" i="1"/>
  <c r="O7" i="1"/>
  <c r="O6" i="1"/>
  <c r="O5" i="1"/>
  <c r="L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5" i="1"/>
  <c r="L6" i="1"/>
  <c r="L7" i="1"/>
  <c r="L8" i="1"/>
  <c r="L9" i="1"/>
  <c r="L10" i="1"/>
  <c r="L11" i="1"/>
  <c r="L12" i="1"/>
  <c r="L13" i="1"/>
  <c r="L1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4" i="1"/>
  <c r="I6" i="1"/>
  <c r="I7" i="1"/>
  <c r="I8" i="1"/>
  <c r="I10" i="1"/>
  <c r="I11" i="1"/>
  <c r="I15" i="1"/>
  <c r="I17" i="1"/>
  <c r="I19" i="1"/>
  <c r="I21" i="1"/>
  <c r="I25" i="1"/>
  <c r="I27" i="1"/>
  <c r="I28" i="1"/>
  <c r="I4" i="1"/>
  <c r="H5" i="1"/>
  <c r="I5" i="1" s="1"/>
  <c r="H6" i="1"/>
  <c r="H7" i="1"/>
  <c r="H8" i="1"/>
  <c r="H9" i="1"/>
  <c r="I9" i="1" s="1"/>
  <c r="H10" i="1"/>
  <c r="H11" i="1"/>
  <c r="H12" i="1"/>
  <c r="I12" i="1" s="1"/>
  <c r="H13" i="1"/>
  <c r="I13" i="1" s="1"/>
  <c r="H14" i="1"/>
  <c r="I14" i="1" s="1"/>
  <c r="H15" i="1"/>
  <c r="H16" i="1"/>
  <c r="I16" i="1" s="1"/>
  <c r="H17" i="1"/>
  <c r="H18" i="1"/>
  <c r="I18" i="1" s="1"/>
  <c r="H19" i="1"/>
  <c r="H20" i="1"/>
  <c r="I20" i="1" s="1"/>
  <c r="H21" i="1"/>
  <c r="H22" i="1"/>
  <c r="I22" i="1" s="1"/>
  <c r="H23" i="1"/>
  <c r="I23" i="1" s="1"/>
  <c r="H24" i="1"/>
  <c r="I24" i="1" s="1"/>
  <c r="H25" i="1"/>
  <c r="H26" i="1"/>
  <c r="I26" i="1" s="1"/>
  <c r="H27" i="1"/>
  <c r="H28" i="1"/>
  <c r="H29" i="1"/>
  <c r="I29" i="1" s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4" i="1"/>
  <c r="B14" i="3" l="1"/>
  <c r="B18" i="3" s="1"/>
  <c r="B7" i="3"/>
  <c r="B9" i="3" s="1"/>
  <c r="B16" i="3" l="1"/>
  <c r="B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</author>
  </authors>
  <commentList>
    <comment ref="F1" authorId="0" shapeId="0" xr:uid="{A8D0523B-8FD3-4158-9BA8-F4F0838FFDF0}">
      <text>
        <r>
          <rPr>
            <b/>
            <sz val="9"/>
            <color indexed="81"/>
            <rFont val="Tahoma"/>
            <family val="2"/>
          </rPr>
          <t>Select User Name</t>
        </r>
      </text>
    </comment>
  </commentList>
</comments>
</file>

<file path=xl/sharedStrings.xml><?xml version="1.0" encoding="utf-8"?>
<sst xmlns="http://schemas.openxmlformats.org/spreadsheetml/2006/main" count="189" uniqueCount="160">
  <si>
    <t>Name</t>
  </si>
  <si>
    <t>Sub 1</t>
  </si>
  <si>
    <t>Sub 2</t>
  </si>
  <si>
    <t>Sub 3</t>
  </si>
  <si>
    <t>Sub 4</t>
  </si>
  <si>
    <t>Sub 5</t>
  </si>
  <si>
    <t>Total</t>
  </si>
  <si>
    <t>Percantage</t>
  </si>
  <si>
    <t>Status</t>
  </si>
  <si>
    <t>Grades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</si>
  <si>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</si>
  <si>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</si>
  <si>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</si>
  <si>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</si>
  <si>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</si>
  <si>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</si>
  <si>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</si>
  <si>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</si>
  <si>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</si>
  <si>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</si>
  <si>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</si>
  <si>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</si>
  <si>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</si>
  <si>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</si>
  <si>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</si>
  <si>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</si>
  <si>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</si>
  <si>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</si>
  <si>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</si>
  <si>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</si>
  <si>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</si>
  <si>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</si>
  <si>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</si>
  <si>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</si>
  <si>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</si>
  <si>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</si>
  <si>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=RANDBETWEEN(bottom,top)</t>
  </si>
  <si>
    <t>Ctrl + r</t>
  </si>
  <si>
    <t xml:space="preserve">Fill Right </t>
  </si>
  <si>
    <t>Ctrl + d</t>
  </si>
  <si>
    <t>Fill down</t>
  </si>
  <si>
    <t>=IF(logical_test,[value_if_true],[value_if_false])</t>
  </si>
  <si>
    <t>if student got 50% or above in each subject then Pass else Fail</t>
  </si>
  <si>
    <t>or</t>
  </si>
  <si>
    <t>and</t>
  </si>
  <si>
    <t>=OR(logical1,[logical2],….)</t>
  </si>
  <si>
    <t>=AND(logical1,[logical2],….)</t>
  </si>
  <si>
    <t>If any of the logic is true, it returns true, if all logics are false, then only it returns false</t>
  </si>
  <si>
    <t>if all the logics are true, it returns true, if any of the logic is false, it returns false</t>
  </si>
  <si>
    <t>Status1</t>
  </si>
  <si>
    <t>If student is Pass, then</t>
  </si>
  <si>
    <t>80% or Above</t>
  </si>
  <si>
    <t>A+</t>
  </si>
  <si>
    <t>70% or Above</t>
  </si>
  <si>
    <t>60% or Above</t>
  </si>
  <si>
    <t>B+</t>
  </si>
  <si>
    <t>50% or above</t>
  </si>
  <si>
    <t>If Fail</t>
  </si>
  <si>
    <t>No Grades</t>
  </si>
  <si>
    <t>Rank</t>
  </si>
  <si>
    <t>Freeze</t>
  </si>
  <si>
    <t>F4</t>
  </si>
  <si>
    <t>Maximum Percentage</t>
  </si>
  <si>
    <t>2nd Highest Percentage</t>
  </si>
  <si>
    <t>2nd Lowest Percentage</t>
  </si>
  <si>
    <t>Total Students</t>
  </si>
  <si>
    <t>Grades Count</t>
  </si>
  <si>
    <t>Minimum Percentage</t>
  </si>
  <si>
    <t>Ctrl + `</t>
  </si>
  <si>
    <t>Show Formula/Values</t>
  </si>
  <si>
    <t>Student Name</t>
  </si>
  <si>
    <t>Date &amp; Time</t>
  </si>
  <si>
    <t>Dynamic</t>
  </si>
  <si>
    <t>Static</t>
  </si>
  <si>
    <t>Date</t>
  </si>
  <si>
    <t>=TODAY()</t>
  </si>
  <si>
    <t>Ctrl + ;</t>
  </si>
  <si>
    <t>=NOW()</t>
  </si>
  <si>
    <t>Ctrl + :</t>
  </si>
  <si>
    <t>Hour</t>
  </si>
  <si>
    <t>Minute</t>
  </si>
  <si>
    <t>Seconds</t>
  </si>
  <si>
    <t>Time</t>
  </si>
  <si>
    <t>=MINUTE(TIME)</t>
  </si>
  <si>
    <t>=HOUR(TIME)</t>
  </si>
  <si>
    <t>=SECOND(TIME)</t>
  </si>
  <si>
    <t>=TIME(HOUR,MINUTE,SECOND)</t>
  </si>
  <si>
    <t>Day of the Month</t>
  </si>
  <si>
    <t>Month</t>
  </si>
  <si>
    <t>Year</t>
  </si>
  <si>
    <t>=DAY(date)</t>
  </si>
  <si>
    <t>=MONTH(DATE)</t>
  </si>
  <si>
    <t>=YEAR(DATE)</t>
  </si>
  <si>
    <t>=DATE(YEAR,MONTH,DAY)</t>
  </si>
  <si>
    <t>Weekday</t>
  </si>
  <si>
    <t>Weeknum</t>
  </si>
  <si>
    <t>End of Month Date</t>
  </si>
  <si>
    <t>=WEEKDAY(DATE,[return_type])</t>
  </si>
  <si>
    <t>=WEEKNUM(DATE,[return_type])</t>
  </si>
  <si>
    <t>=EOMONTH(start_date,months)</t>
  </si>
  <si>
    <t>Date Difference</t>
  </si>
  <si>
    <t>=datedif(start_date,end_date,"options")</t>
  </si>
  <si>
    <t>Options:</t>
  </si>
  <si>
    <t>Months</t>
  </si>
  <si>
    <t>Days</t>
  </si>
  <si>
    <t>Year's Month</t>
  </si>
  <si>
    <t>Month's Days</t>
  </si>
  <si>
    <t>Year's Days</t>
  </si>
  <si>
    <t>"y"</t>
  </si>
  <si>
    <t>"m"</t>
  </si>
  <si>
    <t>"d"</t>
  </si>
  <si>
    <t>"ym"</t>
  </si>
  <si>
    <t>"md"</t>
  </si>
  <si>
    <t>"yd"</t>
  </si>
  <si>
    <t>Start Date</t>
  </si>
  <si>
    <t>Today's Date</t>
  </si>
  <si>
    <t>Project Start Date</t>
  </si>
  <si>
    <t>No. of Days assigned</t>
  </si>
  <si>
    <t>Sunday will be the only weekend</t>
  </si>
  <si>
    <t>Holidays</t>
  </si>
  <si>
    <t>Est Date on for Project Completion</t>
  </si>
  <si>
    <t>Saturday and Sunday as Weekend</t>
  </si>
  <si>
    <t>=WORKDAY.INTL(start_date,days,[weekend],[holidays])</t>
  </si>
  <si>
    <t>=WORKDAY(start_date,days,[holidays])</t>
  </si>
  <si>
    <t>Project Submission</t>
  </si>
  <si>
    <t>Days took to submit</t>
  </si>
  <si>
    <t>=NETWORKDAYS(start_date,end_date,[holidays])</t>
  </si>
  <si>
    <t>=NETWORKDAYS(start_date,end_date,[weekend],[holidays])</t>
  </si>
  <si>
    <t>Sunday</t>
  </si>
  <si>
    <t>Monday</t>
  </si>
  <si>
    <t>Tuesday</t>
  </si>
  <si>
    <t>Wednesday</t>
  </si>
  <si>
    <t>Thursday</t>
  </si>
  <si>
    <t>Friday</t>
  </si>
  <si>
    <t>Saturday</t>
  </si>
  <si>
    <t xml:space="preserve"> Vijay ahluwalia </t>
  </si>
  <si>
    <t xml:space="preserve">siddhant  singh vats </t>
  </si>
  <si>
    <t>Len of Name</t>
  </si>
  <si>
    <t xml:space="preserve">sultan  ahmad  khan </t>
  </si>
  <si>
    <t>Name without extra spaces</t>
  </si>
  <si>
    <t>Upper</t>
  </si>
  <si>
    <t>Proper</t>
  </si>
  <si>
    <t>Lower</t>
  </si>
  <si>
    <t>Vijay Ahluwalia</t>
  </si>
  <si>
    <t>Siddhant Singh Vats</t>
  </si>
  <si>
    <t>Sultan Ahmad Khan</t>
  </si>
  <si>
    <t>Left</t>
  </si>
  <si>
    <t>Right</t>
  </si>
  <si>
    <t>Find/Search</t>
  </si>
  <si>
    <t>Mid</t>
  </si>
  <si>
    <t>Substitute</t>
  </si>
  <si>
    <t>=LEFT(TEXT,[num_chars])</t>
  </si>
  <si>
    <t>=RIGHT(TEXT,[num_chars])</t>
  </si>
  <si>
    <t>=FIND(find_text,with_in_text,[start_no])</t>
  </si>
  <si>
    <t>=MID(text,start_num,num_chars)</t>
  </si>
  <si>
    <t>=SUBSTITUTE(text,old_text,new_text,[instance_num])</t>
  </si>
  <si>
    <t>First Name</t>
  </si>
  <si>
    <t>Mid Name</t>
  </si>
  <si>
    <t>Last Name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</si>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</sst>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18" fontId="0" fillId="0" borderId="0" xfId="0" applyNumberFormat="1"/>
    <xf numFmtId="18" fontId="0" fillId="0" borderId="0" xfId="0" quotePrefix="1" applyNumberFormat="1"/>
    <xf numFmtId="14" fontId="0" fillId="0" borderId="0" xfId="0" quotePrefix="1" applyNumberFormat="1"/>
    <xf numFmtId="0" fontId="0" fillId="0" borderId="0" xfId="0" applyNumberFormat="1"/>
    <xf numFmtId="0" fontId="5" fillId="2" borderId="2" xfId="2" applyBorder="1" applyAlignment="1">
      <alignment horizontal="center"/>
    </xf>
    <xf numFmtId="0" fontId="5" fillId="2" borderId="3" xfId="2" applyBorder="1" applyAlignment="1">
      <alignment horizontal="center"/>
    </xf>
    <xf numFmtId="0" fontId="5" fillId="2" borderId="4" xfId="2" applyBorder="1" applyAlignment="1">
      <alignment horizontal="center"/>
    </xf>
    <xf numFmtId="0" fontId="6" fillId="3" borderId="5" xfId="3" applyBorder="1"/>
    <xf numFmtId="0" fontId="6" fillId="3" borderId="7" xfId="3" applyBorder="1" applyAlignment="1">
      <alignment horizontal="center"/>
    </xf>
    <xf numFmtId="0" fontId="6" fillId="3" borderId="10" xfId="3" applyBorder="1"/>
    <xf numFmtId="0" fontId="6" fillId="3" borderId="12" xfId="3" applyBorder="1" applyAlignment="1">
      <alignment horizontal="center"/>
    </xf>
    <xf numFmtId="0" fontId="5" fillId="2" borderId="5" xfId="2" applyBorder="1" applyAlignment="1">
      <alignment horizontal="center"/>
    </xf>
    <xf numFmtId="0" fontId="5" fillId="2" borderId="8" xfId="2" applyBorder="1" applyAlignment="1">
      <alignment horizontal="center"/>
    </xf>
    <xf numFmtId="0" fontId="5" fillId="2" borderId="10" xfId="2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6" fillId="3" borderId="13" xfId="3" applyBorder="1" applyAlignment="1">
      <alignment horizontal="center"/>
    </xf>
    <xf numFmtId="0" fontId="6" fillId="3" borderId="14" xfId="3" applyBorder="1" applyAlignment="1">
      <alignment horizontal="center"/>
    </xf>
    <xf numFmtId="0" fontId="6" fillId="3" borderId="15" xfId="3" applyBorder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1">
    <dxf>
      <font>
        <b/>
        <i val="0"/>
        <color theme="5" tint="0.59996337778862885"/>
      </font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26" fmlaLink="$A$3" max="12" min="1" page="10" val="2"/>
</file>

<file path=xl/ctrlProps/ctrlProp2.xml><?xml version="1.0" encoding="utf-8"?>
<formControlPr xmlns="http://schemas.microsoft.com/office/spreadsheetml/2009/9/main" objectType="Spin" dx="26" fmlaLink="$C$4" max="9999" min="1000" page="10" val="202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190503</xdr:rowOff>
    </xdr:from>
    <xdr:to>
      <xdr:col>17</xdr:col>
      <xdr:colOff>29308</xdr:colOff>
      <xdr:row>32</xdr:row>
      <xdr:rowOff>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9B0E0E6-562D-4BC1-BCFC-F5176AAA943E}"/>
            </a:ext>
          </a:extLst>
        </xdr:cNvPr>
        <xdr:cNvCxnSpPr/>
      </xdr:nvCxnSpPr>
      <xdr:spPr>
        <a:xfrm flipV="1">
          <a:off x="0" y="6323138"/>
          <a:ext cx="12594981" cy="732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5860</xdr:colOff>
      <xdr:row>22</xdr:row>
      <xdr:rowOff>93792</xdr:rowOff>
    </xdr:from>
    <xdr:to>
      <xdr:col>17</xdr:col>
      <xdr:colOff>35168</xdr:colOff>
      <xdr:row>22</xdr:row>
      <xdr:rowOff>101118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DD8D650-1B58-42C2-BA84-1FEDAB45911A}"/>
            </a:ext>
          </a:extLst>
        </xdr:cNvPr>
        <xdr:cNvCxnSpPr/>
      </xdr:nvCxnSpPr>
      <xdr:spPr>
        <a:xfrm flipV="1">
          <a:off x="5860" y="4445984"/>
          <a:ext cx="12594981" cy="732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2</xdr:row>
          <xdr:rowOff>0</xdr:rowOff>
        </xdr:from>
        <xdr:to>
          <xdr:col>0</xdr:col>
          <xdr:colOff>219075</xdr:colOff>
          <xdr:row>3</xdr:row>
          <xdr:rowOff>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3</xdr:row>
          <xdr:rowOff>9525</xdr:rowOff>
        </xdr:from>
        <xdr:to>
          <xdr:col>0</xdr:col>
          <xdr:colOff>219075</xdr:colOff>
          <xdr:row>4</xdr:row>
          <xdr:rowOff>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1EFE-09E8-43FE-8BFB-895CF143E546}">
  <dimension ref="A1:O38"/>
  <sheetViews>
    <sheetView showGridLines="0" zoomScale="130" zoomScaleNormal="130" workbookViewId="0">
      <selection activeCell="G15" sqref="G15"/>
    </sheetView>
  </sheetViews>
  <sheetFormatPr defaultRowHeight="15.75" x14ac:dyDescent="0.25"/>
  <cols>
    <col min="2" max="7" width="8.75" style="1"/>
    <col min="8" max="8" width="10.125" style="1" bestFit="1" customWidth="1"/>
    <col min="9" max="9" width="9" style="1" customWidth="1"/>
    <col min="10" max="10" width="7.875" style="1" customWidth="1"/>
    <col min="11" max="11" width="9.25" style="1" customWidth="1"/>
    <col min="12" max="12" width="8.75" style="1"/>
    <col min="13" max="13" width="2.125" customWidth="1"/>
    <col min="14" max="14" width="20.75" bestFit="1" customWidth="1"/>
  </cols>
  <sheetData>
    <row r="1" spans="1:15" ht="16.5" thickBot="1" x14ac:dyDescent="0.3">
      <c r="D1" s="38" t="s">
        <v>70</v>
      </c>
      <c r="E1" s="39"/>
      <c r="F1" s="20" t="s">
        <v>23</v>
      </c>
    </row>
    <row r="2" spans="1:15" ht="16.5" thickBot="1" x14ac:dyDescent="0.3"/>
    <row r="3" spans="1:15" ht="16.5" thickBot="1" x14ac:dyDescent="0.3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49</v>
      </c>
      <c r="K3" s="8" t="s">
        <v>9</v>
      </c>
      <c r="L3" s="9" t="s">
        <v>59</v>
      </c>
    </row>
    <row r="4" spans="1:15" x14ac:dyDescent="0.25">
      <c r="A4" s="10" t="s">
        <v>10</v>
      </c>
      <c r="B4" s="11">
        <v>43</v>
      </c>
      <c r="C4" s="11">
        <v>37</v>
      </c>
      <c r="D4" s="11">
        <v>59</v>
      </c>
      <c r="E4" s="11">
        <v>45</v>
      </c>
      <c r="F4" s="11">
        <v>53</v>
      </c>
      <c r="G4" s="11">
        <f>SUM(B4:F4)</f>
        <v>237</v>
      </c>
      <c r="H4" s="12">
        <f>AVERAGE(B4:F4)/100</f>
        <v>0.47399999999999998</v>
      </c>
      <c r="I4" s="11" t="str">
        <f>IF(H4&gt;=50%,"Pass","Fail")</f>
        <v>Fail</v>
      </c>
      <c r="J4" s="11" t="str">
        <f>IF(AND(B4&gt;=50,C4&gt;=50,D4&gt;=50,E4&gt;=50,F4&gt;=50),"Pass","Fail")</f>
        <v>Fail</v>
      </c>
      <c r="K4" s="11" t="str">
        <f>IF(J4="Fail","",IF(H4&gt;=80%,"A+",IF(H4&gt;=70%,"A",IF(H4&gt;=60%,"B+","B"))))</f>
        <v/>
      </c>
      <c r="L4" s="13">
        <f>RANK(H4,$H$4:$H$29,0)</f>
        <v>26</v>
      </c>
    </row>
    <row r="5" spans="1:15" x14ac:dyDescent="0.25">
      <c r="A5" s="14" t="s">
        <v>11</v>
      </c>
      <c r="B5" s="5">
        <v>80</v>
      </c>
      <c r="C5" s="5">
        <v>64</v>
      </c>
      <c r="D5" s="5">
        <v>61</v>
      </c>
      <c r="E5" s="5">
        <v>84</v>
      </c>
      <c r="F5" s="5">
        <v>82</v>
      </c>
      <c r="G5" s="5">
        <f t="shared" ref="G5:G29" si="0">SUM(B5:F5)</f>
        <v>371</v>
      </c>
      <c r="H5" s="6">
        <f t="shared" ref="H5:H29" si="1">AVERAGE(B5:F5)/100</f>
        <v>0.74199999999999999</v>
      </c>
      <c r="I5" s="5" t="str">
        <f t="shared" ref="I5:I29" si="2">IF(H5&gt;=50%,"Pass","Fail")</f>
        <v>Pass</v>
      </c>
      <c r="J5" s="5" t="str">
        <f t="shared" ref="J5:J29" si="3">IF(AND(B5&gt;=50,C5&gt;=50,D5&gt;=50,E5&gt;=50,F5&gt;=50),"Pass","Fail")</f>
        <v>Pass</v>
      </c>
      <c r="K5" s="5" t="str">
        <f t="shared" ref="K5:K29" si="4">IF(J5="Fail","",IF(H5&gt;=80%,"A+",IF(H5&gt;=70%,"A",IF(H5&gt;=60%,"B+","B"))))</f>
        <v>A</v>
      </c>
      <c r="L5" s="15">
        <f t="shared" ref="L5:L29" si="5">RANK(H5,$H$4:$H$29,0)</f>
        <v>12</v>
      </c>
      <c r="N5" s="3" t="s">
        <v>67</v>
      </c>
      <c r="O5" s="4">
        <f>MIN(H4:H29)</f>
        <v>0.47399999999999998</v>
      </c>
    </row>
    <row r="6" spans="1:15" x14ac:dyDescent="0.25">
      <c r="A6" s="14" t="s">
        <v>12</v>
      </c>
      <c r="B6" s="5">
        <v>35</v>
      </c>
      <c r="C6" s="5">
        <v>81</v>
      </c>
      <c r="D6" s="5">
        <v>69</v>
      </c>
      <c r="E6" s="5">
        <v>87</v>
      </c>
      <c r="F6" s="5">
        <v>39</v>
      </c>
      <c r="G6" s="5">
        <f t="shared" si="0"/>
        <v>311</v>
      </c>
      <c r="H6" s="6">
        <f t="shared" si="1"/>
        <v>0.622</v>
      </c>
      <c r="I6" s="5" t="str">
        <f t="shared" si="2"/>
        <v>Pass</v>
      </c>
      <c r="J6" s="5" t="str">
        <f t="shared" si="3"/>
        <v>Fail</v>
      </c>
      <c r="K6" s="5" t="str">
        <f t="shared" si="4"/>
        <v/>
      </c>
      <c r="L6" s="15">
        <f t="shared" si="5"/>
        <v>21</v>
      </c>
      <c r="N6" s="3" t="s">
        <v>62</v>
      </c>
      <c r="O6" s="4">
        <f>MAX(H4:H29)</f>
        <v>0.87</v>
      </c>
    </row>
    <row r="7" spans="1:15" x14ac:dyDescent="0.25">
      <c r="A7" s="14" t="s">
        <v>13</v>
      </c>
      <c r="B7" s="5">
        <v>52</v>
      </c>
      <c r="C7" s="5">
        <v>90</v>
      </c>
      <c r="D7" s="5">
        <v>78</v>
      </c>
      <c r="E7" s="5">
        <v>88</v>
      </c>
      <c r="F7" s="5">
        <v>88</v>
      </c>
      <c r="G7" s="5">
        <f t="shared" si="0"/>
        <v>396</v>
      </c>
      <c r="H7" s="6">
        <f t="shared" si="1"/>
        <v>0.79200000000000004</v>
      </c>
      <c r="I7" s="5" t="str">
        <f t="shared" si="2"/>
        <v>Pass</v>
      </c>
      <c r="J7" s="5" t="str">
        <f t="shared" si="3"/>
        <v>Pass</v>
      </c>
      <c r="K7" s="5" t="str">
        <f t="shared" si="4"/>
        <v>A</v>
      </c>
      <c r="L7" s="15">
        <f t="shared" si="5"/>
        <v>6</v>
      </c>
      <c r="N7" s="3" t="s">
        <v>63</v>
      </c>
      <c r="O7" s="4">
        <f>LARGE(H4:H29,2)</f>
        <v>0.85400000000000009</v>
      </c>
    </row>
    <row r="8" spans="1:15" x14ac:dyDescent="0.25">
      <c r="A8" s="14" t="s">
        <v>14</v>
      </c>
      <c r="B8" s="5">
        <v>50</v>
      </c>
      <c r="C8" s="5">
        <v>95</v>
      </c>
      <c r="D8" s="5">
        <v>76</v>
      </c>
      <c r="E8" s="5">
        <v>75</v>
      </c>
      <c r="F8" s="5">
        <v>76</v>
      </c>
      <c r="G8" s="5">
        <f t="shared" si="0"/>
        <v>372</v>
      </c>
      <c r="H8" s="6">
        <f t="shared" si="1"/>
        <v>0.74400000000000011</v>
      </c>
      <c r="I8" s="5" t="str">
        <f t="shared" si="2"/>
        <v>Pass</v>
      </c>
      <c r="J8" s="5" t="str">
        <f t="shared" si="3"/>
        <v>Pass</v>
      </c>
      <c r="K8" s="5" t="str">
        <f t="shared" si="4"/>
        <v>A</v>
      </c>
      <c r="L8" s="15">
        <f t="shared" si="5"/>
        <v>11</v>
      </c>
      <c r="N8" s="3" t="s">
        <v>64</v>
      </c>
      <c r="O8" s="4">
        <f>SMALL(H4:H29,2)</f>
        <v>0.49</v>
      </c>
    </row>
    <row r="9" spans="1:15" x14ac:dyDescent="0.25">
      <c r="A9" s="14" t="s">
        <v>15</v>
      </c>
      <c r="B9" s="5">
        <v>81</v>
      </c>
      <c r="C9" s="5">
        <v>81</v>
      </c>
      <c r="D9" s="5">
        <v>88</v>
      </c>
      <c r="E9" s="5">
        <v>87</v>
      </c>
      <c r="F9" s="5">
        <v>98</v>
      </c>
      <c r="G9" s="5">
        <f t="shared" si="0"/>
        <v>435</v>
      </c>
      <c r="H9" s="6">
        <f t="shared" si="1"/>
        <v>0.87</v>
      </c>
      <c r="I9" s="5" t="str">
        <f t="shared" si="2"/>
        <v>Pass</v>
      </c>
      <c r="J9" s="5" t="str">
        <f t="shared" si="3"/>
        <v>Pass</v>
      </c>
      <c r="K9" s="5" t="str">
        <f t="shared" si="4"/>
        <v>A+</v>
      </c>
      <c r="L9" s="15">
        <f t="shared" si="5"/>
        <v>1</v>
      </c>
      <c r="N9" s="3" t="s">
        <v>65</v>
      </c>
      <c r="O9" s="3">
        <f>COUNTA(A4:A29)</f>
        <v>26</v>
      </c>
    </row>
    <row r="10" spans="1:15" x14ac:dyDescent="0.25">
      <c r="A10" s="14" t="s">
        <v>16</v>
      </c>
      <c r="B10" s="5">
        <v>73</v>
      </c>
      <c r="C10" s="5">
        <v>80</v>
      </c>
      <c r="D10" s="5">
        <v>66</v>
      </c>
      <c r="E10" s="5">
        <v>67</v>
      </c>
      <c r="F10" s="5">
        <v>60</v>
      </c>
      <c r="G10" s="5">
        <f t="shared" si="0"/>
        <v>346</v>
      </c>
      <c r="H10" s="6">
        <f t="shared" si="1"/>
        <v>0.69200000000000006</v>
      </c>
      <c r="I10" s="5" t="str">
        <f t="shared" si="2"/>
        <v>Pass</v>
      </c>
      <c r="J10" s="5" t="str">
        <f t="shared" si="3"/>
        <v>Pass</v>
      </c>
      <c r="K10" s="5" t="str">
        <f t="shared" si="4"/>
        <v>B+</v>
      </c>
      <c r="L10" s="15">
        <f t="shared" si="5"/>
        <v>15</v>
      </c>
    </row>
    <row r="11" spans="1:15" x14ac:dyDescent="0.25">
      <c r="A11" s="14" t="s">
        <v>17</v>
      </c>
      <c r="B11" s="5">
        <v>31</v>
      </c>
      <c r="C11" s="5">
        <v>43</v>
      </c>
      <c r="D11" s="5">
        <v>46</v>
      </c>
      <c r="E11" s="5">
        <v>85</v>
      </c>
      <c r="F11" s="5">
        <v>91</v>
      </c>
      <c r="G11" s="5">
        <f t="shared" si="0"/>
        <v>296</v>
      </c>
      <c r="H11" s="6">
        <f t="shared" si="1"/>
        <v>0.59200000000000008</v>
      </c>
      <c r="I11" s="5" t="str">
        <f t="shared" si="2"/>
        <v>Pass</v>
      </c>
      <c r="J11" s="5" t="str">
        <f t="shared" si="3"/>
        <v>Fail</v>
      </c>
      <c r="K11" s="5" t="str">
        <f t="shared" si="4"/>
        <v/>
      </c>
      <c r="L11" s="15">
        <f t="shared" si="5"/>
        <v>22</v>
      </c>
      <c r="N11" s="3" t="s">
        <v>66</v>
      </c>
      <c r="O11" s="3"/>
    </row>
    <row r="12" spans="1:15" x14ac:dyDescent="0.25">
      <c r="A12" s="14" t="s">
        <v>18</v>
      </c>
      <c r="B12" s="5">
        <v>90</v>
      </c>
      <c r="C12" s="5">
        <v>94</v>
      </c>
      <c r="D12" s="5">
        <v>92</v>
      </c>
      <c r="E12" s="5">
        <v>81</v>
      </c>
      <c r="F12" s="5">
        <v>70</v>
      </c>
      <c r="G12" s="5">
        <f t="shared" si="0"/>
        <v>427</v>
      </c>
      <c r="H12" s="6">
        <f t="shared" si="1"/>
        <v>0.85400000000000009</v>
      </c>
      <c r="I12" s="5" t="str">
        <f t="shared" si="2"/>
        <v>Pass</v>
      </c>
      <c r="J12" s="5" t="str">
        <f t="shared" si="3"/>
        <v>Pass</v>
      </c>
      <c r="K12" s="5" t="str">
        <f t="shared" si="4"/>
        <v>A+</v>
      </c>
      <c r="L12" s="15">
        <f t="shared" si="5"/>
        <v>2</v>
      </c>
      <c r="N12" s="3" t="s">
        <v>52</v>
      </c>
      <c r="O12" s="3">
        <f>COUNTIF($K$4:$K$29,N12)</f>
        <v>4</v>
      </c>
    </row>
    <row r="13" spans="1:15" x14ac:dyDescent="0.25">
      <c r="A13" s="14" t="s">
        <v>19</v>
      </c>
      <c r="B13" s="5">
        <v>61</v>
      </c>
      <c r="C13" s="5">
        <v>59</v>
      </c>
      <c r="D13" s="5">
        <v>54</v>
      </c>
      <c r="E13" s="5">
        <v>76</v>
      </c>
      <c r="F13" s="5">
        <v>93</v>
      </c>
      <c r="G13" s="5">
        <f t="shared" si="0"/>
        <v>343</v>
      </c>
      <c r="H13" s="6">
        <f t="shared" si="1"/>
        <v>0.68599999999999994</v>
      </c>
      <c r="I13" s="5" t="str">
        <f t="shared" si="2"/>
        <v>Pass</v>
      </c>
      <c r="J13" s="5" t="str">
        <f t="shared" si="3"/>
        <v>Pass</v>
      </c>
      <c r="K13" s="5" t="str">
        <f t="shared" si="4"/>
        <v>B+</v>
      </c>
      <c r="L13" s="15">
        <f t="shared" si="5"/>
        <v>16</v>
      </c>
      <c r="N13" s="3" t="s">
        <v>10</v>
      </c>
      <c r="O13" s="3">
        <f t="shared" ref="O13:O15" si="6">COUNTIF($K$4:$K$29,N13)</f>
        <v>10</v>
      </c>
    </row>
    <row r="14" spans="1:15" x14ac:dyDescent="0.25">
      <c r="A14" s="14" t="s">
        <v>20</v>
      </c>
      <c r="B14" s="5">
        <v>78</v>
      </c>
      <c r="C14" s="5">
        <v>87</v>
      </c>
      <c r="D14" s="5">
        <v>91</v>
      </c>
      <c r="E14" s="5">
        <v>58</v>
      </c>
      <c r="F14" s="5">
        <v>97</v>
      </c>
      <c r="G14" s="5">
        <f t="shared" si="0"/>
        <v>411</v>
      </c>
      <c r="H14" s="6">
        <f t="shared" si="1"/>
        <v>0.82200000000000006</v>
      </c>
      <c r="I14" s="5" t="str">
        <f t="shared" si="2"/>
        <v>Pass</v>
      </c>
      <c r="J14" s="5" t="str">
        <f t="shared" si="3"/>
        <v>Pass</v>
      </c>
      <c r="K14" s="5" t="str">
        <f t="shared" si="4"/>
        <v>A+</v>
      </c>
      <c r="L14" s="15">
        <f t="shared" si="5"/>
        <v>4</v>
      </c>
      <c r="N14" s="3" t="s">
        <v>55</v>
      </c>
      <c r="O14" s="3">
        <f t="shared" si="6"/>
        <v>4</v>
      </c>
    </row>
    <row r="15" spans="1:15" x14ac:dyDescent="0.25">
      <c r="A15" s="14" t="s">
        <v>21</v>
      </c>
      <c r="B15" s="5">
        <v>90</v>
      </c>
      <c r="C15" s="5">
        <v>88</v>
      </c>
      <c r="D15" s="5">
        <v>57</v>
      </c>
      <c r="E15" s="5">
        <v>94</v>
      </c>
      <c r="F15" s="5">
        <v>59</v>
      </c>
      <c r="G15" s="5">
        <f t="shared" si="0"/>
        <v>388</v>
      </c>
      <c r="H15" s="6">
        <f t="shared" si="1"/>
        <v>0.77599999999999991</v>
      </c>
      <c r="I15" s="5" t="str">
        <f t="shared" si="2"/>
        <v>Pass</v>
      </c>
      <c r="J15" s="5" t="str">
        <f t="shared" si="3"/>
        <v>Pass</v>
      </c>
      <c r="K15" s="5" t="str">
        <f t="shared" si="4"/>
        <v>A</v>
      </c>
      <c r="L15" s="15">
        <f t="shared" si="5"/>
        <v>8</v>
      </c>
      <c r="N15" s="3" t="s">
        <v>11</v>
      </c>
      <c r="O15" s="3">
        <f t="shared" si="6"/>
        <v>0</v>
      </c>
    </row>
    <row r="16" spans="1:15" x14ac:dyDescent="0.25">
      <c r="A16" s="14" t="s">
        <v>22</v>
      </c>
      <c r="B16" s="5">
        <v>65</v>
      </c>
      <c r="C16" s="5">
        <v>52</v>
      </c>
      <c r="D16" s="5">
        <v>75</v>
      </c>
      <c r="E16" s="5">
        <v>73</v>
      </c>
      <c r="F16" s="5">
        <v>63</v>
      </c>
      <c r="G16" s="5">
        <f t="shared" si="0"/>
        <v>328</v>
      </c>
      <c r="H16" s="6">
        <f t="shared" si="1"/>
        <v>0.65599999999999992</v>
      </c>
      <c r="I16" s="5" t="str">
        <f t="shared" si="2"/>
        <v>Pass</v>
      </c>
      <c r="J16" s="5" t="str">
        <f t="shared" si="3"/>
        <v>Pass</v>
      </c>
      <c r="K16" s="5" t="str">
        <f t="shared" si="4"/>
        <v>B+</v>
      </c>
      <c r="L16" s="15">
        <f t="shared" si="5"/>
        <v>18</v>
      </c>
    </row>
    <row r="17" spans="1:15" x14ac:dyDescent="0.25">
      <c r="A17" s="14" t="s">
        <v>23</v>
      </c>
      <c r="B17" s="5">
        <v>55</v>
      </c>
      <c r="C17" s="5">
        <v>47</v>
      </c>
      <c r="D17" s="5">
        <v>47</v>
      </c>
      <c r="E17" s="5">
        <v>84</v>
      </c>
      <c r="F17" s="5">
        <v>33</v>
      </c>
      <c r="G17" s="5">
        <f t="shared" si="0"/>
        <v>266</v>
      </c>
      <c r="H17" s="6">
        <f t="shared" si="1"/>
        <v>0.53200000000000003</v>
      </c>
      <c r="I17" s="5" t="str">
        <f t="shared" si="2"/>
        <v>Pass</v>
      </c>
      <c r="J17" s="5" t="str">
        <f t="shared" si="3"/>
        <v>Fail</v>
      </c>
      <c r="K17" s="5" t="str">
        <f t="shared" si="4"/>
        <v/>
      </c>
      <c r="L17" s="15">
        <f t="shared" si="5"/>
        <v>23</v>
      </c>
      <c r="N17" s="3" t="s">
        <v>58</v>
      </c>
      <c r="O17" s="3">
        <f>COUNTBLANK(K4:K29)</f>
        <v>8</v>
      </c>
    </row>
    <row r="18" spans="1:15" x14ac:dyDescent="0.25">
      <c r="A18" s="14" t="s">
        <v>24</v>
      </c>
      <c r="B18" s="5">
        <v>56</v>
      </c>
      <c r="C18" s="5">
        <v>75</v>
      </c>
      <c r="D18" s="5">
        <v>66</v>
      </c>
      <c r="E18" s="5">
        <v>51</v>
      </c>
      <c r="F18" s="5">
        <v>71</v>
      </c>
      <c r="G18" s="5">
        <f t="shared" si="0"/>
        <v>319</v>
      </c>
      <c r="H18" s="6">
        <f t="shared" si="1"/>
        <v>0.63800000000000001</v>
      </c>
      <c r="I18" s="5" t="str">
        <f t="shared" si="2"/>
        <v>Pass</v>
      </c>
      <c r="J18" s="5" t="str">
        <f t="shared" si="3"/>
        <v>Pass</v>
      </c>
      <c r="K18" s="5" t="str">
        <f t="shared" si="4"/>
        <v>B+</v>
      </c>
      <c r="L18" s="15">
        <f t="shared" si="5"/>
        <v>20</v>
      </c>
    </row>
    <row r="19" spans="1:15" x14ac:dyDescent="0.25">
      <c r="A19" s="14" t="s">
        <v>25</v>
      </c>
      <c r="B19" s="5">
        <v>50</v>
      </c>
      <c r="C19" s="5">
        <v>81</v>
      </c>
      <c r="D19" s="5">
        <v>69</v>
      </c>
      <c r="E19" s="5">
        <v>82</v>
      </c>
      <c r="F19" s="5">
        <v>97</v>
      </c>
      <c r="G19" s="5">
        <f t="shared" si="0"/>
        <v>379</v>
      </c>
      <c r="H19" s="6">
        <f t="shared" si="1"/>
        <v>0.75800000000000001</v>
      </c>
      <c r="I19" s="5" t="str">
        <f t="shared" si="2"/>
        <v>Pass</v>
      </c>
      <c r="J19" s="5" t="str">
        <f t="shared" si="3"/>
        <v>Pass</v>
      </c>
      <c r="K19" s="5" t="str">
        <f t="shared" si="4"/>
        <v>A</v>
      </c>
      <c r="L19" s="15">
        <f t="shared" si="5"/>
        <v>10</v>
      </c>
    </row>
    <row r="20" spans="1:15" x14ac:dyDescent="0.25">
      <c r="A20" s="14" t="s">
        <v>26</v>
      </c>
      <c r="B20" s="5">
        <v>55</v>
      </c>
      <c r="C20" s="5">
        <v>92</v>
      </c>
      <c r="D20" s="5">
        <v>82</v>
      </c>
      <c r="E20" s="5">
        <v>96</v>
      </c>
      <c r="F20" s="5">
        <v>61</v>
      </c>
      <c r="G20" s="5">
        <f t="shared" si="0"/>
        <v>386</v>
      </c>
      <c r="H20" s="6">
        <f t="shared" si="1"/>
        <v>0.77200000000000002</v>
      </c>
      <c r="I20" s="5" t="str">
        <f t="shared" si="2"/>
        <v>Pass</v>
      </c>
      <c r="J20" s="5" t="str">
        <f t="shared" si="3"/>
        <v>Pass</v>
      </c>
      <c r="K20" s="5" t="str">
        <f t="shared" si="4"/>
        <v>A</v>
      </c>
      <c r="L20" s="15">
        <f t="shared" si="5"/>
        <v>9</v>
      </c>
    </row>
    <row r="21" spans="1:15" x14ac:dyDescent="0.25">
      <c r="A21" s="14" t="s">
        <v>27</v>
      </c>
      <c r="B21" s="5">
        <v>48</v>
      </c>
      <c r="C21" s="5">
        <v>31</v>
      </c>
      <c r="D21" s="5">
        <v>75</v>
      </c>
      <c r="E21" s="5">
        <v>30</v>
      </c>
      <c r="F21" s="5">
        <v>61</v>
      </c>
      <c r="G21" s="5">
        <f t="shared" si="0"/>
        <v>245</v>
      </c>
      <c r="H21" s="6">
        <f t="shared" si="1"/>
        <v>0.49</v>
      </c>
      <c r="I21" s="5" t="str">
        <f t="shared" si="2"/>
        <v>Fail</v>
      </c>
      <c r="J21" s="5" t="str">
        <f t="shared" si="3"/>
        <v>Fail</v>
      </c>
      <c r="K21" s="5" t="str">
        <f t="shared" si="4"/>
        <v/>
      </c>
      <c r="L21" s="15">
        <f t="shared" si="5"/>
        <v>25</v>
      </c>
    </row>
    <row r="22" spans="1:15" x14ac:dyDescent="0.25">
      <c r="A22" s="14" t="s">
        <v>28</v>
      </c>
      <c r="B22" s="5">
        <v>79</v>
      </c>
      <c r="C22" s="5">
        <v>78</v>
      </c>
      <c r="D22" s="5">
        <v>74</v>
      </c>
      <c r="E22" s="5">
        <v>53</v>
      </c>
      <c r="F22" s="5">
        <v>75</v>
      </c>
      <c r="G22" s="5">
        <f t="shared" si="0"/>
        <v>359</v>
      </c>
      <c r="H22" s="6">
        <f t="shared" si="1"/>
        <v>0.71799999999999997</v>
      </c>
      <c r="I22" s="5" t="str">
        <f t="shared" si="2"/>
        <v>Pass</v>
      </c>
      <c r="J22" s="5" t="str">
        <f t="shared" si="3"/>
        <v>Pass</v>
      </c>
      <c r="K22" s="5" t="str">
        <f t="shared" si="4"/>
        <v>A</v>
      </c>
      <c r="L22" s="15">
        <f t="shared" si="5"/>
        <v>14</v>
      </c>
    </row>
    <row r="23" spans="1:15" x14ac:dyDescent="0.25">
      <c r="A23" s="14" t="s">
        <v>29</v>
      </c>
      <c r="B23" s="5">
        <v>84</v>
      </c>
      <c r="C23" s="5">
        <v>99</v>
      </c>
      <c r="D23" s="5">
        <v>97</v>
      </c>
      <c r="E23" s="5">
        <v>60</v>
      </c>
      <c r="F23" s="5">
        <v>80</v>
      </c>
      <c r="G23" s="5">
        <f t="shared" si="0"/>
        <v>420</v>
      </c>
      <c r="H23" s="6">
        <f t="shared" si="1"/>
        <v>0.84</v>
      </c>
      <c r="I23" s="5" t="str">
        <f t="shared" si="2"/>
        <v>Pass</v>
      </c>
      <c r="J23" s="5" t="str">
        <f t="shared" si="3"/>
        <v>Pass</v>
      </c>
      <c r="K23" s="5" t="str">
        <f t="shared" si="4"/>
        <v>A+</v>
      </c>
      <c r="L23" s="15">
        <f t="shared" si="5"/>
        <v>3</v>
      </c>
    </row>
    <row r="24" spans="1:15" x14ac:dyDescent="0.25">
      <c r="A24" s="14" t="s">
        <v>30</v>
      </c>
      <c r="B24" s="5">
        <v>78</v>
      </c>
      <c r="C24" s="5">
        <v>96</v>
      </c>
      <c r="D24" s="5">
        <v>56</v>
      </c>
      <c r="E24" s="5">
        <v>97</v>
      </c>
      <c r="F24" s="5">
        <v>62</v>
      </c>
      <c r="G24" s="5">
        <f t="shared" si="0"/>
        <v>389</v>
      </c>
      <c r="H24" s="6">
        <f t="shared" si="1"/>
        <v>0.77800000000000002</v>
      </c>
      <c r="I24" s="5" t="str">
        <f t="shared" si="2"/>
        <v>Pass</v>
      </c>
      <c r="J24" s="5" t="str">
        <f t="shared" si="3"/>
        <v>Pass</v>
      </c>
      <c r="K24" s="5" t="str">
        <f t="shared" si="4"/>
        <v>A</v>
      </c>
      <c r="L24" s="15">
        <f t="shared" si="5"/>
        <v>7</v>
      </c>
    </row>
    <row r="25" spans="1:15" x14ac:dyDescent="0.25">
      <c r="A25" s="14" t="s">
        <v>31</v>
      </c>
      <c r="B25" s="5">
        <v>47</v>
      </c>
      <c r="C25" s="5">
        <v>76</v>
      </c>
      <c r="D25" s="5">
        <v>77</v>
      </c>
      <c r="E25" s="5">
        <v>40</v>
      </c>
      <c r="F25" s="5">
        <v>80</v>
      </c>
      <c r="G25" s="5">
        <f t="shared" si="0"/>
        <v>320</v>
      </c>
      <c r="H25" s="6">
        <f t="shared" si="1"/>
        <v>0.64</v>
      </c>
      <c r="I25" s="5" t="str">
        <f t="shared" si="2"/>
        <v>Pass</v>
      </c>
      <c r="J25" s="5" t="str">
        <f t="shared" si="3"/>
        <v>Fail</v>
      </c>
      <c r="K25" s="5" t="str">
        <f t="shared" si="4"/>
        <v/>
      </c>
      <c r="L25" s="15">
        <f t="shared" si="5"/>
        <v>19</v>
      </c>
    </row>
    <row r="26" spans="1:15" x14ac:dyDescent="0.25">
      <c r="A26" s="14" t="s">
        <v>32</v>
      </c>
      <c r="B26" s="5">
        <v>67</v>
      </c>
      <c r="C26" s="5">
        <v>92</v>
      </c>
      <c r="D26" s="5">
        <v>54</v>
      </c>
      <c r="E26" s="5">
        <v>85</v>
      </c>
      <c r="F26" s="5">
        <v>65</v>
      </c>
      <c r="G26" s="5">
        <f t="shared" si="0"/>
        <v>363</v>
      </c>
      <c r="H26" s="6">
        <f t="shared" si="1"/>
        <v>0.72599999999999998</v>
      </c>
      <c r="I26" s="5" t="str">
        <f t="shared" si="2"/>
        <v>Pass</v>
      </c>
      <c r="J26" s="5" t="str">
        <f t="shared" si="3"/>
        <v>Pass</v>
      </c>
      <c r="K26" s="5" t="str">
        <f t="shared" si="4"/>
        <v>A</v>
      </c>
      <c r="L26" s="15">
        <f t="shared" si="5"/>
        <v>13</v>
      </c>
    </row>
    <row r="27" spans="1:15" x14ac:dyDescent="0.25">
      <c r="A27" s="14" t="s">
        <v>33</v>
      </c>
      <c r="B27" s="5">
        <v>95</v>
      </c>
      <c r="C27" s="5">
        <v>48</v>
      </c>
      <c r="D27" s="5">
        <v>81</v>
      </c>
      <c r="E27" s="5">
        <v>44</v>
      </c>
      <c r="F27" s="5">
        <v>66</v>
      </c>
      <c r="G27" s="5">
        <f t="shared" si="0"/>
        <v>334</v>
      </c>
      <c r="H27" s="6">
        <f t="shared" si="1"/>
        <v>0.66799999999999993</v>
      </c>
      <c r="I27" s="5" t="str">
        <f t="shared" si="2"/>
        <v>Pass</v>
      </c>
      <c r="J27" s="5" t="str">
        <f t="shared" si="3"/>
        <v>Fail</v>
      </c>
      <c r="K27" s="5" t="str">
        <f t="shared" si="4"/>
        <v/>
      </c>
      <c r="L27" s="15">
        <f t="shared" si="5"/>
        <v>17</v>
      </c>
    </row>
    <row r="28" spans="1:15" x14ac:dyDescent="0.25">
      <c r="A28" s="14" t="s">
        <v>34</v>
      </c>
      <c r="B28" s="5">
        <v>45</v>
      </c>
      <c r="C28" s="5">
        <v>36</v>
      </c>
      <c r="D28" s="5">
        <v>67</v>
      </c>
      <c r="E28" s="5">
        <v>31</v>
      </c>
      <c r="F28" s="5">
        <v>78</v>
      </c>
      <c r="G28" s="5">
        <f t="shared" si="0"/>
        <v>257</v>
      </c>
      <c r="H28" s="6">
        <f t="shared" si="1"/>
        <v>0.51400000000000001</v>
      </c>
      <c r="I28" s="5" t="str">
        <f t="shared" si="2"/>
        <v>Pass</v>
      </c>
      <c r="J28" s="5" t="str">
        <f t="shared" si="3"/>
        <v>Fail</v>
      </c>
      <c r="K28" s="5" t="str">
        <f t="shared" si="4"/>
        <v/>
      </c>
      <c r="L28" s="15">
        <f t="shared" si="5"/>
        <v>24</v>
      </c>
    </row>
    <row r="29" spans="1:15" ht="16.5" thickBot="1" x14ac:dyDescent="0.3">
      <c r="A29" s="16" t="s">
        <v>35</v>
      </c>
      <c r="B29" s="17">
        <v>93</v>
      </c>
      <c r="C29" s="17">
        <v>71</v>
      </c>
      <c r="D29" s="17">
        <v>77</v>
      </c>
      <c r="E29" s="17">
        <v>87</v>
      </c>
      <c r="F29" s="17">
        <v>71</v>
      </c>
      <c r="G29" s="17">
        <f t="shared" si="0"/>
        <v>399</v>
      </c>
      <c r="H29" s="18">
        <f t="shared" si="1"/>
        <v>0.79799999999999993</v>
      </c>
      <c r="I29" s="17" t="str">
        <f t="shared" si="2"/>
        <v>Pass</v>
      </c>
      <c r="J29" s="17" t="str">
        <f t="shared" si="3"/>
        <v>Pass</v>
      </c>
      <c r="K29" s="17" t="str">
        <f t="shared" si="4"/>
        <v>A</v>
      </c>
      <c r="L29" s="19">
        <f t="shared" si="5"/>
        <v>5</v>
      </c>
    </row>
    <row r="31" spans="1:15" x14ac:dyDescent="0.25">
      <c r="A31" t="s">
        <v>42</v>
      </c>
    </row>
    <row r="33" spans="1:2" x14ac:dyDescent="0.25">
      <c r="A33" t="s">
        <v>50</v>
      </c>
    </row>
    <row r="34" spans="1:2" x14ac:dyDescent="0.25">
      <c r="A34" t="s">
        <v>51</v>
      </c>
      <c r="B34" s="1" t="s">
        <v>52</v>
      </c>
    </row>
    <row r="35" spans="1:2" x14ac:dyDescent="0.25">
      <c r="A35" t="s">
        <v>53</v>
      </c>
      <c r="B35" s="1" t="s">
        <v>10</v>
      </c>
    </row>
    <row r="36" spans="1:2" x14ac:dyDescent="0.25">
      <c r="A36" t="s">
        <v>54</v>
      </c>
      <c r="B36" s="1" t="s">
        <v>55</v>
      </c>
    </row>
    <row r="37" spans="1:2" x14ac:dyDescent="0.25">
      <c r="A37" t="s">
        <v>56</v>
      </c>
      <c r="B37" s="1" t="s">
        <v>11</v>
      </c>
    </row>
    <row r="38" spans="1:2" x14ac:dyDescent="0.25">
      <c r="A38" t="s">
        <v>57</v>
      </c>
      <c r="B38" s="1" t="s">
        <v>58</v>
      </c>
    </row>
  </sheetData>
  <mergeCells count="1">
    <mergeCell ref="D1:E1"/>
  </mergeCells>
  <phoneticPr fontId="3" type="noConversion"/>
  <conditionalFormatting sqref="A4:L29">
    <cfRule type="expression" dxfId="0" priority="1">
      <formula>$F$1=$A4</formula>
    </cfRule>
  </conditionalFormatting>
  <dataValidations count="1">
    <dataValidation type="list" allowBlank="1" showInputMessage="1" showErrorMessage="1" sqref="F1" xr:uid="{CBDD4260-67D0-498F-AAA8-8BCE3CB17F99}">
      <formula1>$A$4:$A$29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24D8-B696-4ADF-B5AA-AF0A29A89FBB}">
  <dimension ref="A1:E13"/>
  <sheetViews>
    <sheetView zoomScale="160" zoomScaleNormal="160" workbookViewId="0">
      <selection activeCell="A14" sqref="A14"/>
    </sheetView>
  </sheetViews>
  <sheetFormatPr defaultRowHeight="15.75" x14ac:dyDescent="0.25"/>
  <sheetData>
    <row r="1" spans="1:5" x14ac:dyDescent="0.25">
      <c r="A1" s="2" t="s">
        <v>36</v>
      </c>
    </row>
    <row r="3" spans="1:5" x14ac:dyDescent="0.25">
      <c r="A3" t="s">
        <v>37</v>
      </c>
      <c r="B3" t="s">
        <v>38</v>
      </c>
    </row>
    <row r="4" spans="1:5" x14ac:dyDescent="0.25">
      <c r="A4" t="s">
        <v>39</v>
      </c>
      <c r="B4" t="s">
        <v>40</v>
      </c>
    </row>
    <row r="6" spans="1:5" x14ac:dyDescent="0.25">
      <c r="A6" s="2" t="s">
        <v>41</v>
      </c>
    </row>
    <row r="8" spans="1:5" x14ac:dyDescent="0.25">
      <c r="A8" t="s">
        <v>43</v>
      </c>
      <c r="B8" s="2" t="s">
        <v>45</v>
      </c>
      <c r="E8" t="s">
        <v>47</v>
      </c>
    </row>
    <row r="9" spans="1:5" x14ac:dyDescent="0.25">
      <c r="A9" t="s">
        <v>44</v>
      </c>
      <c r="B9" s="2" t="s">
        <v>46</v>
      </c>
      <c r="E9" t="s">
        <v>48</v>
      </c>
    </row>
    <row r="11" spans="1:5" x14ac:dyDescent="0.25">
      <c r="A11" t="s">
        <v>60</v>
      </c>
      <c r="B11" t="s">
        <v>61</v>
      </c>
    </row>
    <row r="13" spans="1:5" x14ac:dyDescent="0.25">
      <c r="A13" t="s">
        <v>68</v>
      </c>
      <c r="B13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97F1-5E07-4458-BBA5-C477529C8C5A}">
  <dimension ref="A1:I46"/>
  <sheetViews>
    <sheetView tabSelected="1" topLeftCell="A10" zoomScale="130" zoomScaleNormal="130" workbookViewId="0">
      <selection activeCell="I14" sqref="I14"/>
    </sheetView>
  </sheetViews>
  <sheetFormatPr defaultRowHeight="15.75" x14ac:dyDescent="0.25"/>
  <cols>
    <col min="1" max="1" width="17.125" bestFit="1" customWidth="1"/>
    <col min="2" max="2" width="15.25" bestFit="1" customWidth="1"/>
    <col min="3" max="3" width="10.125" bestFit="1" customWidth="1"/>
    <col min="5" max="5" width="2.25" customWidth="1"/>
    <col min="6" max="6" width="11.75" customWidth="1"/>
  </cols>
  <sheetData>
    <row r="1" spans="1:9" x14ac:dyDescent="0.25">
      <c r="A1" s="40" t="s">
        <v>71</v>
      </c>
      <c r="B1" s="40"/>
      <c r="C1" s="40"/>
      <c r="D1" s="40"/>
      <c r="E1" s="40"/>
    </row>
    <row r="2" spans="1:9" x14ac:dyDescent="0.25">
      <c r="A2" s="21"/>
      <c r="B2" t="s">
        <v>72</v>
      </c>
      <c r="C2" t="s">
        <v>73</v>
      </c>
    </row>
    <row r="3" spans="1:9" x14ac:dyDescent="0.25">
      <c r="A3" s="21" t="s">
        <v>74</v>
      </c>
      <c r="B3" s="21">
        <f ca="1">TODAY()</f>
        <v>44231</v>
      </c>
      <c r="C3" s="21">
        <v>44229</v>
      </c>
      <c r="D3" t="s">
        <v>76</v>
      </c>
      <c r="F3" s="2" t="s">
        <v>75</v>
      </c>
    </row>
    <row r="4" spans="1:9" x14ac:dyDescent="0.25">
      <c r="A4" s="21" t="s">
        <v>71</v>
      </c>
      <c r="B4" s="23">
        <f ca="1">NOW()</f>
        <v>44231.94362928241</v>
      </c>
      <c r="C4" s="22">
        <v>0.50624999999999998</v>
      </c>
      <c r="D4" t="s">
        <v>78</v>
      </c>
      <c r="F4" s="2" t="s">
        <v>77</v>
      </c>
    </row>
    <row r="5" spans="1:9" x14ac:dyDescent="0.25">
      <c r="A5" s="21"/>
    </row>
    <row r="6" spans="1:9" x14ac:dyDescent="0.25">
      <c r="A6" s="21" t="s">
        <v>79</v>
      </c>
      <c r="B6">
        <f ca="1">HOUR(B4)</f>
        <v>22</v>
      </c>
      <c r="F6" s="2" t="s">
        <v>84</v>
      </c>
    </row>
    <row r="7" spans="1:9" x14ac:dyDescent="0.25">
      <c r="A7" s="21" t="s">
        <v>80</v>
      </c>
      <c r="B7">
        <f ca="1">MINUTE(B4)</f>
        <v>38</v>
      </c>
      <c r="F7" s="2" t="s">
        <v>83</v>
      </c>
    </row>
    <row r="8" spans="1:9" x14ac:dyDescent="0.25">
      <c r="A8" s="21" t="s">
        <v>81</v>
      </c>
      <c r="B8">
        <f ca="1">SECOND(NOW())</f>
        <v>50</v>
      </c>
      <c r="F8" s="2" t="s">
        <v>85</v>
      </c>
    </row>
    <row r="9" spans="1:9" x14ac:dyDescent="0.25">
      <c r="A9" s="21" t="s">
        <v>82</v>
      </c>
      <c r="B9" s="24">
        <f ca="1">TIME(B6,B7,B8)</f>
        <v>0.94363425925925926</v>
      </c>
      <c r="F9" s="25" t="s">
        <v>86</v>
      </c>
    </row>
    <row r="10" spans="1:9" x14ac:dyDescent="0.25">
      <c r="A10" s="21"/>
    </row>
    <row r="11" spans="1:9" x14ac:dyDescent="0.25">
      <c r="A11" s="21" t="s">
        <v>87</v>
      </c>
      <c r="B11">
        <f ca="1">DAY(TODAY())</f>
        <v>4</v>
      </c>
      <c r="F11" s="2" t="s">
        <v>90</v>
      </c>
    </row>
    <row r="12" spans="1:9" x14ac:dyDescent="0.25">
      <c r="A12" s="21" t="s">
        <v>88</v>
      </c>
      <c r="B12">
        <f ca="1">MONTH(NOW())</f>
        <v>2</v>
      </c>
      <c r="C12" t="str">
        <f ca="1">IFERROR(CHOOSE(B12,"Jan","Feb","Mar","Apr","May","Jun","Jul","Aug","Sep","Oct","Nov","Dec"),"Only 1 to 12 is allowed")</f>
        <v>Feb</v>
      </c>
      <c r="F12" s="2" t="s">
        <v>91</v>
      </c>
    </row>
    <row r="13" spans="1:9" x14ac:dyDescent="0.25">
      <c r="A13" s="21" t="s">
        <v>89</v>
      </c>
      <c r="B13">
        <f ca="1">YEAR(B3)</f>
        <v>2021</v>
      </c>
      <c r="F13" s="2" t="s">
        <v>92</v>
      </c>
    </row>
    <row r="14" spans="1:9" x14ac:dyDescent="0.25">
      <c r="A14" s="21" t="s">
        <v>74</v>
      </c>
      <c r="B14" s="26">
        <f ca="1">DATE(B13,B12,B11)</f>
        <v>44231</v>
      </c>
      <c r="F14" s="2" t="s">
        <v>93</v>
      </c>
      <c r="I14" s="21"/>
    </row>
    <row r="16" spans="1:9" x14ac:dyDescent="0.25">
      <c r="A16" s="21" t="s">
        <v>94</v>
      </c>
      <c r="B16">
        <f ca="1">WEEKDAY(B14,2)</f>
        <v>4</v>
      </c>
      <c r="F16" s="2" t="s">
        <v>97</v>
      </c>
    </row>
    <row r="17" spans="1:7" x14ac:dyDescent="0.25">
      <c r="A17" s="21" t="s">
        <v>95</v>
      </c>
      <c r="B17">
        <f ca="1">WEEKNUM(B14,2)</f>
        <v>6</v>
      </c>
      <c r="F17" s="2" t="s">
        <v>98</v>
      </c>
    </row>
    <row r="18" spans="1:7" x14ac:dyDescent="0.25">
      <c r="A18" s="21" t="s">
        <v>96</v>
      </c>
      <c r="B18" s="26">
        <f ca="1">EOMONTH(B14,0)</f>
        <v>44255</v>
      </c>
      <c r="F18" s="2" t="s">
        <v>99</v>
      </c>
    </row>
    <row r="20" spans="1:7" x14ac:dyDescent="0.25">
      <c r="A20" s="21" t="s">
        <v>100</v>
      </c>
      <c r="F20" s="2" t="s">
        <v>101</v>
      </c>
    </row>
    <row r="21" spans="1:7" x14ac:dyDescent="0.25">
      <c r="A21" s="21" t="s">
        <v>114</v>
      </c>
      <c r="B21" s="21">
        <v>33431</v>
      </c>
    </row>
    <row r="22" spans="1:7" x14ac:dyDescent="0.25">
      <c r="A22" s="21" t="s">
        <v>115</v>
      </c>
      <c r="B22" s="21">
        <f ca="1">TODAY()</f>
        <v>44231</v>
      </c>
    </row>
    <row r="24" spans="1:7" x14ac:dyDescent="0.25">
      <c r="F24" t="s">
        <v>102</v>
      </c>
    </row>
    <row r="25" spans="1:7" x14ac:dyDescent="0.25">
      <c r="A25" t="s">
        <v>89</v>
      </c>
      <c r="B25">
        <f ca="1">DATEDIF(B21,B22,"y")</f>
        <v>29</v>
      </c>
      <c r="F25" t="s">
        <v>89</v>
      </c>
      <c r="G25" t="s">
        <v>108</v>
      </c>
    </row>
    <row r="26" spans="1:7" x14ac:dyDescent="0.25">
      <c r="A26" t="s">
        <v>103</v>
      </c>
      <c r="B26">
        <f ca="1">DATEDIF(B21,B22,"m")</f>
        <v>354</v>
      </c>
      <c r="F26" t="s">
        <v>103</v>
      </c>
      <c r="G26" t="s">
        <v>109</v>
      </c>
    </row>
    <row r="27" spans="1:7" x14ac:dyDescent="0.25">
      <c r="A27" t="s">
        <v>104</v>
      </c>
      <c r="B27">
        <f ca="1">DATEDIF(B21,B22,"d")</f>
        <v>10800</v>
      </c>
      <c r="F27" t="s">
        <v>104</v>
      </c>
      <c r="G27" t="s">
        <v>110</v>
      </c>
    </row>
    <row r="28" spans="1:7" x14ac:dyDescent="0.25">
      <c r="A28" t="s">
        <v>105</v>
      </c>
      <c r="B28">
        <f ca="1">DATEDIF(B21,B22,"ym")</f>
        <v>6</v>
      </c>
      <c r="F28" t="s">
        <v>105</v>
      </c>
      <c r="G28" t="s">
        <v>111</v>
      </c>
    </row>
    <row r="29" spans="1:7" x14ac:dyDescent="0.25">
      <c r="A29" t="s">
        <v>106</v>
      </c>
      <c r="B29">
        <f ca="1">DATEDIF(B21,B22,"md")</f>
        <v>23</v>
      </c>
      <c r="F29" t="s">
        <v>106</v>
      </c>
      <c r="G29" t="s">
        <v>112</v>
      </c>
    </row>
    <row r="30" spans="1:7" x14ac:dyDescent="0.25">
      <c r="A30" t="s">
        <v>107</v>
      </c>
      <c r="B30">
        <f ca="1">DATEDIF(B21,B22,"yd")</f>
        <v>207</v>
      </c>
      <c r="F30" t="s">
        <v>107</v>
      </c>
      <c r="G30" t="s">
        <v>113</v>
      </c>
    </row>
    <row r="34" spans="1:8" x14ac:dyDescent="0.25">
      <c r="F34" t="s">
        <v>118</v>
      </c>
    </row>
    <row r="35" spans="1:8" x14ac:dyDescent="0.25">
      <c r="A35" t="s">
        <v>116</v>
      </c>
      <c r="B35" s="21">
        <v>44044</v>
      </c>
    </row>
    <row r="36" spans="1:8" x14ac:dyDescent="0.25">
      <c r="A36" t="s">
        <v>117</v>
      </c>
      <c r="B36">
        <v>180</v>
      </c>
      <c r="F36" t="s">
        <v>119</v>
      </c>
    </row>
    <row r="37" spans="1:8" x14ac:dyDescent="0.25">
      <c r="F37" s="21">
        <v>44058</v>
      </c>
      <c r="H37" s="2" t="s">
        <v>123</v>
      </c>
    </row>
    <row r="38" spans="1:8" x14ac:dyDescent="0.25">
      <c r="A38" t="s">
        <v>120</v>
      </c>
      <c r="F38" s="21">
        <v>44093</v>
      </c>
      <c r="H38" t="s">
        <v>121</v>
      </c>
    </row>
    <row r="39" spans="1:8" x14ac:dyDescent="0.25">
      <c r="B39" s="21">
        <f>WORKDAY(B35,B36,F37:F44)</f>
        <v>44301</v>
      </c>
      <c r="F39" s="21">
        <v>44119</v>
      </c>
    </row>
    <row r="40" spans="1:8" x14ac:dyDescent="0.25">
      <c r="B40" t="s">
        <v>121</v>
      </c>
      <c r="F40" s="21">
        <v>44149</v>
      </c>
      <c r="H40" s="2" t="s">
        <v>122</v>
      </c>
    </row>
    <row r="41" spans="1:8" x14ac:dyDescent="0.25">
      <c r="B41" s="21">
        <f>WORKDAY.INTL(B35,B36,11,F37:F44)</f>
        <v>44263</v>
      </c>
      <c r="F41" s="21">
        <v>44150</v>
      </c>
    </row>
    <row r="42" spans="1:8" x14ac:dyDescent="0.25">
      <c r="F42" s="21">
        <v>44190</v>
      </c>
      <c r="H42" s="2" t="s">
        <v>126</v>
      </c>
    </row>
    <row r="43" spans="1:8" x14ac:dyDescent="0.25">
      <c r="A43" t="s">
        <v>124</v>
      </c>
      <c r="B43" s="21">
        <v>44317</v>
      </c>
      <c r="F43" s="21">
        <v>44197</v>
      </c>
      <c r="H43" t="s">
        <v>121</v>
      </c>
    </row>
    <row r="44" spans="1:8" x14ac:dyDescent="0.25">
      <c r="A44" t="s">
        <v>125</v>
      </c>
      <c r="B44">
        <f>NETWORKDAYS(B35,B43,F37:F44)</f>
        <v>191</v>
      </c>
      <c r="F44" s="21">
        <v>44222</v>
      </c>
    </row>
    <row r="45" spans="1:8" x14ac:dyDescent="0.25">
      <c r="B45" t="s">
        <v>121</v>
      </c>
      <c r="H45" s="2" t="s">
        <v>127</v>
      </c>
    </row>
    <row r="46" spans="1:8" x14ac:dyDescent="0.25">
      <c r="B46">
        <f>NETWORKDAYS.INTL(B35,B43,11,F37:F44)</f>
        <v>228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AFD1-C99A-43FA-9C7B-6370752714DA}">
  <dimension ref="A1:K10"/>
  <sheetViews>
    <sheetView showGridLines="0" zoomScale="170" zoomScaleNormal="170" workbookViewId="0">
      <selection activeCell="E9" sqref="E9"/>
    </sheetView>
  </sheetViews>
  <sheetFormatPr defaultRowHeight="15.75" x14ac:dyDescent="0.25"/>
  <cols>
    <col min="1" max="1" width="3.125" customWidth="1"/>
    <col min="3" max="3" width="10.125" bestFit="1" customWidth="1"/>
    <col min="4" max="4" width="4.375" customWidth="1"/>
    <col min="5" max="11" width="10.75" customWidth="1"/>
  </cols>
  <sheetData>
    <row r="1" spans="1:11" ht="16.5" thickBot="1" x14ac:dyDescent="0.3"/>
    <row r="2" spans="1:11" ht="16.5" thickBot="1" x14ac:dyDescent="0.3">
      <c r="E2" s="41" t="str">
        <f>"Calendar of "&amp;C3&amp;" "&amp;C4</f>
        <v>Calendar of February 2021</v>
      </c>
      <c r="F2" s="42"/>
      <c r="G2" s="42"/>
      <c r="H2" s="42"/>
      <c r="I2" s="42"/>
      <c r="J2" s="42"/>
      <c r="K2" s="43"/>
    </row>
    <row r="3" spans="1:11" ht="16.5" thickBot="1" x14ac:dyDescent="0.3">
      <c r="A3">
        <v>2</v>
      </c>
      <c r="B3" s="31" t="s">
        <v>88</v>
      </c>
      <c r="C3" s="32" t="str">
        <f>CHOOSE(A3,"January","February","March","April","May","June","July","August","September","October","November","December")</f>
        <v>February</v>
      </c>
      <c r="E3" s="28" t="s">
        <v>128</v>
      </c>
      <c r="F3" s="29" t="s">
        <v>129</v>
      </c>
      <c r="G3" s="29" t="s">
        <v>130</v>
      </c>
      <c r="H3" s="29" t="s">
        <v>131</v>
      </c>
      <c r="I3" s="29" t="s">
        <v>132</v>
      </c>
      <c r="J3" s="29" t="s">
        <v>133</v>
      </c>
      <c r="K3" s="30" t="s">
        <v>134</v>
      </c>
    </row>
    <row r="4" spans="1:11" ht="16.5" thickBot="1" x14ac:dyDescent="0.3">
      <c r="B4" s="33" t="s">
        <v>89</v>
      </c>
      <c r="C4" s="34">
        <v>2021</v>
      </c>
      <c r="E4" s="35" t="str">
        <f>IF(WEEKDAY(DATE($C$4,$A$3,1))=1,1,"")</f>
        <v/>
      </c>
      <c r="F4" s="11">
        <f>IFERROR(IF(WEEKDAY(DATE($C$4,$A$3,1))=2,1,E4+1),"")</f>
        <v>1</v>
      </c>
      <c r="G4" s="11">
        <f>IFERROR(IF(WEEKDAY(DATE($C$4,$A$3,1))=3,1,F4+1),"")</f>
        <v>2</v>
      </c>
      <c r="H4" s="11">
        <f>IFERROR(IF(WEEKDAY(DATE($C$4,$A$3,1))=4,1,G4+1),"")</f>
        <v>3</v>
      </c>
      <c r="I4" s="11">
        <f>IFERROR(IF(WEEKDAY(DATE($C$4,$A$3,1))=5,1,H4+1),"")</f>
        <v>4</v>
      </c>
      <c r="J4" s="11">
        <f>IFERROR(IF(WEEKDAY(DATE($C$4,$A$3,1))=6,1,I4+1),"")</f>
        <v>5</v>
      </c>
      <c r="K4" s="13">
        <f>IFERROR(IF(WEEKDAY(DATE($C$4,$A$3,1))=7,1,J4+1),"")</f>
        <v>6</v>
      </c>
    </row>
    <row r="5" spans="1:11" x14ac:dyDescent="0.25">
      <c r="E5" s="36">
        <f>K4+1</f>
        <v>7</v>
      </c>
      <c r="F5" s="5">
        <f>E5+1</f>
        <v>8</v>
      </c>
      <c r="G5" s="5">
        <f t="shared" ref="G5:K5" si="0">F5+1</f>
        <v>9</v>
      </c>
      <c r="H5" s="5">
        <f t="shared" si="0"/>
        <v>10</v>
      </c>
      <c r="I5" s="5">
        <f t="shared" si="0"/>
        <v>11</v>
      </c>
      <c r="J5" s="5">
        <f t="shared" si="0"/>
        <v>12</v>
      </c>
      <c r="K5" s="15">
        <f t="shared" si="0"/>
        <v>13</v>
      </c>
    </row>
    <row r="6" spans="1:11" x14ac:dyDescent="0.25">
      <c r="E6" s="36">
        <f t="shared" ref="E6:E7" si="1">K5+1</f>
        <v>14</v>
      </c>
      <c r="F6" s="5">
        <f t="shared" ref="F6:K6" si="2">E6+1</f>
        <v>15</v>
      </c>
      <c r="G6" s="5">
        <f t="shared" si="2"/>
        <v>16</v>
      </c>
      <c r="H6" s="5">
        <f t="shared" si="2"/>
        <v>17</v>
      </c>
      <c r="I6" s="5">
        <f t="shared" si="2"/>
        <v>18</v>
      </c>
      <c r="J6" s="5">
        <f t="shared" si="2"/>
        <v>19</v>
      </c>
      <c r="K6" s="15">
        <f t="shared" si="2"/>
        <v>20</v>
      </c>
    </row>
    <row r="7" spans="1:11" x14ac:dyDescent="0.25">
      <c r="E7" s="36">
        <f t="shared" si="1"/>
        <v>21</v>
      </c>
      <c r="F7" s="5">
        <f t="shared" ref="F7:K7" si="3">E7+1</f>
        <v>22</v>
      </c>
      <c r="G7" s="5">
        <f t="shared" si="3"/>
        <v>23</v>
      </c>
      <c r="H7" s="5">
        <f t="shared" si="3"/>
        <v>24</v>
      </c>
      <c r="I7" s="5">
        <f t="shared" si="3"/>
        <v>25</v>
      </c>
      <c r="J7" s="5">
        <f t="shared" si="3"/>
        <v>26</v>
      </c>
      <c r="K7" s="15">
        <f t="shared" si="3"/>
        <v>27</v>
      </c>
    </row>
    <row r="8" spans="1:11" x14ac:dyDescent="0.25">
      <c r="E8" s="36">
        <f>IFERROR(IF(DAY(EOMONTH(DATE($C$4,$A$3,1),0))=K7,"",K7+1),"")</f>
        <v>28</v>
      </c>
      <c r="F8" s="5" t="str">
        <f>IFERROR(IF(DAY(EOMONTH(DATE($C$4,$A$3,1),0))=E8,"",E8+1),"")</f>
        <v/>
      </c>
      <c r="G8" s="5" t="str">
        <f t="shared" ref="G8:K9" si="4">IFERROR(IF(DAY(EOMONTH(DATE($C$4,$A$3,1),0))=F8,"",F8+1),"")</f>
        <v/>
      </c>
      <c r="H8" s="5" t="str">
        <f t="shared" si="4"/>
        <v/>
      </c>
      <c r="I8" s="5" t="str">
        <f t="shared" si="4"/>
        <v/>
      </c>
      <c r="J8" s="5" t="str">
        <f t="shared" si="4"/>
        <v/>
      </c>
      <c r="K8" s="15" t="str">
        <f t="shared" si="4"/>
        <v/>
      </c>
    </row>
    <row r="9" spans="1:11" ht="16.5" thickBot="1" x14ac:dyDescent="0.3">
      <c r="E9" s="37" t="str">
        <f>IFERROR(IF(DAY(EOMONTH(DATE($C$4,$A$3,1),0))=K8,"",K8+1),"")</f>
        <v/>
      </c>
      <c r="F9" s="17" t="str">
        <f>IFERROR(IF(DAY(EOMONTH(DATE($C$4,$A$3,1),0))=E9,"",E9+1),"")</f>
        <v/>
      </c>
      <c r="G9" s="17" t="str">
        <f t="shared" si="4"/>
        <v/>
      </c>
      <c r="H9" s="17" t="str">
        <f t="shared" si="4"/>
        <v/>
      </c>
      <c r="I9" s="17" t="str">
        <f t="shared" si="4"/>
        <v/>
      </c>
      <c r="J9" s="17" t="str">
        <f t="shared" si="4"/>
        <v/>
      </c>
      <c r="K9" s="19" t="str">
        <f t="shared" si="4"/>
        <v/>
      </c>
    </row>
    <row r="10" spans="1:11" x14ac:dyDescent="0.25">
      <c r="C10" s="27"/>
    </row>
  </sheetData>
  <mergeCells count="1">
    <mergeCell ref="E2:K2"/>
  </mergeCells>
  <phoneticPr fontId="3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autoPict="0">
                <anchor moveWithCells="1" sizeWithCells="1">
                  <from>
                    <xdr:col>0</xdr:col>
                    <xdr:colOff>19050</xdr:colOff>
                    <xdr:row>2</xdr:row>
                    <xdr:rowOff>0</xdr:rowOff>
                  </from>
                  <to>
                    <xdr:col>0</xdr:col>
                    <xdr:colOff>219075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Spinner 2">
              <controlPr defaultSize="0" autoPict="0">
                <anchor moveWithCells="1" sizeWithCells="1">
                  <from>
                    <xdr:col>0</xdr:col>
                    <xdr:colOff>19050</xdr:colOff>
                    <xdr:row>3</xdr:row>
                    <xdr:rowOff>9525</xdr:rowOff>
                  </from>
                  <to>
                    <xdr:col>0</xdr:col>
                    <xdr:colOff>219075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2D5B-2F6B-410A-962B-A7CDFFBCAC3E}">
  <dimension ref="A1:G17"/>
  <sheetViews>
    <sheetView zoomScale="145" zoomScaleNormal="145" workbookViewId="0">
      <selection activeCell="E16" sqref="E16"/>
    </sheetView>
  </sheetViews>
  <sheetFormatPr defaultRowHeight="15.75" x14ac:dyDescent="0.25"/>
  <cols>
    <col min="1" max="1" width="18.25" bestFit="1" customWidth="1"/>
    <col min="2" max="2" width="11.75" customWidth="1"/>
    <col min="3" max="3" width="24" bestFit="1" customWidth="1"/>
    <col min="4" max="4" width="11.375" bestFit="1" customWidth="1"/>
    <col min="5" max="5" width="20" bestFit="1" customWidth="1"/>
    <col min="6" max="6" width="17.75" bestFit="1" customWidth="1"/>
    <col min="7" max="7" width="17.25" bestFit="1" customWidth="1"/>
  </cols>
  <sheetData>
    <row r="1" spans="1:7" x14ac:dyDescent="0.25">
      <c r="A1" t="s">
        <v>0</v>
      </c>
      <c r="B1" t="s">
        <v>137</v>
      </c>
      <c r="C1" t="s">
        <v>139</v>
      </c>
      <c r="D1" t="s">
        <v>137</v>
      </c>
      <c r="E1" t="s">
        <v>140</v>
      </c>
      <c r="F1" t="s">
        <v>141</v>
      </c>
      <c r="G1" t="s">
        <v>142</v>
      </c>
    </row>
    <row r="2" spans="1:7" x14ac:dyDescent="0.25">
      <c r="A2" t="s">
        <v>135</v>
      </c>
      <c r="B2">
        <f>LEN(A2)</f>
        <v>17</v>
      </c>
      <c r="C2" t="str">
        <f>TRIM(A2)</f>
        <v>Vijay ahluwalia</v>
      </c>
      <c r="D2">
        <f>LEN(C2)</f>
        <v>15</v>
      </c>
      <c r="E2" t="str">
        <f>UPPER(TRIM(A2))</f>
        <v>VIJAY AHLUWALIA</v>
      </c>
      <c r="F2" t="str">
        <f>PROPER(TRIM(A2))</f>
        <v>Vijay Ahluwalia</v>
      </c>
      <c r="G2" t="str">
        <f>LOWER(E2)</f>
        <v>vijay ahluwalia</v>
      </c>
    </row>
    <row r="3" spans="1:7" x14ac:dyDescent="0.25">
      <c r="A3" t="s">
        <v>136</v>
      </c>
      <c r="B3">
        <f t="shared" ref="B3:B4" si="0">LEN(A3)</f>
        <v>21</v>
      </c>
      <c r="C3" t="str">
        <f t="shared" ref="C3:C4" si="1">TRIM(A3)</f>
        <v>siddhant singh vats</v>
      </c>
      <c r="D3">
        <f t="shared" ref="D3:D4" si="2">LEN(C3)</f>
        <v>19</v>
      </c>
      <c r="E3" t="str">
        <f t="shared" ref="E3:E4" si="3">UPPER(TRIM(A3))</f>
        <v>SIDDHANT SINGH VATS</v>
      </c>
      <c r="F3" t="str">
        <f t="shared" ref="F3:F4" si="4">PROPER(TRIM(A3))</f>
        <v>Siddhant Singh Vats</v>
      </c>
      <c r="G3" t="str">
        <f t="shared" ref="G3:G4" si="5">LOWER(E3)</f>
        <v>siddhant singh vats</v>
      </c>
    </row>
    <row r="4" spans="1:7" x14ac:dyDescent="0.25">
      <c r="A4" t="s">
        <v>138</v>
      </c>
      <c r="B4">
        <f t="shared" si="0"/>
        <v>20</v>
      </c>
      <c r="C4" t="str">
        <f t="shared" si="1"/>
        <v>sultan ahmad khan</v>
      </c>
      <c r="D4">
        <f t="shared" si="2"/>
        <v>17</v>
      </c>
      <c r="E4" t="str">
        <f t="shared" si="3"/>
        <v>SULTAN AHMAD KHAN</v>
      </c>
      <c r="F4" t="str">
        <f t="shared" si="4"/>
        <v>Sultan Ahmad Khan</v>
      </c>
      <c r="G4" t="str">
        <f t="shared" si="5"/>
        <v>sultan ahmad khan</v>
      </c>
    </row>
    <row r="6" spans="1:7" x14ac:dyDescent="0.25">
      <c r="A6" t="s">
        <v>0</v>
      </c>
      <c r="B6" t="s">
        <v>146</v>
      </c>
      <c r="C6" t="s">
        <v>147</v>
      </c>
      <c r="D6" t="s">
        <v>148</v>
      </c>
      <c r="E6" t="s">
        <v>149</v>
      </c>
      <c r="F6" t="s">
        <v>150</v>
      </c>
    </row>
    <row r="7" spans="1:7" x14ac:dyDescent="0.25">
      <c r="A7" t="s">
        <v>143</v>
      </c>
      <c r="B7" t="str">
        <f>LEFT(A7,5)</f>
        <v>Vijay</v>
      </c>
      <c r="C7" t="str">
        <f>RIGHT(A7,9)</f>
        <v>Ahluwalia</v>
      </c>
      <c r="D7">
        <f>FIND("a",A7,FIND("a",A7)+1)</f>
        <v>12</v>
      </c>
      <c r="E7" t="str">
        <f>MID(A7,6,5)</f>
        <v xml:space="preserve"> Ahlu</v>
      </c>
      <c r="F7" t="str">
        <f>SUBSTITUTE(A7,"a","",3)</f>
        <v>Vijay Ahluwali</v>
      </c>
    </row>
    <row r="8" spans="1:7" x14ac:dyDescent="0.25">
      <c r="A8" t="s">
        <v>144</v>
      </c>
      <c r="B8" t="str">
        <f t="shared" ref="B8:B9" si="6">LEFT(A8,5)</f>
        <v>Siddh</v>
      </c>
      <c r="C8" t="str">
        <f t="shared" ref="C8:C9" si="7">RIGHT(A8,9)</f>
        <v>ingh Vats</v>
      </c>
      <c r="D8">
        <f t="shared" ref="D8:D9" si="8">FIND("a",A8,FIND("a",A8)+1)</f>
        <v>17</v>
      </c>
      <c r="E8" t="str">
        <f t="shared" ref="E8:E9" si="9">MID(A8,6,5)</f>
        <v>ant S</v>
      </c>
      <c r="F8" t="str">
        <f t="shared" ref="F8:F9" si="10">SUBSTITUTE(A8,"a","",3)</f>
        <v>Siddhant Singh Vats</v>
      </c>
    </row>
    <row r="9" spans="1:7" x14ac:dyDescent="0.25">
      <c r="A9" t="s">
        <v>145</v>
      </c>
      <c r="B9" t="str">
        <f t="shared" si="6"/>
        <v>Sulta</v>
      </c>
      <c r="C9" t="str">
        <f t="shared" si="7"/>
        <v>hmad Khan</v>
      </c>
      <c r="D9">
        <f t="shared" si="8"/>
        <v>11</v>
      </c>
      <c r="E9" t="str">
        <f t="shared" si="9"/>
        <v>n Ahm</v>
      </c>
      <c r="F9" t="str">
        <f t="shared" si="10"/>
        <v>Sultan Ahmad Khn</v>
      </c>
    </row>
    <row r="10" spans="1:7" x14ac:dyDescent="0.25">
      <c r="B10" s="2" t="s">
        <v>151</v>
      </c>
      <c r="D10" s="2" t="s">
        <v>153</v>
      </c>
    </row>
    <row r="11" spans="1:7" x14ac:dyDescent="0.25">
      <c r="C11" s="2" t="s">
        <v>152</v>
      </c>
      <c r="E11" s="2" t="s">
        <v>154</v>
      </c>
    </row>
    <row r="12" spans="1:7" x14ac:dyDescent="0.25">
      <c r="F12" s="2" t="s">
        <v>155</v>
      </c>
    </row>
    <row r="14" spans="1:7" x14ac:dyDescent="0.25">
      <c r="A14" t="s">
        <v>0</v>
      </c>
      <c r="B14" t="s">
        <v>156</v>
      </c>
      <c r="C14" t="s">
        <v>157</v>
      </c>
      <c r="D14" t="s">
        <v>158</v>
      </c>
      <c r="E14" t="s">
        <v>159</v>
      </c>
    </row>
    <row r="15" spans="1:7" x14ac:dyDescent="0.25">
      <c r="A15" t="s">
        <v>143</v>
      </c>
      <c r="B15" t="str">
        <f>LEFT(TRIM(A15),FIND(" ",TRIM(A15))-1)</f>
        <v>Vijay</v>
      </c>
      <c r="C15" t="str">
        <f>IFERROR(MID(A15,FIND(" ",A15)+1,FIND(" ",A15,FIND(" ",A15)+1)-FIND(" ",A15)),"")</f>
        <v/>
      </c>
      <c r="D15" t="str">
        <f>IFERROR(RIGHT(A15,LEN(A15)-FIND(" ",A15,FIND(" ",A15)+1)),RIGHT(A15,LEN(A15)-FIND(" ",A15)))</f>
        <v>Ahluwalia</v>
      </c>
      <c r="E15" t="str">
        <f>TRIM(B15&amp;" "&amp;C15&amp;" "&amp;D15)</f>
        <v>Vijay Ahluwalia</v>
      </c>
    </row>
    <row r="16" spans="1:7" x14ac:dyDescent="0.25">
      <c r="A16" t="s">
        <v>144</v>
      </c>
      <c r="B16" t="str">
        <f t="shared" ref="B16:B17" si="11">LEFT(TRIM(A16),FIND(" ",TRIM(A16))-1)</f>
        <v>Siddhant</v>
      </c>
      <c r="C16" t="str">
        <f>IFERROR(MID(A16,FIND(" ",A16)+1,FIND(" ",A16,FIND(" ",A16)+1)-FIND(" ",A16)),"")</f>
        <v xml:space="preserve">Singh </v>
      </c>
      <c r="D16" t="str">
        <f>IFERROR(RIGHT(A16,LEN(A16)-FIND(" ",A16,FIND(" ",A16)+1)),RIGHT(A16,LEN(A16)-FIND(" ",A16)))</f>
        <v>Vats</v>
      </c>
      <c r="E16" t="str">
        <f>TRIM(CONCATENATE(B16," ",C16," ",D16))</f>
        <v>Siddhant Singh Vats</v>
      </c>
    </row>
    <row r="17" spans="1:5" x14ac:dyDescent="0.25">
      <c r="A17" t="s">
        <v>145</v>
      </c>
      <c r="B17" t="str">
        <f t="shared" si="11"/>
        <v>Sultan</v>
      </c>
      <c r="C17" t="str">
        <f t="shared" ref="C16:C17" si="12">IFERROR(MID(A17,FIND(" ",A17)+1,FIND(" ",A17,FIND(" ",A17)+1)-FIND(" ",A17)),"")</f>
        <v xml:space="preserve">Ahmad </v>
      </c>
      <c r="D17" t="str">
        <f t="shared" ref="D16:D17" si="13">IFERROR(RIGHT(A17,LEN(A17)-FIND(" ",A17,FIND(" ",A17)+1)),RIGHT(A17,LEN(A17)-FIND(" ",A17)))</f>
        <v>Khan</v>
      </c>
      <c r="E17" t="str">
        <f>TRIM(CONCATENATE(B17," ",C17," ",D17))</f>
        <v>Sultan Ahmad Khan</v>
      </c>
    </row>
  </sheetData>
  <pageMargins left="0.7" right="0.7" top="0.75" bottom="0.75" header="0.3" footer="0.3"/>
  <ignoredErrors>
    <ignoredError sqref="C2:C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Date &amp; Time</vt:lpstr>
      <vt:lpstr>Calendar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frenko jha</cp:lastModifiedBy>
  <dcterms:created xsi:type="dcterms:W3CDTF">2021-02-02T05:24:56Z</dcterms:created>
  <dcterms:modified xsi:type="dcterms:W3CDTF">2021-02-04T17:08:51Z</dcterms:modified>
</cp:coreProperties>
</file>