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github\SprinterVanBattery\01_DESIGN_FILES\PROJECT OUTPUTS\ASSEMBLY\"/>
    </mc:Choice>
  </mc:AlternateContent>
  <xr:revisionPtr revIDLastSave="0" documentId="13_ncr:1_{F4A54E0E-DB21-402F-9780-A35883CA270E}" xr6:coauthVersionLast="47" xr6:coauthVersionMax="47" xr10:uidLastSave="{00000000-0000-0000-0000-000000000000}"/>
  <bookViews>
    <workbookView xWindow="9740" yWindow="840" windowWidth="25730" windowHeight="18410" xr2:uid="{00000000-000D-0000-FFFF-FFFF00000000}"/>
  </bookViews>
  <sheets>
    <sheet name="Part List Repor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0" i="3" l="1"/>
  <c r="B50" i="3"/>
  <c r="N49" i="3"/>
  <c r="B49" i="3"/>
  <c r="N48" i="3"/>
  <c r="B48" i="3"/>
  <c r="N47" i="3"/>
  <c r="B47" i="3"/>
  <c r="N46" i="3"/>
  <c r="B46" i="3"/>
  <c r="N45" i="3"/>
  <c r="B45" i="3"/>
  <c r="N44" i="3"/>
  <c r="B44" i="3"/>
  <c r="N43" i="3"/>
  <c r="B43" i="3"/>
  <c r="N42" i="3"/>
  <c r="B42" i="3"/>
  <c r="N41" i="3"/>
  <c r="B41" i="3"/>
  <c r="N40" i="3"/>
  <c r="B40" i="3"/>
  <c r="N39" i="3"/>
  <c r="B39" i="3"/>
  <c r="N38" i="3"/>
  <c r="B38" i="3"/>
  <c r="N37" i="3"/>
  <c r="B37" i="3"/>
  <c r="N36" i="3"/>
  <c r="B36" i="3"/>
  <c r="N35" i="3"/>
  <c r="B35" i="3"/>
  <c r="N34" i="3"/>
  <c r="B34" i="3"/>
  <c r="N33" i="3"/>
  <c r="B33" i="3"/>
  <c r="N32" i="3"/>
  <c r="B32" i="3"/>
  <c r="N31" i="3"/>
  <c r="B31" i="3"/>
  <c r="N30" i="3"/>
  <c r="B30" i="3"/>
  <c r="N29" i="3"/>
  <c r="B29" i="3"/>
  <c r="N28" i="3"/>
  <c r="B28" i="3"/>
  <c r="N27" i="3"/>
  <c r="B27" i="3"/>
  <c r="N26" i="3"/>
  <c r="B26" i="3"/>
  <c r="N25" i="3"/>
  <c r="B25" i="3"/>
  <c r="N24" i="3"/>
  <c r="B24" i="3"/>
  <c r="N23" i="3"/>
  <c r="B23" i="3"/>
  <c r="N22" i="3"/>
  <c r="B22" i="3"/>
  <c r="N21" i="3"/>
  <c r="B21" i="3"/>
  <c r="N20" i="3"/>
  <c r="B20" i="3"/>
  <c r="N19" i="3"/>
  <c r="B19" i="3"/>
  <c r="N18" i="3"/>
  <c r="B18" i="3"/>
  <c r="N17" i="3"/>
  <c r="B17" i="3"/>
  <c r="N16" i="3"/>
  <c r="B16" i="3"/>
  <c r="N15" i="3"/>
  <c r="B15" i="3"/>
  <c r="N14" i="3"/>
  <c r="B14" i="3"/>
  <c r="N13" i="3"/>
  <c r="B13" i="3"/>
  <c r="B12" i="3"/>
  <c r="N12" i="3" l="1"/>
  <c r="N11" i="3"/>
  <c r="M51" i="3" l="1"/>
  <c r="P51" i="3" l="1"/>
  <c r="M53" i="3" l="1"/>
  <c r="M54" i="3" l="1"/>
  <c r="E8" i="3" l="1"/>
  <c r="F8" i="3"/>
  <c r="B11" i="3"/>
</calcChain>
</file>

<file path=xl/sharedStrings.xml><?xml version="1.0" encoding="utf-8"?>
<sst xmlns="http://schemas.openxmlformats.org/spreadsheetml/2006/main" count="316" uniqueCount="225">
  <si>
    <t>Source Data From:</t>
  </si>
  <si>
    <t>Project:</t>
  </si>
  <si>
    <t>Variant:</t>
  </si>
  <si>
    <t>Print Date:</t>
  </si>
  <si>
    <t>Report Date:</t>
  </si>
  <si>
    <t>Approved</t>
  </si>
  <si>
    <t>Notes</t>
  </si>
  <si>
    <t>#</t>
  </si>
  <si>
    <t>Total</t>
  </si>
  <si>
    <t>Contact:</t>
  </si>
  <si>
    <t>pcs:</t>
  </si>
  <si>
    <t>COMPONENT LIST</t>
  </si>
  <si>
    <t>Generated By:</t>
  </si>
  <si>
    <t>USD</t>
  </si>
  <si>
    <t>Price for 1 pcs</t>
  </si>
  <si>
    <t>Quantity (Total)</t>
  </si>
  <si>
    <t>Mule Labs, LLC</t>
  </si>
  <si>
    <t>http://www.mule-labs.com</t>
  </si>
  <si>
    <t>Designator</t>
  </si>
  <si>
    <t>Manufacturer</t>
  </si>
  <si>
    <t>Description</t>
  </si>
  <si>
    <t>Supplier</t>
  </si>
  <si>
    <t>Supplier PN</t>
  </si>
  <si>
    <t>Manufacturer PN</t>
  </si>
  <si>
    <t>Supplier Stock</t>
  </si>
  <si>
    <t>Quantity</t>
  </si>
  <si>
    <t>Supplier Unit Price</t>
  </si>
  <si>
    <t>Supplier Subtotal</t>
  </si>
  <si>
    <t>Supplier Currency</t>
  </si>
  <si>
    <t>VAN BATT CTRLR V1</t>
  </si>
  <si>
    <t>Van Battery Controller V1.PrjPCB</t>
  </si>
  <si>
    <t/>
  </si>
  <si>
    <t>ORIGINAL</t>
  </si>
  <si>
    <t>10/18/2022</t>
  </si>
  <si>
    <t>10:04 AM</t>
  </si>
  <si>
    <t>&lt;Parameter ClientWebsite not found&gt;</t>
  </si>
  <si>
    <t>1</t>
  </si>
  <si>
    <t>F1, F2, F3, F4, F5, F6, F10</t>
  </si>
  <si>
    <t>J1, J2</t>
  </si>
  <si>
    <t>F7, F8, F9</t>
  </si>
  <si>
    <t>D4, D5, D6, D7, D8, D9, D10, D11</t>
  </si>
  <si>
    <t>R5, R34, R36, R42, R43, R48, R50</t>
  </si>
  <si>
    <t>J16</t>
  </si>
  <si>
    <t>J21</t>
  </si>
  <si>
    <t>F12, F13, F14, F15, F16, F17, F18, F19, F20</t>
  </si>
  <si>
    <t>K1</t>
  </si>
  <si>
    <t>R7, R8, R11, R12, R15, R16, R19, R20, R38, R39, R44, R45, R49, R51, R52, R54</t>
  </si>
  <si>
    <t>SW1, SW2, SW3, SW4, SW5</t>
  </si>
  <si>
    <t>J12</t>
  </si>
  <si>
    <t>OP1, OP2</t>
  </si>
  <si>
    <t>L1</t>
  </si>
  <si>
    <t>D1, D12, D13, D15, D16</t>
  </si>
  <si>
    <t>J17, J18, J19, J20</t>
  </si>
  <si>
    <t>X1</t>
  </si>
  <si>
    <t>C13, C14, C15, C16, C17, C18, C19, C20</t>
  </si>
  <si>
    <t>J14, J15</t>
  </si>
  <si>
    <t>C1, C2, C3, C4, C7, C8, C11, C12, C21, C22</t>
  </si>
  <si>
    <t>NTC1, NTC2</t>
  </si>
  <si>
    <t>C6</t>
  </si>
  <si>
    <t>C9, C10</t>
  </si>
  <si>
    <t>J13</t>
  </si>
  <si>
    <t>R23, R24, R25, R26, R27, R28, R29, R30, R31, R32, R46, R47, R53</t>
  </si>
  <si>
    <t>J23</t>
  </si>
  <si>
    <t>R3</t>
  </si>
  <si>
    <t>R33</t>
  </si>
  <si>
    <t>C5</t>
  </si>
  <si>
    <t>D2</t>
  </si>
  <si>
    <t>D3, D14</t>
  </si>
  <si>
    <t>FB1</t>
  </si>
  <si>
    <t>J3, J4, J5, J6, J7, J8, J22</t>
  </si>
  <si>
    <t>J9, J10, J11</t>
  </si>
  <si>
    <t>Q1, Q2, Q3, Q4, Q5, Q6</t>
  </si>
  <si>
    <t>R1, R2</t>
  </si>
  <si>
    <t>R4, R6, R35, R37</t>
  </si>
  <si>
    <t>R9, R10, R13, R14, R17, R18, R21, R22, R40, R41</t>
  </si>
  <si>
    <t>U1</t>
  </si>
  <si>
    <t>U2</t>
  </si>
  <si>
    <t>Manufacturer 1</t>
  </si>
  <si>
    <t>Keystone Electronics</t>
  </si>
  <si>
    <t>Wurth Electronics</t>
  </si>
  <si>
    <t>Kingbright</t>
  </si>
  <si>
    <t>TE Connectivity</t>
  </si>
  <si>
    <t>Samtec</t>
  </si>
  <si>
    <t>Vishay Beyschlag</t>
  </si>
  <si>
    <t>CIT Relay &amp; Switch</t>
  </si>
  <si>
    <t>Susumu</t>
  </si>
  <si>
    <t>E-Switch</t>
  </si>
  <si>
    <t>Molex</t>
  </si>
  <si>
    <t>Vishay Dale</t>
  </si>
  <si>
    <t>Vishay Lite-On</t>
  </si>
  <si>
    <t>NDK</t>
  </si>
  <si>
    <t>KEMET</t>
  </si>
  <si>
    <t>Adam Equipment</t>
  </si>
  <si>
    <t>TDK</t>
  </si>
  <si>
    <t>Murata</t>
  </si>
  <si>
    <t>Yageo</t>
  </si>
  <si>
    <t>Stackpole Electronics</t>
  </si>
  <si>
    <t>Vishay</t>
  </si>
  <si>
    <t>Osram Opto</t>
  </si>
  <si>
    <t>ON Semiconductor / Fairchild</t>
  </si>
  <si>
    <t>Vishay Siliconix</t>
  </si>
  <si>
    <t>Vishay Precision Group</t>
  </si>
  <si>
    <t>STMicroelectronics</t>
  </si>
  <si>
    <t>Mean Well</t>
  </si>
  <si>
    <t>Manufacturer Part Number 1</t>
  </si>
  <si>
    <t>3557-2</t>
  </si>
  <si>
    <t>S98630</t>
  </si>
  <si>
    <t>3555-2</t>
  </si>
  <si>
    <t>APT3216LSECK/J3-PRV</t>
  </si>
  <si>
    <t>1614881-3</t>
  </si>
  <si>
    <t>5406295-1</t>
  </si>
  <si>
    <t>FTSH-105-01-F-DV-K</t>
  </si>
  <si>
    <t>MFU0805FF02000P500</t>
  </si>
  <si>
    <t>J115F11A24VDCS6.9</t>
  </si>
  <si>
    <t>RR0816P-103-D</t>
  </si>
  <si>
    <t>TL3365AF180QG</t>
  </si>
  <si>
    <t>IHLP2020BZER100M01</t>
  </si>
  <si>
    <t>LTST-C171GKT</t>
  </si>
  <si>
    <t>35362-0250</t>
  </si>
  <si>
    <t>NX2520SA-24.000000MHZ</t>
  </si>
  <si>
    <t>C0603C103K4RECAUTO</t>
  </si>
  <si>
    <t>BHR-12-VUA</t>
  </si>
  <si>
    <t>CGA3E2X7R1E104K080AA</t>
  </si>
  <si>
    <t>NCP18XV103E03RB</t>
  </si>
  <si>
    <t>GRM21BC71H475KE11L</t>
  </si>
  <si>
    <t>GJM1555C1H6R8WB01D</t>
  </si>
  <si>
    <t>RC0603FR-07220RL</t>
  </si>
  <si>
    <t>RMCF0805FT4K02</t>
  </si>
  <si>
    <t>CRCW08052K00FKEA</t>
  </si>
  <si>
    <t>C3216X5R1H106K160AB</t>
  </si>
  <si>
    <t>LGL29K-F2J1-24</t>
  </si>
  <si>
    <t>MBRS340</t>
  </si>
  <si>
    <t>BLM18EG221SN1D</t>
  </si>
  <si>
    <t>151053-0002</t>
  </si>
  <si>
    <t>SI2356DS-T1-GE3</t>
  </si>
  <si>
    <t>Y14840R00030F9R</t>
  </si>
  <si>
    <t>CRCW060310K0JNEA</t>
  </si>
  <si>
    <t>CRCW06031K00FKEA</t>
  </si>
  <si>
    <t>STM32L152C8U6A</t>
  </si>
  <si>
    <t>SPBW06F-03</t>
  </si>
  <si>
    <t>Fuse Holder; Auto; 2 in1 Blade; THM; 1 Fuse; Vertical; 30 Amps</t>
  </si>
  <si>
    <t>Fuse Block Cartridge Holder</t>
  </si>
  <si>
    <t>LED RED CLEAR 2SMD</t>
  </si>
  <si>
    <t>RES SMD 100 OHM 0.1% 1/16W 0603</t>
  </si>
  <si>
    <t>Conn RJ-45 F 8 POS RA Thru-Hole</t>
  </si>
  <si>
    <t>1.27 mm, 2 Rows, 10 Contacts, Surface Mount</t>
  </si>
  <si>
    <t>FUSE 2A 32V SMT 0805 THIN</t>
  </si>
  <si>
    <t>RES SMD 10K OHM 0.5% 1/16W 0603</t>
  </si>
  <si>
    <t>SWITCH TACTILE SPST-NO 0.05A 12V</t>
  </si>
  <si>
    <t>Mighty-SPOX Header, 3.50mm Pitch, Vertical, 6 Circuits, Brass (CuZn) Contact</t>
  </si>
  <si>
    <t>Optocoupler, Transistor, 3.75Kv, Sop Rohs Compliant: Yes</t>
  </si>
  <si>
    <t>FIXED IND 10UH 2.3A 199 MOHM SMD</t>
  </si>
  <si>
    <t>Lite-On LTST-C171GKT, CHIPLED 0805 Series Green LED, 569 nm 2012 (0805), Rectangle Lens SMD package</t>
  </si>
  <si>
    <t>Conn Shrouded Header HDR 2 POS 2mm Solder ST Thru-Hole Bag</t>
  </si>
  <si>
    <t>CRYSTAL 24.000000MHZ 10PF SMD</t>
  </si>
  <si>
    <t>CAP CER 0603 10NF 16V X7R 10%</t>
  </si>
  <si>
    <t>CONN HEADER VERT 12POS 2.54MM</t>
  </si>
  <si>
    <t>CAP CER 0.1UF 25V X7R 0603</t>
  </si>
  <si>
    <t>Thermistor NTC 10K Ohm 3% 2-Pin 0603 Surface Mount Solder Pad 3934K T/R</t>
  </si>
  <si>
    <t>CAP CER 4.7UF 50V X7S 0805</t>
  </si>
  <si>
    <t>CAP CER 6.8PF 50V 0402</t>
  </si>
  <si>
    <t>CONN HEADER 6 POS 2.54</t>
  </si>
  <si>
    <t>RES SMD 220 OHM 1% 1/10W 0603</t>
  </si>
  <si>
    <t>CONN HEADER 2 POS 2.54</t>
  </si>
  <si>
    <t>RES 4.02K OHM 1% 1/8W 0805</t>
  </si>
  <si>
    <t>Res Thick Film 0805 2K Ohm 1% 1/8W ±100ppm/°C Molded SMD Paper T/R</t>
  </si>
  <si>
    <t>CAP CER 10UF 50V X5R 1206</t>
  </si>
  <si>
    <t>LED GREEN DIFFUSED 0603 SMD</t>
  </si>
  <si>
    <t>DIODE SCHOTTKY 40V 4A SMC</t>
  </si>
  <si>
    <t>FERRITE BEAD 220 OHM 0603 1LN</t>
  </si>
  <si>
    <t>Conn Power HDR 2 POS 7.49mm Solder ST Thru-Hole 2 Terminal 1 Port Super Sabre™ Frame</t>
  </si>
  <si>
    <t>11.00mm Pitch EXTreme Guardian Power Vertical Plug PCB Header, 2.30mm PCB Thickness, Gold (Au) Plating, 2 Circuits</t>
  </si>
  <si>
    <t>Si2356DS Series 40 V 3.2 A 51 mOhm Surface Mount N-Channel Mosfet - SOT-23-3</t>
  </si>
  <si>
    <t>CSM3920A 0R0030 1.0% S T 130800 Chip Resistor Strip 3920 (1052 Metric)</t>
  </si>
  <si>
    <t>RES SMD 10K OHM 5% 1/10W 0603</t>
  </si>
  <si>
    <t>RES SMD 1K OHM 1% 1/10W 0603</t>
  </si>
  <si>
    <t>IC MCU 32BIT 64KB FLASH 48UFQFPN</t>
  </si>
  <si>
    <t>DC DC CONVERTER 3.3V 5W</t>
  </si>
  <si>
    <t>Supplier 1</t>
  </si>
  <si>
    <t>Digi-Key</t>
  </si>
  <si>
    <t>Supplier Part Number 1</t>
  </si>
  <si>
    <t>36-3557-2-ND</t>
  </si>
  <si>
    <t>2101-S98630-ND</t>
  </si>
  <si>
    <t>36-3555-2-ND</t>
  </si>
  <si>
    <t>754-1940-1-ND</t>
  </si>
  <si>
    <t>A102330CT-ND</t>
  </si>
  <si>
    <t>A115395-ND</t>
  </si>
  <si>
    <t>SAM8796-ND</t>
  </si>
  <si>
    <t>749-1743-1-ND</t>
  </si>
  <si>
    <t>2449-J115F11A24VDCS6.9-ND</t>
  </si>
  <si>
    <t>RR08P10.0KDCT-ND</t>
  </si>
  <si>
    <t>EG5384CT-ND</t>
  </si>
  <si>
    <t>WM3416-ND</t>
  </si>
  <si>
    <t>732-141355145000CT-ND</t>
  </si>
  <si>
    <t>541-1093-1-ND</t>
  </si>
  <si>
    <t>160-1423-1-ND</t>
  </si>
  <si>
    <t>WM18920-ND</t>
  </si>
  <si>
    <t>644-1061-1-ND</t>
  </si>
  <si>
    <t>399-17880-1-ND</t>
  </si>
  <si>
    <t>2057-BHR-12-VUA-ND</t>
  </si>
  <si>
    <t>445-5667-1-ND</t>
  </si>
  <si>
    <t>490-12102-1-ND</t>
  </si>
  <si>
    <t>490-12757-1-ND</t>
  </si>
  <si>
    <t>490-14447-1-ND</t>
  </si>
  <si>
    <t>732-5319-ND</t>
  </si>
  <si>
    <t>311-220HRCT-ND</t>
  </si>
  <si>
    <t>732-5315-ND</t>
  </si>
  <si>
    <t>RMCF0805FT4K02DKR-ND</t>
  </si>
  <si>
    <t>541-2.00KCCT-ND</t>
  </si>
  <si>
    <t>445-5998-6-ND</t>
  </si>
  <si>
    <t>475-3118-1-ND</t>
  </si>
  <si>
    <t>MBRS340FSCT-ND</t>
  </si>
  <si>
    <t>490-3992-1-ND</t>
  </si>
  <si>
    <t>WM16204-ND</t>
  </si>
  <si>
    <t>WM14985-ND</t>
  </si>
  <si>
    <t>SI2356DS-T1-GE3CT-ND</t>
  </si>
  <si>
    <t>804-Y14840R00030F9RCT-ND</t>
  </si>
  <si>
    <t>541-10KGCT-ND</t>
  </si>
  <si>
    <t>541-1.00KHCT-ND</t>
  </si>
  <si>
    <t>497-18956-ND</t>
  </si>
  <si>
    <t>1866-4809-ND</t>
  </si>
  <si>
    <t>Supplier Stock 1</t>
  </si>
  <si>
    <t>Supplier Unit Price 1</t>
  </si>
  <si>
    <t>Supplier Subtotal 1</t>
  </si>
  <si>
    <t>Supplier Currency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</si>
</sst>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:ss\ AM/PM;@"/>
  </numFmts>
  <fonts count="27" x14ac:knownFonts="1">
    <font>
      <sz val="10"/>
      <name val="Arial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16"/>
      <name val="Arial"/>
      <family val="2"/>
    </font>
    <font>
      <sz val="10"/>
      <color theme="1"/>
      <name val="Arial"/>
      <family val="2"/>
    </font>
    <font>
      <sz val="10"/>
      <color indexed="10"/>
      <name val="Roboto"/>
    </font>
    <font>
      <b/>
      <sz val="16"/>
      <color indexed="10"/>
      <name val="Roboto"/>
    </font>
    <font>
      <u/>
      <sz val="10"/>
      <color indexed="12"/>
      <name val="Roboto"/>
    </font>
    <font>
      <b/>
      <sz val="10"/>
      <color indexed="10"/>
      <name val="Roboto"/>
    </font>
    <font>
      <sz val="10"/>
      <name val="Roboto"/>
    </font>
    <font>
      <b/>
      <sz val="20"/>
      <name val="Roboto"/>
    </font>
    <font>
      <b/>
      <sz val="18"/>
      <name val="Roboto"/>
    </font>
    <font>
      <b/>
      <sz val="10"/>
      <name val="Roboto"/>
    </font>
    <font>
      <b/>
      <sz val="8"/>
      <color indexed="13"/>
      <name val="Roboto"/>
    </font>
    <font>
      <sz val="8"/>
      <color indexed="10"/>
      <name val="Roboto"/>
    </font>
    <font>
      <b/>
      <sz val="8"/>
      <color indexed="10"/>
      <name val="Roboto"/>
    </font>
    <font>
      <sz val="9"/>
      <color indexed="10"/>
      <name val="Roboto"/>
    </font>
    <font>
      <b/>
      <sz val="12"/>
      <color indexed="13"/>
      <name val="Roboto"/>
    </font>
    <font>
      <sz val="18"/>
      <name val="Roboto"/>
    </font>
    <font>
      <b/>
      <sz val="24"/>
      <color theme="0"/>
      <name val="Roboto"/>
    </font>
    <font>
      <sz val="10"/>
      <color theme="0"/>
      <name val="Roboto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25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6" fillId="2" borderId="0" xfId="0" applyFont="1" applyFill="1" applyBorder="1" applyAlignment="1"/>
    <xf numFmtId="0" fontId="7" fillId="2" borderId="0" xfId="0" applyFont="1" applyFill="1" applyBorder="1" applyAlignment="1">
      <alignment horizontal="left"/>
    </xf>
    <xf numFmtId="0" fontId="7" fillId="2" borderId="0" xfId="0" applyFont="1" applyFill="1" applyBorder="1" applyAlignment="1"/>
    <xf numFmtId="0" fontId="8" fillId="2" borderId="0" xfId="0" applyFont="1" applyFill="1" applyBorder="1" applyAlignment="1"/>
    <xf numFmtId="0" fontId="2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0" fillId="0" borderId="2" xfId="0" applyBorder="1" applyAlignment="1">
      <alignment horizontal="left" vertical="top"/>
    </xf>
    <xf numFmtId="0" fontId="7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12" fillId="2" borderId="0" xfId="0" applyFont="1" applyFill="1" applyBorder="1" applyAlignment="1"/>
    <xf numFmtId="0" fontId="14" fillId="2" borderId="0" xfId="0" applyFont="1" applyFill="1" applyBorder="1" applyAlignment="1"/>
    <xf numFmtId="0" fontId="13" fillId="0" borderId="0" xfId="1" applyFont="1" applyBorder="1" applyAlignment="1" applyProtection="1">
      <alignment vertical="center"/>
    </xf>
    <xf numFmtId="0" fontId="14" fillId="2" borderId="5" xfId="0" applyFont="1" applyFill="1" applyBorder="1" applyAlignment="1">
      <alignment horizontal="left"/>
    </xf>
    <xf numFmtId="0" fontId="11" fillId="2" borderId="5" xfId="0" applyFont="1" applyFill="1" applyBorder="1" applyAlignment="1"/>
    <xf numFmtId="0" fontId="14" fillId="2" borderId="6" xfId="0" applyFont="1" applyFill="1" applyBorder="1" applyAlignment="1"/>
    <xf numFmtId="0" fontId="17" fillId="0" borderId="9" xfId="0" applyFont="1" applyBorder="1" applyAlignment="1">
      <alignment vertical="top"/>
    </xf>
    <xf numFmtId="0" fontId="15" fillId="0" borderId="10" xfId="0" applyFont="1" applyBorder="1" applyAlignment="1">
      <alignment vertical="top"/>
    </xf>
    <xf numFmtId="0" fontId="11" fillId="2" borderId="0" xfId="0" applyFont="1" applyFill="1" applyBorder="1" applyAlignment="1"/>
    <xf numFmtId="0" fontId="14" fillId="2" borderId="15" xfId="0" applyFont="1" applyFill="1" applyBorder="1" applyAlignment="1"/>
    <xf numFmtId="0" fontId="14" fillId="2" borderId="14" xfId="0" applyFont="1" applyFill="1" applyBorder="1" applyAlignment="1"/>
    <xf numFmtId="0" fontId="22" fillId="2" borderId="15" xfId="0" applyFont="1" applyFill="1" applyBorder="1" applyAlignment="1"/>
    <xf numFmtId="164" fontId="11" fillId="2" borderId="0" xfId="0" applyNumberFormat="1" applyFont="1" applyFill="1" applyBorder="1" applyAlignment="1">
      <alignment horizontal="left"/>
    </xf>
    <xf numFmtId="0" fontId="14" fillId="2" borderId="16" xfId="0" applyFont="1" applyFill="1" applyBorder="1" applyAlignment="1"/>
    <xf numFmtId="0" fontId="11" fillId="2" borderId="15" xfId="0" applyFont="1" applyFill="1" applyBorder="1" applyAlignment="1"/>
    <xf numFmtId="14" fontId="11" fillId="2" borderId="0" xfId="0" applyNumberFormat="1" applyFont="1" applyFill="1" applyBorder="1" applyAlignment="1">
      <alignment horizontal="left"/>
    </xf>
    <xf numFmtId="0" fontId="16" fillId="0" borderId="10" xfId="0" applyFont="1" applyBorder="1" applyAlignment="1">
      <alignment vertical="top"/>
    </xf>
    <xf numFmtId="0" fontId="15" fillId="0" borderId="13" xfId="0" applyFont="1" applyBorder="1" applyAlignment="1">
      <alignment vertical="top"/>
    </xf>
    <xf numFmtId="2" fontId="15" fillId="0" borderId="13" xfId="0" applyNumberFormat="1" applyFont="1" applyBorder="1" applyAlignment="1">
      <alignment horizontal="right" vertical="top"/>
    </xf>
    <xf numFmtId="0" fontId="15" fillId="0" borderId="10" xfId="0" applyFont="1" applyBorder="1" applyAlignment="1">
      <alignment horizontal="left" vertical="top"/>
    </xf>
    <xf numFmtId="0" fontId="15" fillId="0" borderId="9" xfId="0" applyNumberFormat="1" applyFont="1" applyFill="1" applyBorder="1" applyAlignment="1" applyProtection="1">
      <alignment vertical="top"/>
      <protection locked="0"/>
    </xf>
    <xf numFmtId="0" fontId="15" fillId="0" borderId="10" xfId="0" applyNumberFormat="1" applyFont="1" applyFill="1" applyBorder="1" applyAlignment="1" applyProtection="1">
      <alignment vertical="top"/>
      <protection locked="0"/>
    </xf>
    <xf numFmtId="0" fontId="25" fillId="4" borderId="9" xfId="0" applyFont="1" applyFill="1" applyBorder="1" applyAlignment="1">
      <alignment vertical="center"/>
    </xf>
    <xf numFmtId="0" fontId="25" fillId="4" borderId="13" xfId="0" applyFont="1" applyFill="1" applyBorder="1" applyAlignment="1">
      <alignment vertical="center"/>
    </xf>
    <xf numFmtId="0" fontId="26" fillId="4" borderId="13" xfId="0" applyFont="1" applyFill="1" applyBorder="1" applyAlignment="1">
      <alignment horizontal="left" vertical="top"/>
    </xf>
    <xf numFmtId="0" fontId="25" fillId="4" borderId="10" xfId="0" applyFont="1" applyFill="1" applyBorder="1" applyAlignment="1">
      <alignment vertical="center"/>
    </xf>
    <xf numFmtId="0" fontId="5" fillId="4" borderId="13" xfId="0" applyFont="1" applyFill="1" applyBorder="1" applyAlignment="1">
      <alignment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left" vertical="center"/>
    </xf>
    <xf numFmtId="0" fontId="4" fillId="6" borderId="11" xfId="0" applyFont="1" applyFill="1" applyBorder="1" applyAlignment="1"/>
    <xf numFmtId="0" fontId="4" fillId="6" borderId="15" xfId="0" applyFont="1" applyFill="1" applyBorder="1" applyAlignment="1"/>
    <xf numFmtId="0" fontId="4" fillId="6" borderId="15" xfId="0" applyFont="1" applyFill="1" applyBorder="1" applyAlignment="1">
      <alignment wrapText="1"/>
    </xf>
    <xf numFmtId="0" fontId="10" fillId="6" borderId="15" xfId="0" applyFont="1" applyFill="1" applyBorder="1" applyAlignment="1"/>
    <xf numFmtId="0" fontId="4" fillId="6" borderId="7" xfId="0" applyFont="1" applyFill="1" applyBorder="1" applyAlignment="1"/>
    <xf numFmtId="0" fontId="4" fillId="6" borderId="7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left"/>
    </xf>
    <xf numFmtId="0" fontId="4" fillId="6" borderId="8" xfId="0" applyFont="1" applyFill="1" applyBorder="1" applyAlignment="1"/>
    <xf numFmtId="0" fontId="19" fillId="4" borderId="18" xfId="0" applyFont="1" applyFill="1" applyBorder="1" applyAlignment="1">
      <alignment horizontal="center" vertical="center" wrapText="1"/>
    </xf>
    <xf numFmtId="0" fontId="15" fillId="6" borderId="8" xfId="0" applyFont="1" applyFill="1" applyBorder="1" applyAlignment="1">
      <alignment vertical="top"/>
    </xf>
    <xf numFmtId="0" fontId="15" fillId="6" borderId="3" xfId="0" applyFont="1" applyFill="1" applyBorder="1" applyAlignment="1">
      <alignment horizontal="left" vertical="top"/>
    </xf>
    <xf numFmtId="0" fontId="15" fillId="6" borderId="3" xfId="0" applyNumberFormat="1" applyFont="1" applyFill="1" applyBorder="1" applyAlignment="1" applyProtection="1">
      <alignment horizontal="left" vertical="top"/>
      <protection locked="0"/>
    </xf>
    <xf numFmtId="0" fontId="15" fillId="6" borderId="4" xfId="0" applyNumberFormat="1" applyFont="1" applyFill="1" applyBorder="1" applyAlignment="1" applyProtection="1">
      <alignment horizontal="left" vertical="top"/>
      <protection locked="0"/>
    </xf>
    <xf numFmtId="0" fontId="15" fillId="6" borderId="4" xfId="0" applyFont="1" applyFill="1" applyBorder="1" applyAlignment="1">
      <alignment vertical="top"/>
    </xf>
    <xf numFmtId="0" fontId="0" fillId="6" borderId="3" xfId="0" applyFill="1" applyBorder="1" applyAlignment="1">
      <alignment vertical="top"/>
    </xf>
    <xf numFmtId="0" fontId="21" fillId="6" borderId="19" xfId="0" applyFont="1" applyFill="1" applyBorder="1" applyAlignment="1">
      <alignment horizontal="center" vertical="top" wrapText="1"/>
    </xf>
    <xf numFmtId="0" fontId="21" fillId="6" borderId="20" xfId="0" applyFont="1" applyFill="1" applyBorder="1" applyAlignment="1">
      <alignment vertical="top" wrapText="1"/>
    </xf>
    <xf numFmtId="0" fontId="21" fillId="5" borderId="8" xfId="0" applyFont="1" applyFill="1" applyBorder="1" applyAlignment="1">
      <alignment horizontal="left" vertical="top" wrapText="1"/>
    </xf>
    <xf numFmtId="0" fontId="15" fillId="5" borderId="3" xfId="0" applyFont="1" applyFill="1" applyBorder="1" applyAlignment="1">
      <alignment vertical="top"/>
    </xf>
    <xf numFmtId="2" fontId="15" fillId="5" borderId="3" xfId="0" applyNumberFormat="1" applyFont="1" applyFill="1" applyBorder="1" applyAlignment="1">
      <alignment horizontal="right" vertical="top"/>
    </xf>
    <xf numFmtId="0" fontId="15" fillId="5" borderId="4" xfId="0" applyFont="1" applyFill="1" applyBorder="1" applyAlignment="1">
      <alignment horizontal="left" vertical="top"/>
    </xf>
    <xf numFmtId="0" fontId="20" fillId="3" borderId="17" xfId="0" applyFont="1" applyFill="1" applyBorder="1" applyAlignment="1">
      <alignment vertical="top" wrapText="1"/>
    </xf>
    <xf numFmtId="0" fontId="20" fillId="3" borderId="17" xfId="0" applyFont="1" applyFill="1" applyBorder="1" applyAlignment="1">
      <alignment horizontal="right" vertical="top" wrapText="1"/>
    </xf>
    <xf numFmtId="2" fontId="20" fillId="3" borderId="17" xfId="0" applyNumberFormat="1" applyFont="1" applyFill="1" applyBorder="1" applyAlignment="1">
      <alignment horizontal="right" vertical="top" wrapText="1"/>
    </xf>
    <xf numFmtId="38" fontId="20" fillId="3" borderId="17" xfId="0" applyNumberFormat="1" applyFont="1" applyFill="1" applyBorder="1" applyAlignment="1">
      <alignment horizontal="right" vertical="top" wrapText="1"/>
    </xf>
    <xf numFmtId="0" fontId="1" fillId="2" borderId="0" xfId="1" applyFill="1" applyBorder="1" applyAlignment="1" applyProtection="1"/>
    <xf numFmtId="0" fontId="20" fillId="3" borderId="17" xfId="0" applyFont="1" applyFill="1" applyBorder="1" applyAlignment="1">
      <alignment horizontal="left" vertical="top" wrapText="1"/>
    </xf>
    <xf numFmtId="0" fontId="20" fillId="3" borderId="17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vertical="top"/>
    </xf>
    <xf numFmtId="0" fontId="20" fillId="7" borderId="17" xfId="0" applyFont="1" applyFill="1" applyBorder="1" applyAlignment="1">
      <alignment vertical="top" wrapText="1"/>
    </xf>
    <xf numFmtId="0" fontId="20" fillId="7" borderId="17" xfId="0" applyFont="1" applyFill="1" applyBorder="1" applyAlignment="1">
      <alignment horizontal="left" vertical="top" wrapText="1"/>
    </xf>
    <xf numFmtId="38" fontId="20" fillId="7" borderId="17" xfId="0" applyNumberFormat="1" applyFont="1" applyFill="1" applyBorder="1" applyAlignment="1">
      <alignment horizontal="right" vertical="top" wrapText="1"/>
    </xf>
    <xf numFmtId="2" fontId="20" fillId="7" borderId="17" xfId="0" applyNumberFormat="1" applyFont="1" applyFill="1" applyBorder="1" applyAlignment="1">
      <alignment horizontal="right" vertical="top" wrapText="1"/>
    </xf>
    <xf numFmtId="0" fontId="15" fillId="7" borderId="0" xfId="0" applyNumberFormat="1" applyFont="1" applyFill="1" applyBorder="1" applyAlignment="1" applyProtection="1">
      <alignment horizontal="left" vertical="top"/>
      <protection locked="0"/>
    </xf>
    <xf numFmtId="0" fontId="0" fillId="7" borderId="0" xfId="0" applyFill="1" applyBorder="1" applyAlignment="1">
      <alignment vertical="top"/>
    </xf>
    <xf numFmtId="0" fontId="15" fillId="7" borderId="7" xfId="0" applyNumberFormat="1" applyFont="1" applyFill="1" applyBorder="1" applyAlignment="1" applyProtection="1">
      <alignment horizontal="left" vertical="top"/>
      <protection locked="0"/>
    </xf>
    <xf numFmtId="0" fontId="15" fillId="7" borderId="7" xfId="0" applyNumberFormat="1" applyFont="1" applyFill="1" applyBorder="1" applyAlignment="1" applyProtection="1">
      <alignment horizontal="center" vertical="top"/>
      <protection locked="0"/>
    </xf>
    <xf numFmtId="0" fontId="15" fillId="7" borderId="15" xfId="0" applyNumberFormat="1" applyFont="1" applyFill="1" applyBorder="1" applyAlignment="1" applyProtection="1">
      <alignment vertical="top"/>
      <protection locked="0"/>
    </xf>
    <xf numFmtId="0" fontId="15" fillId="7" borderId="0" xfId="0" applyNumberFormat="1" applyFont="1" applyFill="1" applyBorder="1" applyAlignment="1" applyProtection="1">
      <alignment vertical="top"/>
      <protection locked="0"/>
    </xf>
    <xf numFmtId="0" fontId="24" fillId="7" borderId="0" xfId="0" applyNumberFormat="1" applyFont="1" applyFill="1" applyBorder="1" applyAlignment="1" applyProtection="1">
      <alignment horizontal="left" vertical="top"/>
      <protection locked="0"/>
    </xf>
    <xf numFmtId="0" fontId="15" fillId="7" borderId="0" xfId="0" applyNumberFormat="1" applyFont="1" applyFill="1" applyBorder="1" applyAlignment="1" applyProtection="1">
      <alignment horizontal="center" vertical="top"/>
      <protection locked="0"/>
    </xf>
    <xf numFmtId="0" fontId="15" fillId="7" borderId="8" xfId="0" applyNumberFormat="1" applyFont="1" applyFill="1" applyBorder="1" applyAlignment="1" applyProtection="1">
      <alignment vertical="top"/>
      <protection locked="0"/>
    </xf>
    <xf numFmtId="0" fontId="15" fillId="7" borderId="3" xfId="0" applyNumberFormat="1" applyFont="1" applyFill="1" applyBorder="1" applyAlignment="1" applyProtection="1">
      <alignment vertical="top"/>
      <protection locked="0"/>
    </xf>
    <xf numFmtId="0" fontId="15" fillId="7" borderId="3" xfId="0" applyNumberFormat="1" applyFont="1" applyFill="1" applyBorder="1" applyAlignment="1" applyProtection="1">
      <alignment horizontal="left" vertical="top"/>
      <protection locked="0"/>
    </xf>
    <xf numFmtId="0" fontId="15" fillId="7" borderId="3" xfId="0" applyNumberFormat="1" applyFont="1" applyFill="1" applyBorder="1" applyAlignment="1" applyProtection="1">
      <alignment horizontal="center" vertical="top"/>
      <protection locked="0"/>
    </xf>
    <xf numFmtId="0" fontId="15" fillId="7" borderId="7" xfId="0" applyFont="1" applyFill="1" applyBorder="1" applyAlignment="1">
      <alignment vertical="top"/>
    </xf>
    <xf numFmtId="0" fontId="15" fillId="7" borderId="12" xfId="0" applyFont="1" applyFill="1" applyBorder="1" applyAlignment="1">
      <alignment horizontal="left" vertical="top"/>
    </xf>
    <xf numFmtId="0" fontId="15" fillId="7" borderId="3" xfId="0" applyFont="1" applyFill="1" applyBorder="1" applyAlignment="1">
      <alignment vertical="top"/>
    </xf>
    <xf numFmtId="0" fontId="15" fillId="7" borderId="4" xfId="0" applyFont="1" applyFill="1" applyBorder="1" applyAlignment="1">
      <alignment horizontal="left" vertical="top"/>
    </xf>
    <xf numFmtId="0" fontId="15" fillId="7" borderId="2" xfId="0" applyFont="1" applyFill="1" applyBorder="1" applyAlignment="1">
      <alignment horizontal="left" vertical="top"/>
    </xf>
    <xf numFmtId="0" fontId="18" fillId="7" borderId="7" xfId="0" applyNumberFormat="1" applyFont="1" applyFill="1" applyBorder="1" applyAlignment="1" applyProtection="1">
      <alignment horizontal="left" vertical="top"/>
      <protection locked="0"/>
    </xf>
    <xf numFmtId="0" fontId="15" fillId="7" borderId="12" xfId="0" applyNumberFormat="1" applyFont="1" applyFill="1" applyBorder="1" applyAlignment="1" applyProtection="1">
      <alignment horizontal="left" vertical="top"/>
      <protection locked="0"/>
    </xf>
    <xf numFmtId="0" fontId="15" fillId="7" borderId="2" xfId="0" applyNumberFormat="1" applyFont="1" applyFill="1" applyBorder="1" applyAlignment="1" applyProtection="1">
      <alignment vertical="top"/>
      <protection locked="0"/>
    </xf>
    <xf numFmtId="0" fontId="15" fillId="7" borderId="4" xfId="0" applyNumberFormat="1" applyFont="1" applyFill="1" applyBorder="1" applyAlignment="1" applyProtection="1">
      <alignment vertical="top"/>
      <protection locked="0"/>
    </xf>
    <xf numFmtId="0" fontId="18" fillId="7" borderId="18" xfId="0" applyNumberFormat="1" applyFont="1" applyFill="1" applyBorder="1" applyAlignment="1" applyProtection="1">
      <alignment horizontal="left" vertical="top"/>
      <protection locked="0"/>
    </xf>
    <xf numFmtId="0" fontId="15" fillId="7" borderId="21" xfId="0" applyNumberFormat="1" applyFont="1" applyFill="1" applyBorder="1" applyAlignment="1" applyProtection="1">
      <alignment horizontal="left" vertical="top"/>
      <protection locked="0"/>
    </xf>
    <xf numFmtId="0" fontId="15" fillId="7" borderId="22" xfId="0" applyNumberFormat="1" applyFont="1" applyFill="1" applyBorder="1" applyAlignment="1" applyProtection="1">
      <alignment horizontal="left" vertical="top"/>
      <protection locked="0"/>
    </xf>
    <xf numFmtId="0" fontId="20" fillId="7" borderId="17" xfId="0" applyFont="1" applyFill="1" applyBorder="1" applyAlignment="1">
      <alignment horizontal="right" vertical="top" wrapText="1"/>
    </xf>
    <xf numFmtId="0" fontId="20" fillId="7" borderId="17" xfId="0" applyFont="1" applyFill="1" applyBorder="1" applyAlignment="1">
      <alignment horizontal="left" vertical="top" wrapText="1"/>
    </xf>
    <xf numFmtId="0" fontId="20" fillId="3" borderId="17" xfId="0" applyFont="1" applyFill="1" applyBorder="1" applyAlignment="1">
      <alignment horizontal="left" vertical="top" wrapText="1"/>
    </xf>
    <xf numFmtId="0" fontId="23" fillId="4" borderId="9" xfId="0" quotePrefix="1" applyFont="1" applyFill="1" applyBorder="1" applyAlignment="1">
      <alignment vertical="center"/>
    </xf>
    <xf numFmtId="0" fontId="14" fillId="2" borderId="16" xfId="0" quotePrefix="1" applyFont="1" applyFill="1" applyBorder="1" applyAlignment="1">
      <alignment horizontal="left"/>
    </xf>
    <xf numFmtId="0" fontId="14" fillId="2" borderId="5" xfId="0" quotePrefix="1" applyFont="1" applyFill="1" applyBorder="1" applyAlignment="1">
      <alignment horizontal="left"/>
    </xf>
    <xf numFmtId="0" fontId="9" fillId="0" borderId="0" xfId="0" quotePrefix="1" applyFont="1" applyBorder="1" applyAlignment="1">
      <alignment vertical="top"/>
    </xf>
    <xf numFmtId="0" fontId="15" fillId="0" borderId="0" xfId="0" quotePrefix="1" applyFont="1" applyBorder="1" applyAlignment="1">
      <alignment vertical="center"/>
    </xf>
    <xf numFmtId="0" fontId="11" fillId="2" borderId="1" xfId="0" quotePrefix="1" applyFont="1" applyFill="1" applyBorder="1" applyAlignment="1">
      <alignment horizontal="left"/>
    </xf>
    <xf numFmtId="0" fontId="11" fillId="2" borderId="0" xfId="0" quotePrefix="1" applyFont="1" applyFill="1" applyBorder="1" applyAlignment="1">
      <alignment horizontal="left"/>
    </xf>
    <xf numFmtId="0" fontId="24" fillId="7" borderId="0" xfId="0" quotePrefix="1" applyNumberFormat="1" applyFont="1" applyFill="1" applyBorder="1" applyAlignment="1" applyProtection="1">
      <alignment horizontal="right" vertical="top"/>
      <protection locked="0"/>
    </xf>
    <xf numFmtId="0" fontId="20" fillId="8" borderId="17" xfId="0" applyFont="1" applyFill="1" applyBorder="1" applyAlignment="1">
      <alignment horizontal="left" vertical="top" wrapText="1"/>
    </xf>
    <xf numFmtId="0" fontId="20" fillId="9" borderId="17" xfId="0" applyFont="1" applyFill="1" applyBorder="1" applyAlignment="1">
      <alignment horizontal="left" vertical="top" wrapText="1"/>
    </xf>
    <xf numFmtId="0" fontId="19" fillId="4" borderId="11" xfId="0" applyFont="1" applyFill="1" applyBorder="1" applyAlignment="1">
      <alignment horizontal="center" vertical="center" wrapText="1"/>
    </xf>
    <xf numFmtId="0" fontId="19" fillId="4" borderId="12" xfId="0" applyFont="1" applyFill="1" applyBorder="1" applyAlignment="1">
      <alignment horizontal="center" vertical="center" wrapText="1"/>
    </xf>
    <xf numFmtId="0" fontId="20" fillId="7" borderId="17" xfId="0" applyFont="1" applyFill="1" applyBorder="1" applyAlignment="1">
      <alignment horizontal="left" vertical="top" wrapText="1"/>
    </xf>
    <xf numFmtId="0" fontId="20" fillId="3" borderId="17" xfId="0" applyFont="1" applyFill="1" applyBorder="1" applyAlignment="1">
      <alignment horizontal="left" vertical="top" wrapText="1"/>
    </xf>
    <xf numFmtId="0" fontId="17" fillId="0" borderId="9" xfId="0" applyFont="1" applyBorder="1" applyAlignment="1">
      <alignment vertical="top"/>
    </xf>
    <xf numFmtId="0" fontId="15" fillId="0" borderId="13" xfId="0" applyFont="1" applyBorder="1" applyAlignment="1">
      <alignment vertical="top"/>
    </xf>
    <xf numFmtId="2" fontId="15" fillId="0" borderId="9" xfId="0" applyNumberFormat="1" applyFont="1" applyBorder="1" applyAlignment="1">
      <alignment horizontal="right" vertical="top"/>
    </xf>
    <xf numFmtId="2" fontId="15" fillId="0" borderId="13" xfId="0" applyNumberFormat="1" applyFont="1" applyBorder="1" applyAlignment="1">
      <alignment horizontal="right" vertical="top"/>
    </xf>
    <xf numFmtId="0" fontId="18" fillId="7" borderId="11" xfId="0" applyNumberFormat="1" applyFont="1" applyFill="1" applyBorder="1" applyAlignment="1" applyProtection="1">
      <alignment horizontal="left" vertical="top"/>
      <protection locked="0"/>
    </xf>
    <xf numFmtId="0" fontId="18" fillId="7" borderId="7" xfId="0" applyNumberFormat="1" applyFont="1" applyFill="1" applyBorder="1" applyAlignment="1" applyProtection="1">
      <alignment horizontal="left" vertical="top"/>
      <protection locked="0"/>
    </xf>
    <xf numFmtId="0" fontId="20" fillId="0" borderId="17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450850</xdr:colOff>
      <xdr:row>2</xdr:row>
      <xdr:rowOff>114300</xdr:rowOff>
    </xdr:from>
    <xdr:to>
      <xdr:col>16</xdr:col>
      <xdr:colOff>373117</xdr:colOff>
      <xdr:row>7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28150D-0FA4-33E4-B2F3-BEE90BD39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5850" y="755650"/>
          <a:ext cx="1135117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mule-labs.com/" TargetMode="External"/><Relationship Id="rId1" Type="http://schemas.openxmlformats.org/officeDocument/2006/relationships/hyperlink" Target="http://www.irisonboard.com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59"/>
  <sheetViews>
    <sheetView showGridLines="0" tabSelected="1" topLeftCell="A8" zoomScaleNormal="100" workbookViewId="0">
      <selection activeCell="E38" sqref="E38"/>
    </sheetView>
  </sheetViews>
  <sheetFormatPr defaultColWidth="9.1796875" defaultRowHeight="12.5" x14ac:dyDescent="0.25"/>
  <cols>
    <col min="1" max="1" width="3.1796875" style="1" customWidth="1"/>
    <col min="2" max="2" width="5.453125" style="1" customWidth="1"/>
    <col min="3" max="3" width="9.54296875" style="3" customWidth="1"/>
    <col min="4" max="4" width="15.1796875" style="3" customWidth="1"/>
    <col min="5" max="5" width="21.81640625" style="3" customWidth="1"/>
    <col min="6" max="6" width="27.7265625" style="3" customWidth="1"/>
    <col min="7" max="7" width="13.26953125" style="1" customWidth="1"/>
    <col min="8" max="8" width="33.54296875" style="1" customWidth="1"/>
    <col min="9" max="9" width="4.453125" style="1" customWidth="1"/>
    <col min="10" max="10" width="12.81640625" style="13" customWidth="1"/>
    <col min="11" max="11" width="29.7265625" style="1" customWidth="1"/>
    <col min="12" max="12" width="15.26953125" style="1" customWidth="1"/>
    <col min="13" max="15" width="8.54296875" style="1" customWidth="1"/>
    <col min="16" max="16" width="8.81640625" style="1" customWidth="1"/>
    <col min="17" max="17" width="8.26953125" style="3" customWidth="1"/>
    <col min="18" max="16384" width="9.1796875" style="1"/>
  </cols>
  <sheetData>
    <row r="1" spans="1:17" ht="13" thickBot="1" x14ac:dyDescent="0.3">
      <c r="A1" s="43"/>
      <c r="B1" s="47"/>
      <c r="C1" s="47"/>
      <c r="D1" s="47"/>
      <c r="E1" s="47"/>
      <c r="F1" s="47"/>
      <c r="G1" s="47"/>
      <c r="H1" s="47"/>
      <c r="I1" s="47"/>
      <c r="J1" s="48"/>
      <c r="K1" s="47"/>
      <c r="L1" s="47"/>
      <c r="M1" s="47"/>
      <c r="N1" s="47"/>
      <c r="O1" s="47"/>
      <c r="P1" s="47"/>
      <c r="Q1" s="49"/>
    </row>
    <row r="2" spans="1:17" ht="37.5" customHeight="1" thickBot="1" x14ac:dyDescent="0.3">
      <c r="A2" s="44"/>
      <c r="B2" s="36"/>
      <c r="C2" s="37" t="s">
        <v>11</v>
      </c>
      <c r="D2" s="37"/>
      <c r="E2" s="38"/>
      <c r="F2" s="39"/>
      <c r="G2" s="104" t="s">
        <v>29</v>
      </c>
      <c r="H2" s="40"/>
      <c r="I2" s="40"/>
      <c r="J2" s="41"/>
      <c r="K2" s="40"/>
      <c r="L2" s="40"/>
      <c r="M2" s="40"/>
      <c r="N2" s="40"/>
      <c r="O2" s="40"/>
      <c r="P2" s="40"/>
      <c r="Q2" s="42"/>
    </row>
    <row r="3" spans="1:17" ht="23.25" customHeight="1" x14ac:dyDescent="0.3">
      <c r="A3" s="44"/>
      <c r="B3" s="23"/>
      <c r="C3" s="15" t="s">
        <v>0</v>
      </c>
      <c r="D3" s="15"/>
      <c r="E3" s="105" t="s">
        <v>30</v>
      </c>
      <c r="F3" s="27"/>
      <c r="G3" s="9"/>
      <c r="H3" s="15" t="s">
        <v>9</v>
      </c>
      <c r="I3" s="9"/>
      <c r="J3" s="71"/>
      <c r="K3" s="4"/>
      <c r="M3" s="15" t="s">
        <v>12</v>
      </c>
      <c r="N3" s="72"/>
      <c r="O3" s="72"/>
      <c r="P3" s="9"/>
      <c r="Q3" s="10"/>
    </row>
    <row r="4" spans="1:17" ht="17.25" customHeight="1" x14ac:dyDescent="0.3">
      <c r="A4" s="44"/>
      <c r="B4" s="23"/>
      <c r="C4" s="15" t="s">
        <v>1</v>
      </c>
      <c r="D4" s="15"/>
      <c r="E4" s="106" t="s">
        <v>30</v>
      </c>
      <c r="F4" s="18"/>
      <c r="G4" s="9"/>
      <c r="H4" s="107" t="s">
        <v>31</v>
      </c>
      <c r="I4" s="6"/>
      <c r="J4" s="11"/>
      <c r="K4" s="6"/>
      <c r="M4" s="9"/>
      <c r="N4" s="9"/>
      <c r="O4" s="9"/>
      <c r="P4" s="9"/>
      <c r="Q4" s="10"/>
    </row>
    <row r="5" spans="1:17" ht="17.25" customHeight="1" x14ac:dyDescent="0.45">
      <c r="A5" s="44"/>
      <c r="B5" s="23"/>
      <c r="C5" s="15" t="s">
        <v>2</v>
      </c>
      <c r="D5" s="15"/>
      <c r="E5" s="106" t="s">
        <v>32</v>
      </c>
      <c r="F5" s="18"/>
      <c r="G5" s="9"/>
      <c r="H5" s="108" t="s">
        <v>31</v>
      </c>
      <c r="I5" s="6"/>
      <c r="J5" s="11"/>
      <c r="K5" s="6"/>
      <c r="M5" s="14" t="s">
        <v>16</v>
      </c>
      <c r="N5" s="9"/>
      <c r="O5" s="9"/>
      <c r="P5" s="9"/>
      <c r="Q5" s="10"/>
    </row>
    <row r="6" spans="1:17" ht="13" x14ac:dyDescent="0.3">
      <c r="A6" s="44"/>
      <c r="B6" s="24"/>
      <c r="C6" s="19"/>
      <c r="D6" s="19"/>
      <c r="E6" s="19"/>
      <c r="F6" s="17"/>
      <c r="G6" s="5"/>
      <c r="H6" s="108" t="s">
        <v>31</v>
      </c>
      <c r="I6" s="6"/>
      <c r="J6" s="11"/>
      <c r="K6" s="6"/>
      <c r="M6" s="4"/>
      <c r="N6" s="9"/>
      <c r="O6" s="9"/>
      <c r="P6" s="9"/>
      <c r="Q6" s="10"/>
    </row>
    <row r="7" spans="1:17" ht="15.75" customHeight="1" x14ac:dyDescent="0.3">
      <c r="A7" s="44"/>
      <c r="B7" s="25"/>
      <c r="C7" s="22" t="s">
        <v>4</v>
      </c>
      <c r="D7" s="22"/>
      <c r="E7" s="109" t="s">
        <v>33</v>
      </c>
      <c r="F7" s="110" t="s">
        <v>34</v>
      </c>
      <c r="G7" s="9"/>
      <c r="H7" s="16" t="s">
        <v>35</v>
      </c>
      <c r="I7" s="7"/>
      <c r="J7" s="12"/>
      <c r="K7" s="7"/>
      <c r="M7" s="68" t="s">
        <v>17</v>
      </c>
      <c r="N7" s="9"/>
      <c r="O7" s="9"/>
      <c r="P7" s="9"/>
      <c r="Q7" s="10"/>
    </row>
    <row r="8" spans="1:17" ht="15.75" customHeight="1" thickBot="1" x14ac:dyDescent="0.35">
      <c r="A8" s="44"/>
      <c r="B8" s="28"/>
      <c r="C8" s="22" t="s">
        <v>3</v>
      </c>
      <c r="D8" s="22"/>
      <c r="E8" s="29">
        <f ca="1">TODAY()</f>
        <v>44854</v>
      </c>
      <c r="F8" s="26">
        <f ca="1">NOW()</f>
        <v>44854.389323148149</v>
      </c>
      <c r="G8" s="9"/>
      <c r="H8" s="7"/>
      <c r="I8" s="7"/>
      <c r="J8" s="12"/>
      <c r="K8" s="7"/>
      <c r="M8" s="6"/>
      <c r="N8" s="9"/>
      <c r="O8" s="9"/>
      <c r="P8" s="9"/>
      <c r="Q8" s="10"/>
    </row>
    <row r="9" spans="1:17" ht="46.5" customHeight="1" x14ac:dyDescent="0.25">
      <c r="A9" s="44"/>
      <c r="B9" s="51" t="s">
        <v>7</v>
      </c>
      <c r="C9" s="114" t="s">
        <v>18</v>
      </c>
      <c r="D9" s="115"/>
      <c r="E9" s="51" t="s">
        <v>19</v>
      </c>
      <c r="F9" s="51" t="s">
        <v>23</v>
      </c>
      <c r="G9" s="114" t="s">
        <v>20</v>
      </c>
      <c r="H9" s="115"/>
      <c r="I9" s="114" t="s">
        <v>21</v>
      </c>
      <c r="J9" s="115"/>
      <c r="K9" s="51" t="s">
        <v>22</v>
      </c>
      <c r="L9" s="51" t="s">
        <v>24</v>
      </c>
      <c r="M9" s="51" t="s">
        <v>25</v>
      </c>
      <c r="N9" s="51" t="s">
        <v>15</v>
      </c>
      <c r="O9" s="51" t="s">
        <v>26</v>
      </c>
      <c r="P9" s="51" t="s">
        <v>27</v>
      </c>
      <c r="Q9" s="51" t="s">
        <v>28</v>
      </c>
    </row>
    <row r="10" spans="1:17" s="8" customFormat="1" ht="40.5" hidden="1" customHeight="1" x14ac:dyDescent="0.25">
      <c r="A10" s="45"/>
      <c r="B10" s="51" t="s">
        <v>7</v>
      </c>
      <c r="C10" s="114" t="s">
        <v>18</v>
      </c>
      <c r="D10" s="115"/>
      <c r="E10" s="51" t="s">
        <v>77</v>
      </c>
      <c r="F10" s="51" t="s">
        <v>104</v>
      </c>
      <c r="G10" s="114" t="s">
        <v>20</v>
      </c>
      <c r="H10" s="115"/>
      <c r="I10" s="114" t="s">
        <v>178</v>
      </c>
      <c r="J10" s="115"/>
      <c r="K10" s="51" t="s">
        <v>180</v>
      </c>
      <c r="L10" s="51" t="s">
        <v>221</v>
      </c>
      <c r="M10" s="51" t="s">
        <v>25</v>
      </c>
      <c r="N10" s="51" t="s">
        <v>15</v>
      </c>
      <c r="O10" s="51" t="s">
        <v>222</v>
      </c>
      <c r="P10" s="51" t="s">
        <v>223</v>
      </c>
      <c r="Q10" s="51" t="s">
        <v>224</v>
      </c>
    </row>
    <row r="11" spans="1:17" s="2" customFormat="1" ht="13.5" customHeight="1" x14ac:dyDescent="0.25">
      <c r="A11" s="44"/>
      <c r="B11" s="73">
        <f t="shared" ref="B11:B50" si="0">ROW(B11) - ROW($B$10)</f>
        <v>1</v>
      </c>
      <c r="C11" s="116" t="s">
        <v>37</v>
      </c>
      <c r="D11" s="116"/>
      <c r="E11" s="74" t="s">
        <v>78</v>
      </c>
      <c r="F11" s="112" t="s">
        <v>105</v>
      </c>
      <c r="G11" s="116" t="s">
        <v>140</v>
      </c>
      <c r="H11" s="116"/>
      <c r="I11" s="116" t="s">
        <v>179</v>
      </c>
      <c r="J11" s="116"/>
      <c r="K11" s="74" t="s">
        <v>181</v>
      </c>
      <c r="L11" s="101">
        <v>475631</v>
      </c>
      <c r="M11" s="74">
        <v>7</v>
      </c>
      <c r="N11" s="75">
        <f t="shared" ref="N11:N50" si="1">M11*$I$53</f>
        <v>7</v>
      </c>
      <c r="O11" s="76">
        <v>1.33</v>
      </c>
      <c r="P11" s="76">
        <v>9.31</v>
      </c>
      <c r="Q11" s="74" t="s">
        <v>13</v>
      </c>
    </row>
    <row r="12" spans="1:17" s="2" customFormat="1" ht="13.5" customHeight="1" x14ac:dyDescent="0.25">
      <c r="A12" s="44"/>
      <c r="B12" s="64">
        <f t="shared" si="0"/>
        <v>2</v>
      </c>
      <c r="C12" s="117" t="s">
        <v>38</v>
      </c>
      <c r="D12" s="117"/>
      <c r="E12" s="69" t="s">
        <v>79</v>
      </c>
      <c r="F12" s="112" t="s">
        <v>106</v>
      </c>
      <c r="G12" s="117"/>
      <c r="H12" s="117"/>
      <c r="I12" s="117" t="s">
        <v>179</v>
      </c>
      <c r="J12" s="117"/>
      <c r="K12" s="70" t="s">
        <v>182</v>
      </c>
      <c r="L12" s="65">
        <v>141</v>
      </c>
      <c r="M12" s="70">
        <v>2</v>
      </c>
      <c r="N12" s="67">
        <f t="shared" si="1"/>
        <v>2</v>
      </c>
      <c r="O12" s="66">
        <v>4</v>
      </c>
      <c r="P12" s="66">
        <v>8</v>
      </c>
      <c r="Q12" s="70" t="s">
        <v>13</v>
      </c>
    </row>
    <row r="13" spans="1:17" s="2" customFormat="1" ht="13.5" customHeight="1" x14ac:dyDescent="0.25">
      <c r="A13" s="44"/>
      <c r="B13" s="73">
        <f t="shared" si="0"/>
        <v>3</v>
      </c>
      <c r="C13" s="116" t="s">
        <v>39</v>
      </c>
      <c r="D13" s="116"/>
      <c r="E13" s="102" t="s">
        <v>78</v>
      </c>
      <c r="F13" s="112" t="s">
        <v>107</v>
      </c>
      <c r="G13" s="116" t="s">
        <v>141</v>
      </c>
      <c r="H13" s="116"/>
      <c r="I13" s="116" t="s">
        <v>179</v>
      </c>
      <c r="J13" s="116"/>
      <c r="K13" s="102" t="s">
        <v>183</v>
      </c>
      <c r="L13" s="101">
        <v>44987</v>
      </c>
      <c r="M13" s="102">
        <v>3</v>
      </c>
      <c r="N13" s="75">
        <f t="shared" si="1"/>
        <v>3</v>
      </c>
      <c r="O13" s="76">
        <v>1.94</v>
      </c>
      <c r="P13" s="76">
        <v>5.82</v>
      </c>
      <c r="Q13" s="102" t="s">
        <v>13</v>
      </c>
    </row>
    <row r="14" spans="1:17" s="2" customFormat="1" ht="13.5" customHeight="1" x14ac:dyDescent="0.25">
      <c r="A14" s="44"/>
      <c r="B14" s="64">
        <f t="shared" si="0"/>
        <v>4</v>
      </c>
      <c r="C14" s="117" t="s">
        <v>40</v>
      </c>
      <c r="D14" s="117"/>
      <c r="E14" s="103" t="s">
        <v>80</v>
      </c>
      <c r="F14" s="103" t="s">
        <v>108</v>
      </c>
      <c r="G14" s="117" t="s">
        <v>142</v>
      </c>
      <c r="H14" s="117"/>
      <c r="I14" s="117" t="s">
        <v>179</v>
      </c>
      <c r="J14" s="117"/>
      <c r="K14" s="103" t="s">
        <v>184</v>
      </c>
      <c r="L14" s="65">
        <v>20499</v>
      </c>
      <c r="M14" s="103">
        <v>8</v>
      </c>
      <c r="N14" s="67">
        <f t="shared" si="1"/>
        <v>8</v>
      </c>
      <c r="O14" s="66">
        <v>0.66</v>
      </c>
      <c r="P14" s="66">
        <v>5.28</v>
      </c>
      <c r="Q14" s="103" t="s">
        <v>13</v>
      </c>
    </row>
    <row r="15" spans="1:17" s="2" customFormat="1" ht="13.5" customHeight="1" x14ac:dyDescent="0.25">
      <c r="A15" s="44"/>
      <c r="B15" s="73">
        <f t="shared" si="0"/>
        <v>5</v>
      </c>
      <c r="C15" s="116" t="s">
        <v>41</v>
      </c>
      <c r="D15" s="116"/>
      <c r="E15" s="102" t="s">
        <v>81</v>
      </c>
      <c r="F15" s="102" t="s">
        <v>109</v>
      </c>
      <c r="G15" s="116" t="s">
        <v>143</v>
      </c>
      <c r="H15" s="116"/>
      <c r="I15" s="116" t="s">
        <v>179</v>
      </c>
      <c r="J15" s="116"/>
      <c r="K15" s="102" t="s">
        <v>185</v>
      </c>
      <c r="L15" s="101">
        <v>46067</v>
      </c>
      <c r="M15" s="102">
        <v>7</v>
      </c>
      <c r="N15" s="75">
        <f t="shared" si="1"/>
        <v>7</v>
      </c>
      <c r="O15" s="76">
        <v>0.69</v>
      </c>
      <c r="P15" s="76">
        <v>4.83</v>
      </c>
      <c r="Q15" s="102" t="s">
        <v>13</v>
      </c>
    </row>
    <row r="16" spans="1:17" s="2" customFormat="1" ht="13.5" customHeight="1" x14ac:dyDescent="0.25">
      <c r="A16" s="44"/>
      <c r="B16" s="64">
        <f t="shared" si="0"/>
        <v>6</v>
      </c>
      <c r="C16" s="117" t="s">
        <v>42</v>
      </c>
      <c r="D16" s="117"/>
      <c r="E16" s="103" t="s">
        <v>81</v>
      </c>
      <c r="F16" s="112" t="s">
        <v>110</v>
      </c>
      <c r="G16" s="117" t="s">
        <v>144</v>
      </c>
      <c r="H16" s="117"/>
      <c r="I16" s="117" t="s">
        <v>179</v>
      </c>
      <c r="J16" s="117"/>
      <c r="K16" s="103" t="s">
        <v>186</v>
      </c>
      <c r="L16" s="65">
        <v>1756</v>
      </c>
      <c r="M16" s="103">
        <v>1</v>
      </c>
      <c r="N16" s="67">
        <f t="shared" si="1"/>
        <v>1</v>
      </c>
      <c r="O16" s="66">
        <v>4.0999999999999996</v>
      </c>
      <c r="P16" s="66">
        <v>4.0999999999999996</v>
      </c>
      <c r="Q16" s="103" t="s">
        <v>13</v>
      </c>
    </row>
    <row r="17" spans="1:17" s="2" customFormat="1" ht="13.5" customHeight="1" x14ac:dyDescent="0.25">
      <c r="A17" s="44"/>
      <c r="B17" s="73">
        <f t="shared" si="0"/>
        <v>7</v>
      </c>
      <c r="C17" s="116" t="s">
        <v>43</v>
      </c>
      <c r="D17" s="116"/>
      <c r="E17" s="102" t="s">
        <v>82</v>
      </c>
      <c r="F17" s="112" t="s">
        <v>111</v>
      </c>
      <c r="G17" s="116" t="s">
        <v>145</v>
      </c>
      <c r="H17" s="116"/>
      <c r="I17" s="116" t="s">
        <v>179</v>
      </c>
      <c r="J17" s="116"/>
      <c r="K17" s="102" t="s">
        <v>187</v>
      </c>
      <c r="L17" s="101">
        <v>90621</v>
      </c>
      <c r="M17" s="102">
        <v>1</v>
      </c>
      <c r="N17" s="75">
        <f t="shared" si="1"/>
        <v>1</v>
      </c>
      <c r="O17" s="76">
        <v>4.04</v>
      </c>
      <c r="P17" s="76">
        <v>4.04</v>
      </c>
      <c r="Q17" s="102" t="s">
        <v>13</v>
      </c>
    </row>
    <row r="18" spans="1:17" s="2" customFormat="1" ht="13.5" customHeight="1" x14ac:dyDescent="0.25">
      <c r="A18" s="44"/>
      <c r="B18" s="64">
        <f t="shared" si="0"/>
        <v>8</v>
      </c>
      <c r="C18" s="117" t="s">
        <v>44</v>
      </c>
      <c r="D18" s="117"/>
      <c r="E18" s="103" t="s">
        <v>83</v>
      </c>
      <c r="F18" s="112" t="s">
        <v>112</v>
      </c>
      <c r="G18" s="117" t="s">
        <v>146</v>
      </c>
      <c r="H18" s="117"/>
      <c r="I18" s="117" t="s">
        <v>179</v>
      </c>
      <c r="J18" s="117"/>
      <c r="K18" s="103" t="s">
        <v>188</v>
      </c>
      <c r="L18" s="65">
        <v>19330</v>
      </c>
      <c r="M18" s="103">
        <v>9</v>
      </c>
      <c r="N18" s="67">
        <f t="shared" si="1"/>
        <v>9</v>
      </c>
      <c r="O18" s="66">
        <v>0.43</v>
      </c>
      <c r="P18" s="66">
        <v>3.87</v>
      </c>
      <c r="Q18" s="103" t="s">
        <v>13</v>
      </c>
    </row>
    <row r="19" spans="1:17" s="2" customFormat="1" ht="13.5" customHeight="1" x14ac:dyDescent="0.25">
      <c r="A19" s="44"/>
      <c r="B19" s="73">
        <f t="shared" si="0"/>
        <v>9</v>
      </c>
      <c r="C19" s="116" t="s">
        <v>45</v>
      </c>
      <c r="D19" s="116"/>
      <c r="E19" s="102" t="s">
        <v>84</v>
      </c>
      <c r="F19" s="112" t="s">
        <v>113</v>
      </c>
      <c r="G19" s="116"/>
      <c r="H19" s="116"/>
      <c r="I19" s="116" t="s">
        <v>179</v>
      </c>
      <c r="J19" s="116"/>
      <c r="K19" s="102" t="s">
        <v>189</v>
      </c>
      <c r="L19" s="101">
        <v>7821</v>
      </c>
      <c r="M19" s="102">
        <v>1</v>
      </c>
      <c r="N19" s="75">
        <f t="shared" si="1"/>
        <v>1</v>
      </c>
      <c r="O19" s="76">
        <v>2.82</v>
      </c>
      <c r="P19" s="76">
        <v>2.82</v>
      </c>
      <c r="Q19" s="102" t="s">
        <v>13</v>
      </c>
    </row>
    <row r="20" spans="1:17" s="2" customFormat="1" ht="13.5" customHeight="1" x14ac:dyDescent="0.25">
      <c r="A20" s="44"/>
      <c r="B20" s="64">
        <f t="shared" si="0"/>
        <v>10</v>
      </c>
      <c r="C20" s="117" t="s">
        <v>46</v>
      </c>
      <c r="D20" s="117"/>
      <c r="E20" s="103" t="s">
        <v>85</v>
      </c>
      <c r="F20" s="103" t="s">
        <v>114</v>
      </c>
      <c r="G20" s="117" t="s">
        <v>147</v>
      </c>
      <c r="H20" s="117"/>
      <c r="I20" s="117" t="s">
        <v>179</v>
      </c>
      <c r="J20" s="117"/>
      <c r="K20" s="103" t="s">
        <v>190</v>
      </c>
      <c r="L20" s="65">
        <v>2268229</v>
      </c>
      <c r="M20" s="103">
        <v>16</v>
      </c>
      <c r="N20" s="67">
        <f t="shared" si="1"/>
        <v>16</v>
      </c>
      <c r="O20" s="66">
        <v>0.126</v>
      </c>
      <c r="P20" s="66">
        <v>2.02</v>
      </c>
      <c r="Q20" s="103" t="s">
        <v>13</v>
      </c>
    </row>
    <row r="21" spans="1:17" s="2" customFormat="1" ht="13.5" customHeight="1" x14ac:dyDescent="0.25">
      <c r="A21" s="44"/>
      <c r="B21" s="73">
        <f t="shared" si="0"/>
        <v>11</v>
      </c>
      <c r="C21" s="116" t="s">
        <v>47</v>
      </c>
      <c r="D21" s="116"/>
      <c r="E21" s="102" t="s">
        <v>86</v>
      </c>
      <c r="F21" s="112" t="s">
        <v>115</v>
      </c>
      <c r="G21" s="116" t="s">
        <v>148</v>
      </c>
      <c r="H21" s="116"/>
      <c r="I21" s="116" t="s">
        <v>179</v>
      </c>
      <c r="J21" s="116"/>
      <c r="K21" s="102" t="s">
        <v>191</v>
      </c>
      <c r="L21" s="101">
        <v>74977</v>
      </c>
      <c r="M21" s="102">
        <v>5</v>
      </c>
      <c r="N21" s="75">
        <f t="shared" si="1"/>
        <v>5</v>
      </c>
      <c r="O21" s="76">
        <v>0.34</v>
      </c>
      <c r="P21" s="76">
        <v>1.7</v>
      </c>
      <c r="Q21" s="102" t="s">
        <v>13</v>
      </c>
    </row>
    <row r="22" spans="1:17" s="2" customFormat="1" ht="13.5" customHeight="1" x14ac:dyDescent="0.25">
      <c r="A22" s="44"/>
      <c r="B22" s="64">
        <f t="shared" si="0"/>
        <v>12</v>
      </c>
      <c r="C22" s="117" t="s">
        <v>48</v>
      </c>
      <c r="D22" s="117"/>
      <c r="E22" s="103" t="s">
        <v>87</v>
      </c>
      <c r="F22" s="124">
        <v>532580629</v>
      </c>
      <c r="G22" s="117" t="s">
        <v>149</v>
      </c>
      <c r="H22" s="117"/>
      <c r="I22" s="117" t="s">
        <v>179</v>
      </c>
      <c r="J22" s="117"/>
      <c r="K22" s="103" t="s">
        <v>192</v>
      </c>
      <c r="L22" s="65">
        <v>6319</v>
      </c>
      <c r="M22" s="103">
        <v>1</v>
      </c>
      <c r="N22" s="67">
        <f t="shared" si="1"/>
        <v>1</v>
      </c>
      <c r="O22" s="66">
        <v>1.47</v>
      </c>
      <c r="P22" s="66">
        <v>1.47</v>
      </c>
      <c r="Q22" s="103" t="s">
        <v>13</v>
      </c>
    </row>
    <row r="23" spans="1:17" s="2" customFormat="1" ht="13.5" customHeight="1" x14ac:dyDescent="0.25">
      <c r="A23" s="44"/>
      <c r="B23" s="73">
        <f t="shared" si="0"/>
        <v>13</v>
      </c>
      <c r="C23" s="116" t="s">
        <v>49</v>
      </c>
      <c r="D23" s="116"/>
      <c r="E23" s="102" t="s">
        <v>79</v>
      </c>
      <c r="F23" s="112">
        <v>141355145000</v>
      </c>
      <c r="G23" s="116" t="s">
        <v>150</v>
      </c>
      <c r="H23" s="116"/>
      <c r="I23" s="116" t="s">
        <v>179</v>
      </c>
      <c r="J23" s="116"/>
      <c r="K23" s="102" t="s">
        <v>193</v>
      </c>
      <c r="L23" s="101">
        <v>2941</v>
      </c>
      <c r="M23" s="102">
        <v>2</v>
      </c>
      <c r="N23" s="75">
        <f t="shared" si="1"/>
        <v>2</v>
      </c>
      <c r="O23" s="76">
        <v>0.71</v>
      </c>
      <c r="P23" s="76">
        <v>1.42</v>
      </c>
      <c r="Q23" s="102" t="s">
        <v>13</v>
      </c>
    </row>
    <row r="24" spans="1:17" s="2" customFormat="1" ht="13.5" customHeight="1" x14ac:dyDescent="0.25">
      <c r="A24" s="44"/>
      <c r="B24" s="64">
        <f t="shared" si="0"/>
        <v>14</v>
      </c>
      <c r="C24" s="117" t="s">
        <v>50</v>
      </c>
      <c r="D24" s="117"/>
      <c r="E24" s="103" t="s">
        <v>88</v>
      </c>
      <c r="F24" s="113" t="s">
        <v>116</v>
      </c>
      <c r="G24" s="117" t="s">
        <v>151</v>
      </c>
      <c r="H24" s="117"/>
      <c r="I24" s="117" t="s">
        <v>179</v>
      </c>
      <c r="J24" s="117"/>
      <c r="K24" s="103" t="s">
        <v>194</v>
      </c>
      <c r="L24" s="65">
        <v>16604</v>
      </c>
      <c r="M24" s="103">
        <v>1</v>
      </c>
      <c r="N24" s="67">
        <f t="shared" si="1"/>
        <v>1</v>
      </c>
      <c r="O24" s="66">
        <v>1.34</v>
      </c>
      <c r="P24" s="66">
        <v>1.34</v>
      </c>
      <c r="Q24" s="103" t="s">
        <v>13</v>
      </c>
    </row>
    <row r="25" spans="1:17" s="2" customFormat="1" ht="13.5" customHeight="1" x14ac:dyDescent="0.25">
      <c r="A25" s="44"/>
      <c r="B25" s="73">
        <f t="shared" si="0"/>
        <v>15</v>
      </c>
      <c r="C25" s="116" t="s">
        <v>51</v>
      </c>
      <c r="D25" s="116"/>
      <c r="E25" s="102" t="s">
        <v>89</v>
      </c>
      <c r="F25" s="102" t="s">
        <v>117</v>
      </c>
      <c r="G25" s="116" t="s">
        <v>152</v>
      </c>
      <c r="H25" s="116"/>
      <c r="I25" s="116" t="s">
        <v>179</v>
      </c>
      <c r="J25" s="116"/>
      <c r="K25" s="102" t="s">
        <v>195</v>
      </c>
      <c r="L25" s="101">
        <v>504608</v>
      </c>
      <c r="M25" s="102">
        <v>5</v>
      </c>
      <c r="N25" s="75">
        <f t="shared" si="1"/>
        <v>5</v>
      </c>
      <c r="O25" s="76">
        <v>0.26</v>
      </c>
      <c r="P25" s="76">
        <v>1.3</v>
      </c>
      <c r="Q25" s="102" t="s">
        <v>13</v>
      </c>
    </row>
    <row r="26" spans="1:17" s="2" customFormat="1" ht="13.5" customHeight="1" x14ac:dyDescent="0.25">
      <c r="A26" s="44"/>
      <c r="B26" s="64">
        <f t="shared" si="0"/>
        <v>16</v>
      </c>
      <c r="C26" s="117" t="s">
        <v>52</v>
      </c>
      <c r="D26" s="117"/>
      <c r="E26" s="103" t="s">
        <v>87</v>
      </c>
      <c r="F26" s="112" t="s">
        <v>118</v>
      </c>
      <c r="G26" s="117" t="s">
        <v>153</v>
      </c>
      <c r="H26" s="117"/>
      <c r="I26" s="117" t="s">
        <v>179</v>
      </c>
      <c r="J26" s="117"/>
      <c r="K26" s="103" t="s">
        <v>196</v>
      </c>
      <c r="L26" s="65">
        <v>37337</v>
      </c>
      <c r="M26" s="103">
        <v>4</v>
      </c>
      <c r="N26" s="67">
        <f t="shared" si="1"/>
        <v>4</v>
      </c>
      <c r="O26" s="66">
        <v>0.31</v>
      </c>
      <c r="P26" s="66">
        <v>1.24</v>
      </c>
      <c r="Q26" s="103" t="s">
        <v>13</v>
      </c>
    </row>
    <row r="27" spans="1:17" s="2" customFormat="1" ht="13.5" customHeight="1" x14ac:dyDescent="0.25">
      <c r="A27" s="44"/>
      <c r="B27" s="73">
        <f t="shared" si="0"/>
        <v>17</v>
      </c>
      <c r="C27" s="116" t="s">
        <v>53</v>
      </c>
      <c r="D27" s="116"/>
      <c r="E27" s="102" t="s">
        <v>90</v>
      </c>
      <c r="F27" s="113" t="s">
        <v>119</v>
      </c>
      <c r="G27" s="116" t="s">
        <v>154</v>
      </c>
      <c r="H27" s="116"/>
      <c r="I27" s="116" t="s">
        <v>179</v>
      </c>
      <c r="J27" s="116"/>
      <c r="K27" s="102" t="s">
        <v>197</v>
      </c>
      <c r="L27" s="101">
        <v>27630</v>
      </c>
      <c r="M27" s="102">
        <v>1</v>
      </c>
      <c r="N27" s="75">
        <f t="shared" si="1"/>
        <v>1</v>
      </c>
      <c r="O27" s="76">
        <v>1.19</v>
      </c>
      <c r="P27" s="76">
        <v>1.19</v>
      </c>
      <c r="Q27" s="102" t="s">
        <v>13</v>
      </c>
    </row>
    <row r="28" spans="1:17" s="2" customFormat="1" ht="13.5" customHeight="1" x14ac:dyDescent="0.25">
      <c r="A28" s="44"/>
      <c r="B28" s="64">
        <f t="shared" si="0"/>
        <v>18</v>
      </c>
      <c r="C28" s="117" t="s">
        <v>54</v>
      </c>
      <c r="D28" s="117"/>
      <c r="E28" s="103" t="s">
        <v>91</v>
      </c>
      <c r="F28" s="103" t="s">
        <v>120</v>
      </c>
      <c r="G28" s="117" t="s">
        <v>155</v>
      </c>
      <c r="H28" s="117"/>
      <c r="I28" s="117" t="s">
        <v>179</v>
      </c>
      <c r="J28" s="117"/>
      <c r="K28" s="103" t="s">
        <v>198</v>
      </c>
      <c r="L28" s="65">
        <v>35361</v>
      </c>
      <c r="M28" s="103">
        <v>8</v>
      </c>
      <c r="N28" s="67">
        <f t="shared" si="1"/>
        <v>8</v>
      </c>
      <c r="O28" s="66">
        <v>0.14000000000000001</v>
      </c>
      <c r="P28" s="66">
        <v>1.1200000000000001</v>
      </c>
      <c r="Q28" s="103" t="s">
        <v>13</v>
      </c>
    </row>
    <row r="29" spans="1:17" s="2" customFormat="1" ht="13.5" customHeight="1" x14ac:dyDescent="0.25">
      <c r="A29" s="44"/>
      <c r="B29" s="73">
        <f t="shared" si="0"/>
        <v>19</v>
      </c>
      <c r="C29" s="116" t="s">
        <v>55</v>
      </c>
      <c r="D29" s="116"/>
      <c r="E29" s="102" t="s">
        <v>92</v>
      </c>
      <c r="F29" s="112" t="s">
        <v>121</v>
      </c>
      <c r="G29" s="116" t="s">
        <v>156</v>
      </c>
      <c r="H29" s="116"/>
      <c r="I29" s="116" t="s">
        <v>179</v>
      </c>
      <c r="J29" s="116"/>
      <c r="K29" s="102" t="s">
        <v>199</v>
      </c>
      <c r="L29" s="101">
        <v>576</v>
      </c>
      <c r="M29" s="102">
        <v>2</v>
      </c>
      <c r="N29" s="75">
        <f t="shared" si="1"/>
        <v>2</v>
      </c>
      <c r="O29" s="76">
        <v>0.46</v>
      </c>
      <c r="P29" s="76">
        <v>0.92</v>
      </c>
      <c r="Q29" s="102" t="s">
        <v>13</v>
      </c>
    </row>
    <row r="30" spans="1:17" s="2" customFormat="1" ht="13.5" customHeight="1" x14ac:dyDescent="0.25">
      <c r="A30" s="44"/>
      <c r="B30" s="64">
        <f t="shared" si="0"/>
        <v>20</v>
      </c>
      <c r="C30" s="117" t="s">
        <v>56</v>
      </c>
      <c r="D30" s="117"/>
      <c r="E30" s="103" t="s">
        <v>93</v>
      </c>
      <c r="F30" s="103" t="s">
        <v>122</v>
      </c>
      <c r="G30" s="117" t="s">
        <v>157</v>
      </c>
      <c r="H30" s="117"/>
      <c r="I30" s="117" t="s">
        <v>179</v>
      </c>
      <c r="J30" s="117"/>
      <c r="K30" s="103" t="s">
        <v>200</v>
      </c>
      <c r="L30" s="65">
        <v>370112</v>
      </c>
      <c r="M30" s="103">
        <v>10</v>
      </c>
      <c r="N30" s="67">
        <f t="shared" si="1"/>
        <v>10</v>
      </c>
      <c r="O30" s="66">
        <v>0.05</v>
      </c>
      <c r="P30" s="66">
        <v>0.5</v>
      </c>
      <c r="Q30" s="103" t="s">
        <v>13</v>
      </c>
    </row>
    <row r="31" spans="1:17" s="2" customFormat="1" ht="13.5" customHeight="1" x14ac:dyDescent="0.25">
      <c r="A31" s="44"/>
      <c r="B31" s="73">
        <f t="shared" si="0"/>
        <v>21</v>
      </c>
      <c r="C31" s="116" t="s">
        <v>57</v>
      </c>
      <c r="D31" s="116"/>
      <c r="E31" s="102" t="s">
        <v>94</v>
      </c>
      <c r="F31" s="102" t="s">
        <v>123</v>
      </c>
      <c r="G31" s="116" t="s">
        <v>158</v>
      </c>
      <c r="H31" s="116"/>
      <c r="I31" s="116" t="s">
        <v>179</v>
      </c>
      <c r="J31" s="116"/>
      <c r="K31" s="102" t="s">
        <v>201</v>
      </c>
      <c r="L31" s="101">
        <v>39439</v>
      </c>
      <c r="M31" s="102">
        <v>2</v>
      </c>
      <c r="N31" s="75">
        <f t="shared" si="1"/>
        <v>2</v>
      </c>
      <c r="O31" s="76">
        <v>0.25</v>
      </c>
      <c r="P31" s="76">
        <v>0.5</v>
      </c>
      <c r="Q31" s="102" t="s">
        <v>13</v>
      </c>
    </row>
    <row r="32" spans="1:17" s="2" customFormat="1" ht="13.5" customHeight="1" x14ac:dyDescent="0.25">
      <c r="A32" s="44"/>
      <c r="B32" s="64">
        <f t="shared" si="0"/>
        <v>22</v>
      </c>
      <c r="C32" s="117" t="s">
        <v>58</v>
      </c>
      <c r="D32" s="117"/>
      <c r="E32" s="103" t="s">
        <v>94</v>
      </c>
      <c r="F32" s="103" t="s">
        <v>124</v>
      </c>
      <c r="G32" s="117" t="s">
        <v>159</v>
      </c>
      <c r="H32" s="117"/>
      <c r="I32" s="117" t="s">
        <v>179</v>
      </c>
      <c r="J32" s="117"/>
      <c r="K32" s="103" t="s">
        <v>202</v>
      </c>
      <c r="L32" s="65">
        <v>473608</v>
      </c>
      <c r="M32" s="103">
        <v>1</v>
      </c>
      <c r="N32" s="67">
        <f t="shared" si="1"/>
        <v>1</v>
      </c>
      <c r="O32" s="66">
        <v>0.43</v>
      </c>
      <c r="P32" s="66">
        <v>0.43</v>
      </c>
      <c r="Q32" s="103" t="s">
        <v>13</v>
      </c>
    </row>
    <row r="33" spans="1:17" s="2" customFormat="1" ht="13.5" customHeight="1" x14ac:dyDescent="0.25">
      <c r="A33" s="44"/>
      <c r="B33" s="73">
        <f t="shared" si="0"/>
        <v>23</v>
      </c>
      <c r="C33" s="116" t="s">
        <v>59</v>
      </c>
      <c r="D33" s="116"/>
      <c r="E33" s="102" t="s">
        <v>94</v>
      </c>
      <c r="F33" s="102" t="s">
        <v>125</v>
      </c>
      <c r="G33" s="116" t="s">
        <v>160</v>
      </c>
      <c r="H33" s="116"/>
      <c r="I33" s="116" t="s">
        <v>179</v>
      </c>
      <c r="J33" s="116"/>
      <c r="K33" s="102" t="s">
        <v>203</v>
      </c>
      <c r="L33" s="101">
        <v>30403</v>
      </c>
      <c r="M33" s="102">
        <v>2</v>
      </c>
      <c r="N33" s="75">
        <f t="shared" si="1"/>
        <v>2</v>
      </c>
      <c r="O33" s="76">
        <v>0.18</v>
      </c>
      <c r="P33" s="76">
        <v>0.36</v>
      </c>
      <c r="Q33" s="102" t="s">
        <v>13</v>
      </c>
    </row>
    <row r="34" spans="1:17" s="2" customFormat="1" ht="13.5" customHeight="1" x14ac:dyDescent="0.25">
      <c r="A34" s="44"/>
      <c r="B34" s="64">
        <f t="shared" si="0"/>
        <v>24</v>
      </c>
      <c r="C34" s="117" t="s">
        <v>60</v>
      </c>
      <c r="D34" s="117"/>
      <c r="E34" s="103" t="s">
        <v>79</v>
      </c>
      <c r="F34" s="112">
        <v>61300611121</v>
      </c>
      <c r="G34" s="117" t="s">
        <v>161</v>
      </c>
      <c r="H34" s="117"/>
      <c r="I34" s="117" t="s">
        <v>179</v>
      </c>
      <c r="J34" s="117"/>
      <c r="K34" s="103" t="s">
        <v>204</v>
      </c>
      <c r="L34" s="65">
        <v>68466</v>
      </c>
      <c r="M34" s="103">
        <v>1</v>
      </c>
      <c r="N34" s="67">
        <f t="shared" si="1"/>
        <v>1</v>
      </c>
      <c r="O34" s="66">
        <v>0.35</v>
      </c>
      <c r="P34" s="66">
        <v>0.35</v>
      </c>
      <c r="Q34" s="103" t="s">
        <v>13</v>
      </c>
    </row>
    <row r="35" spans="1:17" s="2" customFormat="1" ht="13.5" customHeight="1" x14ac:dyDescent="0.25">
      <c r="A35" s="44"/>
      <c r="B35" s="73">
        <f t="shared" si="0"/>
        <v>25</v>
      </c>
      <c r="C35" s="116" t="s">
        <v>61</v>
      </c>
      <c r="D35" s="116"/>
      <c r="E35" s="102" t="s">
        <v>95</v>
      </c>
      <c r="F35" s="102" t="s">
        <v>126</v>
      </c>
      <c r="G35" s="116" t="s">
        <v>162</v>
      </c>
      <c r="H35" s="116"/>
      <c r="I35" s="116" t="s">
        <v>179</v>
      </c>
      <c r="J35" s="116"/>
      <c r="K35" s="102" t="s">
        <v>205</v>
      </c>
      <c r="L35" s="101">
        <v>1025607</v>
      </c>
      <c r="M35" s="102">
        <v>13</v>
      </c>
      <c r="N35" s="75">
        <f t="shared" si="1"/>
        <v>13</v>
      </c>
      <c r="O35" s="76">
        <v>2.1000000000000001E-2</v>
      </c>
      <c r="P35" s="76">
        <v>0.27300000000000002</v>
      </c>
      <c r="Q35" s="102" t="s">
        <v>13</v>
      </c>
    </row>
    <row r="36" spans="1:17" s="2" customFormat="1" ht="13.5" customHeight="1" x14ac:dyDescent="0.25">
      <c r="A36" s="44"/>
      <c r="B36" s="64">
        <f t="shared" si="0"/>
        <v>26</v>
      </c>
      <c r="C36" s="117" t="s">
        <v>62</v>
      </c>
      <c r="D36" s="117"/>
      <c r="E36" s="103" t="s">
        <v>79</v>
      </c>
      <c r="F36" s="112">
        <v>61300211121</v>
      </c>
      <c r="G36" s="117" t="s">
        <v>163</v>
      </c>
      <c r="H36" s="117"/>
      <c r="I36" s="117" t="s">
        <v>179</v>
      </c>
      <c r="J36" s="117"/>
      <c r="K36" s="103" t="s">
        <v>206</v>
      </c>
      <c r="L36" s="65">
        <v>266772</v>
      </c>
      <c r="M36" s="103">
        <v>1</v>
      </c>
      <c r="N36" s="67">
        <f t="shared" si="1"/>
        <v>1</v>
      </c>
      <c r="O36" s="66">
        <v>0.13</v>
      </c>
      <c r="P36" s="66">
        <v>0.13</v>
      </c>
      <c r="Q36" s="103" t="s">
        <v>13</v>
      </c>
    </row>
    <row r="37" spans="1:17" s="2" customFormat="1" ht="13.5" customHeight="1" x14ac:dyDescent="0.25">
      <c r="A37" s="44"/>
      <c r="B37" s="73">
        <f t="shared" si="0"/>
        <v>27</v>
      </c>
      <c r="C37" s="116" t="s">
        <v>63</v>
      </c>
      <c r="D37" s="116"/>
      <c r="E37" s="102" t="s">
        <v>96</v>
      </c>
      <c r="F37" s="102" t="s">
        <v>127</v>
      </c>
      <c r="G37" s="116" t="s">
        <v>164</v>
      </c>
      <c r="H37" s="116"/>
      <c r="I37" s="116" t="s">
        <v>179</v>
      </c>
      <c r="J37" s="116"/>
      <c r="K37" s="102" t="s">
        <v>207</v>
      </c>
      <c r="L37" s="101">
        <v>254620</v>
      </c>
      <c r="M37" s="102">
        <v>1</v>
      </c>
      <c r="N37" s="75">
        <f t="shared" si="1"/>
        <v>1</v>
      </c>
      <c r="O37" s="76">
        <v>0.1</v>
      </c>
      <c r="P37" s="76">
        <v>0.1</v>
      </c>
      <c r="Q37" s="102" t="s">
        <v>13</v>
      </c>
    </row>
    <row r="38" spans="1:17" s="2" customFormat="1" ht="13.5" customHeight="1" x14ac:dyDescent="0.25">
      <c r="A38" s="44"/>
      <c r="B38" s="64">
        <f t="shared" si="0"/>
        <v>28</v>
      </c>
      <c r="C38" s="117" t="s">
        <v>64</v>
      </c>
      <c r="D38" s="117"/>
      <c r="E38" s="103" t="s">
        <v>97</v>
      </c>
      <c r="F38" s="103" t="s">
        <v>128</v>
      </c>
      <c r="G38" s="117" t="s">
        <v>165</v>
      </c>
      <c r="H38" s="117"/>
      <c r="I38" s="117" t="s">
        <v>179</v>
      </c>
      <c r="J38" s="117"/>
      <c r="K38" s="103" t="s">
        <v>208</v>
      </c>
      <c r="L38" s="65">
        <v>163</v>
      </c>
      <c r="M38" s="103">
        <v>1</v>
      </c>
      <c r="N38" s="67">
        <f t="shared" si="1"/>
        <v>1</v>
      </c>
      <c r="O38" s="66">
        <v>0.1</v>
      </c>
      <c r="P38" s="66">
        <v>0.1</v>
      </c>
      <c r="Q38" s="103" t="s">
        <v>13</v>
      </c>
    </row>
    <row r="39" spans="1:17" s="2" customFormat="1" ht="13.5" customHeight="1" x14ac:dyDescent="0.25">
      <c r="A39" s="44"/>
      <c r="B39" s="73">
        <f t="shared" si="0"/>
        <v>29</v>
      </c>
      <c r="C39" s="116" t="s">
        <v>65</v>
      </c>
      <c r="D39" s="116"/>
      <c r="E39" s="102" t="s">
        <v>93</v>
      </c>
      <c r="F39" s="102" t="s">
        <v>129</v>
      </c>
      <c r="G39" s="116" t="s">
        <v>166</v>
      </c>
      <c r="H39" s="116"/>
      <c r="I39" s="116" t="s">
        <v>179</v>
      </c>
      <c r="J39" s="116"/>
      <c r="K39" s="102" t="s">
        <v>209</v>
      </c>
      <c r="L39" s="101">
        <v>0</v>
      </c>
      <c r="M39" s="102">
        <v>1</v>
      </c>
      <c r="N39" s="75">
        <f t="shared" si="1"/>
        <v>1</v>
      </c>
      <c r="O39" s="76"/>
      <c r="P39" s="76"/>
      <c r="Q39" s="102"/>
    </row>
    <row r="40" spans="1:17" s="2" customFormat="1" ht="13.5" customHeight="1" x14ac:dyDescent="0.25">
      <c r="A40" s="44"/>
      <c r="B40" s="64">
        <f t="shared" si="0"/>
        <v>30</v>
      </c>
      <c r="C40" s="117" t="s">
        <v>66</v>
      </c>
      <c r="D40" s="117"/>
      <c r="E40" s="103" t="s">
        <v>98</v>
      </c>
      <c r="F40" s="112" t="s">
        <v>130</v>
      </c>
      <c r="G40" s="117" t="s">
        <v>167</v>
      </c>
      <c r="H40" s="117"/>
      <c r="I40" s="117" t="s">
        <v>179</v>
      </c>
      <c r="J40" s="117"/>
      <c r="K40" s="103" t="s">
        <v>210</v>
      </c>
      <c r="L40" s="65">
        <v>0</v>
      </c>
      <c r="M40" s="103">
        <v>1</v>
      </c>
      <c r="N40" s="67">
        <f t="shared" si="1"/>
        <v>1</v>
      </c>
      <c r="O40" s="66"/>
      <c r="P40" s="66"/>
      <c r="Q40" s="103"/>
    </row>
    <row r="41" spans="1:17" s="2" customFormat="1" ht="13.5" customHeight="1" x14ac:dyDescent="0.25">
      <c r="A41" s="44"/>
      <c r="B41" s="73">
        <f t="shared" si="0"/>
        <v>31</v>
      </c>
      <c r="C41" s="116" t="s">
        <v>67</v>
      </c>
      <c r="D41" s="116"/>
      <c r="E41" s="102" t="s">
        <v>99</v>
      </c>
      <c r="F41" s="112" t="s">
        <v>131</v>
      </c>
      <c r="G41" s="116" t="s">
        <v>168</v>
      </c>
      <c r="H41" s="116"/>
      <c r="I41" s="116" t="s">
        <v>179</v>
      </c>
      <c r="J41" s="116"/>
      <c r="K41" s="102" t="s">
        <v>211</v>
      </c>
      <c r="L41" s="101">
        <v>0</v>
      </c>
      <c r="M41" s="102">
        <v>2</v>
      </c>
      <c r="N41" s="75">
        <f t="shared" si="1"/>
        <v>2</v>
      </c>
      <c r="O41" s="76"/>
      <c r="P41" s="76"/>
      <c r="Q41" s="102"/>
    </row>
    <row r="42" spans="1:17" s="2" customFormat="1" ht="13.5" customHeight="1" x14ac:dyDescent="0.25">
      <c r="A42" s="44"/>
      <c r="B42" s="64">
        <f t="shared" si="0"/>
        <v>32</v>
      </c>
      <c r="C42" s="117" t="s">
        <v>68</v>
      </c>
      <c r="D42" s="117"/>
      <c r="E42" s="103" t="s">
        <v>94</v>
      </c>
      <c r="F42" s="103" t="s">
        <v>132</v>
      </c>
      <c r="G42" s="117" t="s">
        <v>169</v>
      </c>
      <c r="H42" s="117"/>
      <c r="I42" s="117" t="s">
        <v>179</v>
      </c>
      <c r="J42" s="117"/>
      <c r="K42" s="103" t="s">
        <v>212</v>
      </c>
      <c r="L42" s="65">
        <v>0</v>
      </c>
      <c r="M42" s="103">
        <v>1</v>
      </c>
      <c r="N42" s="67">
        <f t="shared" si="1"/>
        <v>1</v>
      </c>
      <c r="O42" s="66"/>
      <c r="P42" s="66"/>
      <c r="Q42" s="103"/>
    </row>
    <row r="43" spans="1:17" s="2" customFormat="1" ht="13.5" customHeight="1" x14ac:dyDescent="0.25">
      <c r="A43" s="44"/>
      <c r="B43" s="73">
        <f t="shared" si="0"/>
        <v>33</v>
      </c>
      <c r="C43" s="116" t="s">
        <v>69</v>
      </c>
      <c r="D43" s="116"/>
      <c r="E43" s="102" t="s">
        <v>87</v>
      </c>
      <c r="F43" s="112">
        <v>1720420201</v>
      </c>
      <c r="G43" s="116" t="s">
        <v>170</v>
      </c>
      <c r="H43" s="116"/>
      <c r="I43" s="116" t="s">
        <v>179</v>
      </c>
      <c r="J43" s="116"/>
      <c r="K43" s="102" t="s">
        <v>213</v>
      </c>
      <c r="L43" s="101">
        <v>0</v>
      </c>
      <c r="M43" s="102">
        <v>7</v>
      </c>
      <c r="N43" s="75">
        <f t="shared" si="1"/>
        <v>7</v>
      </c>
      <c r="O43" s="76"/>
      <c r="P43" s="76"/>
      <c r="Q43" s="102"/>
    </row>
    <row r="44" spans="1:17" s="2" customFormat="1" ht="13.5" customHeight="1" x14ac:dyDescent="0.25">
      <c r="A44" s="44"/>
      <c r="B44" s="64">
        <f t="shared" si="0"/>
        <v>34</v>
      </c>
      <c r="C44" s="117" t="s">
        <v>70</v>
      </c>
      <c r="D44" s="117"/>
      <c r="E44" s="103" t="s">
        <v>87</v>
      </c>
      <c r="F44" s="112" t="s">
        <v>133</v>
      </c>
      <c r="G44" s="117" t="s">
        <v>171</v>
      </c>
      <c r="H44" s="117"/>
      <c r="I44" s="117" t="s">
        <v>179</v>
      </c>
      <c r="J44" s="117"/>
      <c r="K44" s="103" t="s">
        <v>214</v>
      </c>
      <c r="L44" s="65">
        <v>0</v>
      </c>
      <c r="M44" s="103">
        <v>3</v>
      </c>
      <c r="N44" s="67">
        <f t="shared" si="1"/>
        <v>3</v>
      </c>
      <c r="O44" s="66"/>
      <c r="P44" s="66"/>
      <c r="Q44" s="103"/>
    </row>
    <row r="45" spans="1:17" s="2" customFormat="1" ht="13.5" customHeight="1" x14ac:dyDescent="0.25">
      <c r="A45" s="44"/>
      <c r="B45" s="73">
        <f t="shared" si="0"/>
        <v>35</v>
      </c>
      <c r="C45" s="116" t="s">
        <v>71</v>
      </c>
      <c r="D45" s="116"/>
      <c r="E45" s="102" t="s">
        <v>100</v>
      </c>
      <c r="F45" s="112" t="s">
        <v>134</v>
      </c>
      <c r="G45" s="116" t="s">
        <v>172</v>
      </c>
      <c r="H45" s="116"/>
      <c r="I45" s="116" t="s">
        <v>179</v>
      </c>
      <c r="J45" s="116"/>
      <c r="K45" s="102" t="s">
        <v>215</v>
      </c>
      <c r="L45" s="101">
        <v>0</v>
      </c>
      <c r="M45" s="102">
        <v>6</v>
      </c>
      <c r="N45" s="75">
        <f t="shared" si="1"/>
        <v>6</v>
      </c>
      <c r="O45" s="76"/>
      <c r="P45" s="76"/>
      <c r="Q45" s="102"/>
    </row>
    <row r="46" spans="1:17" s="2" customFormat="1" ht="13.5" customHeight="1" x14ac:dyDescent="0.25">
      <c r="A46" s="44"/>
      <c r="B46" s="64">
        <f t="shared" si="0"/>
        <v>36</v>
      </c>
      <c r="C46" s="117" t="s">
        <v>72</v>
      </c>
      <c r="D46" s="117"/>
      <c r="E46" s="103" t="s">
        <v>101</v>
      </c>
      <c r="F46" s="112" t="s">
        <v>135</v>
      </c>
      <c r="G46" s="117" t="s">
        <v>173</v>
      </c>
      <c r="H46" s="117"/>
      <c r="I46" s="117" t="s">
        <v>179</v>
      </c>
      <c r="J46" s="117"/>
      <c r="K46" s="103" t="s">
        <v>216</v>
      </c>
      <c r="L46" s="65">
        <v>0</v>
      </c>
      <c r="M46" s="103">
        <v>2</v>
      </c>
      <c r="N46" s="67">
        <f t="shared" si="1"/>
        <v>2</v>
      </c>
      <c r="O46" s="66"/>
      <c r="P46" s="66"/>
      <c r="Q46" s="103"/>
    </row>
    <row r="47" spans="1:17" s="2" customFormat="1" ht="13.5" customHeight="1" x14ac:dyDescent="0.25">
      <c r="A47" s="44"/>
      <c r="B47" s="73">
        <f t="shared" si="0"/>
        <v>37</v>
      </c>
      <c r="C47" s="116" t="s">
        <v>73</v>
      </c>
      <c r="D47" s="116"/>
      <c r="E47" s="102" t="s">
        <v>88</v>
      </c>
      <c r="F47" s="102" t="s">
        <v>136</v>
      </c>
      <c r="G47" s="116" t="s">
        <v>174</v>
      </c>
      <c r="H47" s="116"/>
      <c r="I47" s="116" t="s">
        <v>179</v>
      </c>
      <c r="J47" s="116"/>
      <c r="K47" s="102" t="s">
        <v>217</v>
      </c>
      <c r="L47" s="101">
        <v>0</v>
      </c>
      <c r="M47" s="102">
        <v>4</v>
      </c>
      <c r="N47" s="75">
        <f t="shared" si="1"/>
        <v>4</v>
      </c>
      <c r="O47" s="76"/>
      <c r="P47" s="76"/>
      <c r="Q47" s="102"/>
    </row>
    <row r="48" spans="1:17" s="2" customFormat="1" ht="13.5" customHeight="1" x14ac:dyDescent="0.25">
      <c r="A48" s="44"/>
      <c r="B48" s="64">
        <f t="shared" si="0"/>
        <v>38</v>
      </c>
      <c r="C48" s="117" t="s">
        <v>74</v>
      </c>
      <c r="D48" s="117"/>
      <c r="E48" s="103" t="s">
        <v>88</v>
      </c>
      <c r="F48" s="103" t="s">
        <v>137</v>
      </c>
      <c r="G48" s="117" t="s">
        <v>175</v>
      </c>
      <c r="H48" s="117"/>
      <c r="I48" s="117" t="s">
        <v>179</v>
      </c>
      <c r="J48" s="117"/>
      <c r="K48" s="103" t="s">
        <v>218</v>
      </c>
      <c r="L48" s="65">
        <v>0</v>
      </c>
      <c r="M48" s="103">
        <v>10</v>
      </c>
      <c r="N48" s="67">
        <f t="shared" si="1"/>
        <v>10</v>
      </c>
      <c r="O48" s="66"/>
      <c r="P48" s="66"/>
      <c r="Q48" s="103"/>
    </row>
    <row r="49" spans="1:17" s="2" customFormat="1" ht="13.5" customHeight="1" x14ac:dyDescent="0.25">
      <c r="A49" s="44"/>
      <c r="B49" s="73">
        <f t="shared" si="0"/>
        <v>39</v>
      </c>
      <c r="C49" s="116" t="s">
        <v>75</v>
      </c>
      <c r="D49" s="116"/>
      <c r="E49" s="102" t="s">
        <v>102</v>
      </c>
      <c r="F49" s="112" t="s">
        <v>138</v>
      </c>
      <c r="G49" s="116" t="s">
        <v>176</v>
      </c>
      <c r="H49" s="116"/>
      <c r="I49" s="116" t="s">
        <v>179</v>
      </c>
      <c r="J49" s="116"/>
      <c r="K49" s="102" t="s">
        <v>219</v>
      </c>
      <c r="L49" s="101">
        <v>0</v>
      </c>
      <c r="M49" s="102">
        <v>1</v>
      </c>
      <c r="N49" s="75">
        <f t="shared" si="1"/>
        <v>1</v>
      </c>
      <c r="O49" s="76"/>
      <c r="P49" s="76"/>
      <c r="Q49" s="102"/>
    </row>
    <row r="50" spans="1:17" s="2" customFormat="1" ht="13.5" customHeight="1" x14ac:dyDescent="0.25">
      <c r="A50" s="44"/>
      <c r="B50" s="64">
        <f t="shared" si="0"/>
        <v>40</v>
      </c>
      <c r="C50" s="117" t="s">
        <v>76</v>
      </c>
      <c r="D50" s="117"/>
      <c r="E50" s="103" t="s">
        <v>103</v>
      </c>
      <c r="F50" s="112" t="s">
        <v>139</v>
      </c>
      <c r="G50" s="117" t="s">
        <v>177</v>
      </c>
      <c r="H50" s="117"/>
      <c r="I50" s="117" t="s">
        <v>179</v>
      </c>
      <c r="J50" s="117"/>
      <c r="K50" s="103" t="s">
        <v>220</v>
      </c>
      <c r="L50" s="65">
        <v>0</v>
      </c>
      <c r="M50" s="103">
        <v>1</v>
      </c>
      <c r="N50" s="67">
        <f t="shared" si="1"/>
        <v>1</v>
      </c>
      <c r="O50" s="66"/>
      <c r="P50" s="66"/>
      <c r="Q50" s="103"/>
    </row>
    <row r="51" spans="1:17" ht="13.5" thickBot="1" x14ac:dyDescent="0.3">
      <c r="A51" s="44"/>
      <c r="B51" s="52"/>
      <c r="C51" s="53"/>
      <c r="D51" s="53"/>
      <c r="E51" s="54"/>
      <c r="F51" s="55"/>
      <c r="G51" s="52"/>
      <c r="H51" s="56"/>
      <c r="I51" s="57"/>
      <c r="J51" s="58"/>
      <c r="K51" s="59"/>
      <c r="L51" s="59"/>
      <c r="M51" s="60">
        <f>SUM(M11:M50)</f>
        <v>155</v>
      </c>
      <c r="N51" s="61"/>
      <c r="O51" s="61"/>
      <c r="P51" s="62">
        <f>SUM(P11:P50)</f>
        <v>64.532999999999987</v>
      </c>
      <c r="Q51" s="63" t="s">
        <v>13</v>
      </c>
    </row>
    <row r="52" spans="1:17" ht="13.5" thickBot="1" x14ac:dyDescent="0.3">
      <c r="A52" s="44"/>
      <c r="B52" s="122" t="s">
        <v>6</v>
      </c>
      <c r="C52" s="123"/>
      <c r="D52" s="94"/>
      <c r="E52" s="95"/>
      <c r="F52" s="98" t="s">
        <v>5</v>
      </c>
      <c r="G52" s="78"/>
      <c r="H52" s="77"/>
      <c r="I52" s="79"/>
      <c r="J52" s="80"/>
      <c r="K52" s="89"/>
      <c r="L52" s="89"/>
      <c r="M52" s="89"/>
      <c r="N52" s="89"/>
      <c r="O52" s="89"/>
      <c r="P52" s="89"/>
      <c r="Q52" s="90"/>
    </row>
    <row r="53" spans="1:17" ht="26" thickBot="1" x14ac:dyDescent="0.3">
      <c r="A53" s="46"/>
      <c r="B53" s="81"/>
      <c r="C53" s="82"/>
      <c r="D53" s="82"/>
      <c r="E53" s="96"/>
      <c r="F53" s="99"/>
      <c r="G53" s="77"/>
      <c r="H53" s="77"/>
      <c r="I53" s="111" t="s">
        <v>36</v>
      </c>
      <c r="J53" s="83" t="s">
        <v>10</v>
      </c>
      <c r="K53" s="20" t="s">
        <v>8</v>
      </c>
      <c r="L53" s="21"/>
      <c r="M53" s="118">
        <f>P51</f>
        <v>64.532999999999987</v>
      </c>
      <c r="N53" s="119"/>
      <c r="O53" s="31"/>
      <c r="P53" s="30" t="s">
        <v>13</v>
      </c>
      <c r="Q53" s="93"/>
    </row>
    <row r="54" spans="1:17" ht="13.5" thickBot="1" x14ac:dyDescent="0.3">
      <c r="A54" s="44"/>
      <c r="B54" s="81"/>
      <c r="C54" s="82"/>
      <c r="D54" s="82"/>
      <c r="E54" s="96"/>
      <c r="F54" s="99"/>
      <c r="G54" s="77"/>
      <c r="H54" s="77"/>
      <c r="I54" s="77"/>
      <c r="J54" s="84"/>
      <c r="K54" s="34" t="s">
        <v>14</v>
      </c>
      <c r="L54" s="35"/>
      <c r="M54" s="120">
        <f>M53/I53</f>
        <v>64.532999999999987</v>
      </c>
      <c r="N54" s="121"/>
      <c r="O54" s="32"/>
      <c r="P54" s="33" t="s">
        <v>13</v>
      </c>
      <c r="Q54" s="93"/>
    </row>
    <row r="55" spans="1:17" ht="13.5" thickBot="1" x14ac:dyDescent="0.3">
      <c r="A55" s="50"/>
      <c r="B55" s="85"/>
      <c r="C55" s="86"/>
      <c r="D55" s="86"/>
      <c r="E55" s="97"/>
      <c r="F55" s="100"/>
      <c r="G55" s="87"/>
      <c r="H55" s="87"/>
      <c r="I55" s="87"/>
      <c r="J55" s="88"/>
      <c r="K55" s="87"/>
      <c r="L55" s="86"/>
      <c r="M55" s="91"/>
      <c r="N55" s="91"/>
      <c r="O55" s="91"/>
      <c r="P55" s="91"/>
      <c r="Q55" s="92"/>
    </row>
    <row r="57" spans="1:17" x14ac:dyDescent="0.25">
      <c r="C57" s="1"/>
      <c r="D57" s="1"/>
      <c r="E57" s="1"/>
      <c r="F57" s="1"/>
    </row>
    <row r="58" spans="1:17" x14ac:dyDescent="0.25">
      <c r="C58" s="1"/>
      <c r="D58" s="1"/>
      <c r="E58" s="1"/>
      <c r="F58" s="1"/>
    </row>
    <row r="59" spans="1:17" x14ac:dyDescent="0.25">
      <c r="C59" s="1"/>
      <c r="D59" s="1"/>
      <c r="E59" s="1"/>
      <c r="F59" s="1"/>
    </row>
  </sheetData>
  <mergeCells count="129">
    <mergeCell ref="C49:D49"/>
    <mergeCell ref="G49:H49"/>
    <mergeCell ref="I49:J49"/>
    <mergeCell ref="C47:D47"/>
    <mergeCell ref="G47:H47"/>
    <mergeCell ref="I47:J47"/>
    <mergeCell ref="C48:D48"/>
    <mergeCell ref="G48:H48"/>
    <mergeCell ref="I48:J48"/>
    <mergeCell ref="C45:D45"/>
    <mergeCell ref="G45:H45"/>
    <mergeCell ref="I45:J45"/>
    <mergeCell ref="C46:D46"/>
    <mergeCell ref="G46:H46"/>
    <mergeCell ref="I46:J46"/>
    <mergeCell ref="C43:D43"/>
    <mergeCell ref="G43:H43"/>
    <mergeCell ref="I43:J43"/>
    <mergeCell ref="C44:D44"/>
    <mergeCell ref="G44:H44"/>
    <mergeCell ref="I44:J44"/>
    <mergeCell ref="C41:D41"/>
    <mergeCell ref="G41:H41"/>
    <mergeCell ref="I41:J41"/>
    <mergeCell ref="C42:D42"/>
    <mergeCell ref="G42:H42"/>
    <mergeCell ref="I42:J42"/>
    <mergeCell ref="C39:D39"/>
    <mergeCell ref="G39:H39"/>
    <mergeCell ref="I39:J39"/>
    <mergeCell ref="C40:D40"/>
    <mergeCell ref="G40:H40"/>
    <mergeCell ref="I40:J40"/>
    <mergeCell ref="C37:D37"/>
    <mergeCell ref="G37:H37"/>
    <mergeCell ref="I37:J37"/>
    <mergeCell ref="C38:D38"/>
    <mergeCell ref="G38:H38"/>
    <mergeCell ref="I38:J38"/>
    <mergeCell ref="C35:D35"/>
    <mergeCell ref="G35:H35"/>
    <mergeCell ref="I35:J35"/>
    <mergeCell ref="C36:D36"/>
    <mergeCell ref="G36:H36"/>
    <mergeCell ref="I36:J36"/>
    <mergeCell ref="C33:D33"/>
    <mergeCell ref="G33:H33"/>
    <mergeCell ref="I33:J33"/>
    <mergeCell ref="C34:D34"/>
    <mergeCell ref="G34:H34"/>
    <mergeCell ref="I34:J34"/>
    <mergeCell ref="C31:D31"/>
    <mergeCell ref="G31:H31"/>
    <mergeCell ref="I31:J31"/>
    <mergeCell ref="C32:D32"/>
    <mergeCell ref="G32:H32"/>
    <mergeCell ref="I32:J32"/>
    <mergeCell ref="B52:C52"/>
    <mergeCell ref="C10:D10"/>
    <mergeCell ref="C11:D11"/>
    <mergeCell ref="C13:D13"/>
    <mergeCell ref="G13:H13"/>
    <mergeCell ref="C14:D14"/>
    <mergeCell ref="G14:H14"/>
    <mergeCell ref="C15:D15"/>
    <mergeCell ref="G15:H15"/>
    <mergeCell ref="C16:D16"/>
    <mergeCell ref="G16:H16"/>
    <mergeCell ref="C17:D17"/>
    <mergeCell ref="G17:H17"/>
    <mergeCell ref="C18:D18"/>
    <mergeCell ref="G18:H18"/>
    <mergeCell ref="C19:D19"/>
    <mergeCell ref="C12:D12"/>
    <mergeCell ref="C50:D50"/>
    <mergeCell ref="C25:D25"/>
    <mergeCell ref="G25:H25"/>
    <mergeCell ref="C26:D26"/>
    <mergeCell ref="G26:H26"/>
    <mergeCell ref="C23:D23"/>
    <mergeCell ref="G23:H23"/>
    <mergeCell ref="M53:N53"/>
    <mergeCell ref="M54:N54"/>
    <mergeCell ref="I10:J10"/>
    <mergeCell ref="I11:J11"/>
    <mergeCell ref="I12:J12"/>
    <mergeCell ref="I50:J50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5:J25"/>
    <mergeCell ref="I26:J26"/>
    <mergeCell ref="I23:J23"/>
    <mergeCell ref="I24:J24"/>
    <mergeCell ref="I29:J29"/>
    <mergeCell ref="I30:J30"/>
    <mergeCell ref="I27:J27"/>
    <mergeCell ref="I28:J28"/>
    <mergeCell ref="C9:D9"/>
    <mergeCell ref="G9:H9"/>
    <mergeCell ref="I9:J9"/>
    <mergeCell ref="G10:H10"/>
    <mergeCell ref="G11:H11"/>
    <mergeCell ref="G12:H12"/>
    <mergeCell ref="G50:H50"/>
    <mergeCell ref="G19:H19"/>
    <mergeCell ref="C20:D20"/>
    <mergeCell ref="G20:H20"/>
    <mergeCell ref="C21:D21"/>
    <mergeCell ref="G21:H21"/>
    <mergeCell ref="C22:D22"/>
    <mergeCell ref="G22:H22"/>
    <mergeCell ref="C24:D24"/>
    <mergeCell ref="G24:H24"/>
    <mergeCell ref="C29:D29"/>
    <mergeCell ref="G29:H29"/>
    <mergeCell ref="C30:D30"/>
    <mergeCell ref="G30:H30"/>
    <mergeCell ref="C27:D27"/>
    <mergeCell ref="G27:H27"/>
    <mergeCell ref="C28:D28"/>
    <mergeCell ref="G28:H28"/>
  </mergeCells>
  <phoneticPr fontId="0" type="noConversion"/>
  <conditionalFormatting sqref="L11:L50">
    <cfRule type="cellIs" dxfId="1" priority="3" operator="lessThan">
      <formula>1</formula>
    </cfRule>
  </conditionalFormatting>
  <conditionalFormatting sqref="P11:P50">
    <cfRule type="containsBlanks" dxfId="0" priority="2">
      <formula>LEN(TRIM(P11))=0</formula>
    </cfRule>
  </conditionalFormatting>
  <hyperlinks>
    <hyperlink ref="H7" r:id="rId1" display="http://www.irisonboard.com" xr:uid="{00000000-0004-0000-0000-000000000000}"/>
    <hyperlink ref="M7" r:id="rId2" xr:uid="{99447E37-404C-4F8F-AA7F-B8E6DE6E532A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3"/>
  <headerFooter alignWithMargins="0">
    <oddHeader>&amp;LCreated by FEDEVEL&amp;CMotherboard, Processor and Microcontroller Board Design&amp;Rhttp://www.fedevel.com</oddHeader>
    <oddFooter>&amp;C&amp;D&amp;R&amp;P/&amp;N</oddFooter>
  </headerFooter>
  <ignoredErrors>
    <ignoredError sqref="M54" evalError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List Report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2012-02-04T13:58:31Z</cp:lastPrinted>
  <dcterms:created xsi:type="dcterms:W3CDTF">2002-11-05T15:28:02Z</dcterms:created>
  <dcterms:modified xsi:type="dcterms:W3CDTF">2022-10-20T16:20:38Z</dcterms:modified>
</cp:coreProperties>
</file>