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11"/>
  <workbookPr defaultThemeVersion="166925"/>
  <mc:AlternateContent xmlns:mc="http://schemas.openxmlformats.org/markup-compatibility/2006">
    <mc:Choice Requires="x15">
      <x15ac:absPath xmlns:x15ac="http://schemas.microsoft.com/office/spreadsheetml/2010/11/ac" url="https://d.docs.live.net/5e506f2770d8f1de/PERSONAL PROJECTS/SPRINTER VAN BATTERY/"/>
    </mc:Choice>
  </mc:AlternateContent>
  <xr:revisionPtr revIDLastSave="277" documentId="8_{979755B1-F12E-47C7-897A-DCB3A8C54412}" xr6:coauthVersionLast="47" xr6:coauthVersionMax="47" xr10:uidLastSave="{046690C4-8864-4E7D-BAB1-15C9741BF7D7}"/>
  <bookViews>
    <workbookView xWindow="18240" yWindow="312" windowWidth="21504" windowHeight="16740" tabRatio="671" firstSheet="7" xr2:uid="{8657B37E-F4DC-4EC1-A8DB-FB2E6FC22FCF}"/>
  </bookViews>
  <sheets>
    <sheet name="Load Info" sheetId="1" r:id="rId1"/>
    <sheet name="MCU" sheetId="5" r:id="rId2"/>
    <sheet name="MOSFETs" sheetId="3" r:id="rId3"/>
    <sheet name="Gate Drive" sheetId="4" r:id="rId4"/>
    <sheet name="Connectors" sheetId="2" r:id="rId5"/>
    <sheet name="Power Monitors" sheetId="6" r:id="rId6"/>
    <sheet name="CSA" sheetId="8" r:id="rId7"/>
    <sheet name="Shunt Resistors" sheetId="7" r:id="rId8"/>
    <sheet name="Thermals"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1" l="1"/>
  <c r="E5" i="1"/>
  <c r="E6" i="1"/>
  <c r="E3" i="1"/>
  <c r="G13" i="2"/>
  <c r="B28" i="7"/>
  <c r="B31" i="7" s="1"/>
  <c r="B25" i="7"/>
  <c r="B27" i="7" s="1"/>
  <c r="B30" i="7" s="1"/>
  <c r="B12" i="7"/>
  <c r="B10" i="7" s="1"/>
  <c r="B13" i="7" s="1"/>
  <c r="B16" i="7" s="1"/>
  <c r="D4" i="1"/>
  <c r="D5" i="1"/>
  <c r="D6" i="1"/>
  <c r="D3" i="1"/>
  <c r="B26" i="7" l="1"/>
  <c r="B15" i="7"/>
  <c r="B11" i="7"/>
</calcChain>
</file>

<file path=xl/sharedStrings.xml><?xml version="1.0" encoding="utf-8"?>
<sst xmlns="http://schemas.openxmlformats.org/spreadsheetml/2006/main" count="92" uniqueCount="73">
  <si>
    <t>Current (A)</t>
  </si>
  <si>
    <t>Volts (V)</t>
  </si>
  <si>
    <t>Power (W)</t>
  </si>
  <si>
    <t>Runtime (hours)</t>
  </si>
  <si>
    <t>AIR CONDITIONING</t>
  </si>
  <si>
    <t>Fan Mode</t>
  </si>
  <si>
    <t>Eco Mode</t>
  </si>
  <si>
    <t>Power Mode 20</t>
  </si>
  <si>
    <t>Power Mode 50</t>
  </si>
  <si>
    <t>64 MHz w/ BLE</t>
  </si>
  <si>
    <t>STM32WB15CCU6E</t>
  </si>
  <si>
    <t>170 MHz</t>
  </si>
  <si>
    <t>STM32G491CCU6</t>
  </si>
  <si>
    <t>BSC007N04LS6ATMA1</t>
  </si>
  <si>
    <t>FDA217</t>
  </si>
  <si>
    <t>Circuit</t>
  </si>
  <si>
    <t>Description</t>
  </si>
  <si>
    <t>RMS Current (A)</t>
  </si>
  <si>
    <t>PCB Side Connector</t>
  </si>
  <si>
    <t>Cable Side Connector</t>
  </si>
  <si>
    <t>Crimps</t>
  </si>
  <si>
    <t>Inverter</t>
  </si>
  <si>
    <t>Molex 151053-0002</t>
  </si>
  <si>
    <t>Molex 151034-0012</t>
  </si>
  <si>
    <t>Molex 46819-0012</t>
  </si>
  <si>
    <t>Air Conditioning</t>
  </si>
  <si>
    <t>Solar Input</t>
  </si>
  <si>
    <t>24V Front</t>
  </si>
  <si>
    <t>Molex 1720420201</t>
  </si>
  <si>
    <t>Molex 1726722002</t>
  </si>
  <si>
    <t>Molex 1718250100</t>
  </si>
  <si>
    <t>24V Middle</t>
  </si>
  <si>
    <t>24V Garage</t>
  </si>
  <si>
    <t>24V Bed</t>
  </si>
  <si>
    <t>Fridge</t>
  </si>
  <si>
    <t>Lights</t>
  </si>
  <si>
    <t>INA238AIDGSR</t>
  </si>
  <si>
    <t>LMP8481AHQDGKRQ1</t>
  </si>
  <si>
    <t>Max current, resolution, ADC range is defined, solve for R value, power, and Vdrops</t>
  </si>
  <si>
    <t>INPUTS</t>
  </si>
  <si>
    <t>RESULTS TABLE</t>
  </si>
  <si>
    <t>Max Current</t>
  </si>
  <si>
    <t>R value (ohm)</t>
  </si>
  <si>
    <t>Gain</t>
  </si>
  <si>
    <t>ADC Must Resolve</t>
  </si>
  <si>
    <t>Desired Resolution</t>
  </si>
  <si>
    <t>60 and 50A circuits</t>
  </si>
  <si>
    <t>500 uV</t>
  </si>
  <si>
    <t>Max ADC Range</t>
  </si>
  <si>
    <t>30A circuits</t>
  </si>
  <si>
    <t>Headroom (%)</t>
  </si>
  <si>
    <t>16A circuits</t>
  </si>
  <si>
    <t>Amp Gain</t>
  </si>
  <si>
    <t>5A circuits</t>
  </si>
  <si>
    <t>OUTPUTS</t>
  </si>
  <si>
    <t>Calculated R Value</t>
  </si>
  <si>
    <t>ohms</t>
  </si>
  <si>
    <t>Shunt Power Loss Max</t>
  </si>
  <si>
    <t>watts</t>
  </si>
  <si>
    <t>Shunt V_drop Max</t>
  </si>
  <si>
    <t>volts</t>
  </si>
  <si>
    <t>Shunt V_drop Min</t>
  </si>
  <si>
    <t>Max voltage at ADC</t>
  </si>
  <si>
    <t>Min voltage at ADC</t>
  </si>
  <si>
    <t>R is defined, solve for max current, power, and Vdrops</t>
  </si>
  <si>
    <t>Shunt R Value</t>
  </si>
  <si>
    <t>amps</t>
  </si>
  <si>
    <t>To directly answer your first question: No, not even close. A little more copper around a surface mount part isn't going to get rid of 11W of heat. No way.
One answer may be to parallel multiple FETs. Not only does that cut the total dissipation by the number of parts, but the dissipation on each FET is reduced by the square of the number of parts. So if one FET dissipates 10W, then two parallel FETs would dissipate 5W total, and each FET would dissipate only 2.5W.
That's in theory. In practise they won't share the load exactly equally, so you have to design for a bit worse than that per FET. The good thing about paralleling FETs is that they have a positive temperature coefficient. The Rdson goes up with temperature. This helps them ballance somewhat and prevents runaway of a single part, like could be the case with bipolar transistors.
Ultimately you have to decide what you really want. Switching 40A is going to make some heat. One way or the other you're going to have to deal with that. You can tell us you're space contrained all you want, but ultimately the physics will dictate a certain amount of space, surface area, forced cooling, or whatever. It may not be possible to meet all the constraints. Not all combinations of small size, high current, and low cost are possible.</t>
  </si>
  <si>
    <t>https://electronics.stackexchange.com/questions/15799/effective-mosfet-cooling</t>
  </si>
  <si>
    <t>https://electronics.stackexchange.com/questions/449224/heatsink-on-underside-of-pcb</t>
  </si>
  <si>
    <t>https://www.electronicdesign.com/technologies/thermal-management/article/21188672/enhance-mosfet-cooling-with-thermal-vias</t>
  </si>
  <si>
    <t>https://www.digikey.com/en/articles/optimizing-pcb-thermal-performance-for-cree-xlamp-leds</t>
  </si>
  <si>
    <t>https://www.youtube.com/watch?v=2ygnAv6koSQ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</si>
</sst>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sz val="24"/>
      <color theme="1"/>
      <name val="Calibri"/>
      <family val="2"/>
      <scheme val="minor"/>
    </font>
  </fonts>
  <fills count="2">
    <fill>
      <patternFill patternType="none"/>
    </fill>
    <fill>
      <patternFill patternType="gray125"/>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1" fillId="0" borderId="0" xfId="0" applyFont="1"/>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1"/>
    <xf numFmtId="0" fontId="4" fillId="0" borderId="1" xfId="0" applyFont="1" applyBorder="1"/>
    <xf numFmtId="0" fontId="1" fillId="0" borderId="4" xfId="0" applyFont="1" applyBorder="1"/>
    <xf numFmtId="0" fontId="4" fillId="0" borderId="4" xfId="0" applyFont="1" applyBorder="1"/>
    <xf numFmtId="48" fontId="0" fillId="0" borderId="0" xfId="0" applyNumberFormat="1"/>
    <xf numFmtId="0" fontId="3" fillId="0" borderId="0" xfId="0" applyFont="1" applyAlignment="1">
      <alignment horizontal="center"/>
    </xf>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horizontal="right"/>
    </xf>
    <xf numFmtId="0" fontId="1" fillId="0" borderId="6" xfId="0" applyFont="1" applyBorder="1"/>
    <xf numFmtId="0" fontId="0" fillId="0" borderId="8" xfId="0" applyBorder="1" applyAlignment="1">
      <alignment horizontal="right"/>
    </xf>
    <xf numFmtId="0" fontId="0" fillId="0" borderId="0" xfId="0" applyAlignment="1">
      <alignment wrapText="1"/>
    </xf>
    <xf numFmtId="48" fontId="0" fillId="0" borderId="7" xfId="0" applyNumberFormat="1" applyBorder="1"/>
    <xf numFmtId="0" fontId="0" fillId="0" borderId="9" xfId="0" applyBorder="1"/>
    <xf numFmtId="0" fontId="0" fillId="0" borderId="10" xfId="0" applyBorder="1"/>
    <xf numFmtId="0" fontId="2" fillId="0" borderId="10" xfId="1"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1" applyBorder="1"/>
    <xf numFmtId="0" fontId="2" fillId="0" borderId="11" xfId="1" applyBorder="1"/>
    <xf numFmtId="0" fontId="2" fillId="0" borderId="13" xfId="1" applyBorder="1"/>
    <xf numFmtId="0" fontId="1" fillId="0" borderId="9"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mouser.com/datasheet/2/389/stm32g491cc-2079910.pdf" TargetMode="External"/><Relationship Id="rId1" Type="http://schemas.openxmlformats.org/officeDocument/2006/relationships/hyperlink" Target="https://www.mouser.com/datasheet/2/389/stm32wb15cc-2300324.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fineon.com/dgdl/Infineon-BSC007N04LS6-DS-v02_00-EN.pdf?fileId=5546d462689a790c0168bcd9a63a481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digikey.com/en/products/detail/ixys-integrated-circuits-division/FDA217/457327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digikey.com/short/n885v0fz" TargetMode="External"/><Relationship Id="rId2" Type="http://schemas.openxmlformats.org/officeDocument/2006/relationships/hyperlink" Target="https://mou.sr/3zXCnz7" TargetMode="External"/><Relationship Id="rId1" Type="http://schemas.openxmlformats.org/officeDocument/2006/relationships/hyperlink" Target="https://www.digikey.com/short/f4v9p2j9" TargetMode="External"/><Relationship Id="rId6" Type="http://schemas.openxmlformats.org/officeDocument/2006/relationships/hyperlink" Target="https://www.digikey.com/short/cntf87rb" TargetMode="External"/><Relationship Id="rId5" Type="http://schemas.openxmlformats.org/officeDocument/2006/relationships/hyperlink" Target="https://www.digikey.com/short/zc5wv07p" TargetMode="External"/><Relationship Id="rId4" Type="http://schemas.openxmlformats.org/officeDocument/2006/relationships/hyperlink" Target="https://mou.sr/3w5Owkq"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ti.com/lit/ds/symlink/lmp8480-q1.pdf?HQS=dis-dk-null-digikeymode-dsf-pf-null-wwe&amp;ts=1657785870603&amp;ref_url=https%253A%252F%252Fwww.ti.com%252Fgeneral%252Fdocs%252Fsuppproductinfo.tsp%253FdistId%253D10%2526gotoUrl%253Dhttps%253A%252F%252Fwww.ti.com%252Flit%252Fgpn%252Flmp8480-q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electronics.stackexchange.com/questions/15799/effective-mosfet-cooling" TargetMode="External"/><Relationship Id="rId2" Type="http://schemas.openxmlformats.org/officeDocument/2006/relationships/hyperlink" Target="https://www.electronicdesign.com/technologies/thermal-management/article/21188672/enhance-mosfet-cooling-with-thermal-vias" TargetMode="External"/><Relationship Id="rId1" Type="http://schemas.openxmlformats.org/officeDocument/2006/relationships/hyperlink" Target="https://electronics.stackexchange.com/questions/449224/heatsink-on-underside-of-pcb" TargetMode="External"/><Relationship Id="rId6" Type="http://schemas.openxmlformats.org/officeDocument/2006/relationships/printerSettings" Target="../printerSettings/printerSettings3.bin"/><Relationship Id="rId5" Type="http://schemas.openxmlformats.org/officeDocument/2006/relationships/hyperlink" Target="https://www.youtube.com/watch?v=2ygnAv6koSQ" TargetMode="External"/><Relationship Id="rId4" Type="http://schemas.openxmlformats.org/officeDocument/2006/relationships/hyperlink" Target="https://www.digikey.com/en/articles/optimizing-pcb-thermal-performance-for-cree-xlamp-le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24A6-18B7-4C2A-B90B-BAF72E6597E1}">
  <dimension ref="A1:E7"/>
  <sheetViews>
    <sheetView tabSelected="1" workbookViewId="0">
      <selection activeCell="E6" sqref="A2:E6"/>
    </sheetView>
  </sheetViews>
  <sheetFormatPr defaultRowHeight="14.45"/>
  <cols>
    <col min="1" max="1" width="17.28515625" bestFit="1" customWidth="1"/>
    <col min="2" max="2" width="9.7109375" bestFit="1" customWidth="1"/>
    <col min="4" max="4" width="9.5703125" bestFit="1" customWidth="1"/>
    <col min="5" max="5" width="14" bestFit="1" customWidth="1"/>
  </cols>
  <sheetData>
    <row r="1" spans="1:5" ht="15">
      <c r="B1" t="s">
        <v>0</v>
      </c>
      <c r="C1" t="s">
        <v>1</v>
      </c>
      <c r="D1" t="s">
        <v>2</v>
      </c>
      <c r="E1" t="s">
        <v>3</v>
      </c>
    </row>
    <row r="2" spans="1:5" ht="15">
      <c r="A2" s="35" t="s">
        <v>4</v>
      </c>
      <c r="B2" s="23"/>
      <c r="C2" s="23"/>
      <c r="D2" s="23"/>
      <c r="E2" s="25"/>
    </row>
    <row r="3" spans="1:5" ht="15">
      <c r="A3" s="26" t="s">
        <v>5</v>
      </c>
      <c r="B3" s="27">
        <v>5</v>
      </c>
      <c r="C3" s="27">
        <v>24</v>
      </c>
      <c r="D3" s="27">
        <f>B3*C3</f>
        <v>120</v>
      </c>
      <c r="E3" s="28">
        <f>ROUND(12000/D3,2)</f>
        <v>100</v>
      </c>
    </row>
    <row r="4" spans="1:5" ht="15">
      <c r="A4" s="26" t="s">
        <v>6</v>
      </c>
      <c r="B4" s="27">
        <v>24</v>
      </c>
      <c r="C4" s="27">
        <v>24</v>
      </c>
      <c r="D4" s="27">
        <f t="shared" ref="D4:D6" si="0">B4*C4</f>
        <v>576</v>
      </c>
      <c r="E4" s="28">
        <f t="shared" ref="E4:E6" si="1">ROUND(12000/D4,2)</f>
        <v>20.83</v>
      </c>
    </row>
    <row r="5" spans="1:5" ht="15">
      <c r="A5" s="26" t="s">
        <v>7</v>
      </c>
      <c r="B5" s="27">
        <v>20</v>
      </c>
      <c r="C5" s="27">
        <v>24</v>
      </c>
      <c r="D5" s="27">
        <f t="shared" si="0"/>
        <v>480</v>
      </c>
      <c r="E5" s="28">
        <f t="shared" si="1"/>
        <v>25</v>
      </c>
    </row>
    <row r="6" spans="1:5" ht="15">
      <c r="A6" s="29" t="s">
        <v>8</v>
      </c>
      <c r="B6" s="30">
        <v>50</v>
      </c>
      <c r="C6" s="30">
        <v>24</v>
      </c>
      <c r="D6" s="30">
        <f t="shared" si="0"/>
        <v>1200</v>
      </c>
      <c r="E6" s="31">
        <f t="shared" si="1"/>
        <v>10</v>
      </c>
    </row>
    <row r="7" spans="1:5" ht="15"/>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D60A-E821-4331-B0F4-A5FFCF61FCE6}">
  <dimension ref="A1:B2"/>
  <sheetViews>
    <sheetView workbookViewId="0">
      <selection activeCell="E20" sqref="E20"/>
    </sheetView>
  </sheetViews>
  <sheetFormatPr defaultRowHeight="14.45"/>
  <cols>
    <col min="1" max="1" width="13.28515625" bestFit="1" customWidth="1"/>
    <col min="2" max="2" width="17.28515625" bestFit="1" customWidth="1"/>
  </cols>
  <sheetData>
    <row r="1" spans="1:2">
      <c r="A1" s="1" t="s">
        <v>9</v>
      </c>
      <c r="B1" s="8" t="s">
        <v>10</v>
      </c>
    </row>
    <row r="2" spans="1:2">
      <c r="A2" s="1" t="s">
        <v>11</v>
      </c>
      <c r="B2" s="8" t="s">
        <v>12</v>
      </c>
    </row>
  </sheetData>
  <hyperlinks>
    <hyperlink ref="B1" r:id="rId1" xr:uid="{C34E1A1A-81C2-42F9-9930-553357F2CCA7}"/>
    <hyperlink ref="B2" r:id="rId2" xr:uid="{69A4D3FF-D595-4C95-A3E5-E64C428130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82264-4582-4BFB-8AD9-CCF220720B86}">
  <dimension ref="A1"/>
  <sheetViews>
    <sheetView workbookViewId="0"/>
  </sheetViews>
  <sheetFormatPr defaultRowHeight="14.45"/>
  <cols>
    <col min="1" max="1" width="19.28515625" bestFit="1" customWidth="1"/>
  </cols>
  <sheetData>
    <row r="1" spans="1:1">
      <c r="A1" s="8" t="s">
        <v>13</v>
      </c>
    </row>
  </sheetData>
  <hyperlinks>
    <hyperlink ref="A1" r:id="rId1" xr:uid="{FDF1F6A5-344F-401F-965B-14441AE3877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CABD-B29F-401C-947C-ED2BB5BE9B42}">
  <dimension ref="A1"/>
  <sheetViews>
    <sheetView workbookViewId="0">
      <selection activeCell="E10" sqref="E10"/>
    </sheetView>
  </sheetViews>
  <sheetFormatPr defaultRowHeight="14.45"/>
  <sheetData>
    <row r="1" spans="1:1">
      <c r="A1" s="8" t="s">
        <v>14</v>
      </c>
    </row>
  </sheetData>
  <hyperlinks>
    <hyperlink ref="A1" r:id="rId1" xr:uid="{E7E0EE60-DD77-4D7C-A871-DC78771E126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1715-89B1-4EBA-B1B3-6FC5DDCD609A}">
  <dimension ref="A1:G13"/>
  <sheetViews>
    <sheetView workbookViewId="0">
      <selection activeCell="O15" sqref="O15"/>
    </sheetView>
  </sheetViews>
  <sheetFormatPr defaultRowHeight="14.45"/>
  <cols>
    <col min="1" max="1" width="6.28515625" bestFit="1" customWidth="1"/>
    <col min="2" max="2" width="15.28515625" bestFit="1" customWidth="1"/>
    <col min="3" max="5" width="20.7109375" customWidth="1"/>
    <col min="6" max="6" width="17.85546875" bestFit="1" customWidth="1"/>
  </cols>
  <sheetData>
    <row r="1" spans="1:7" ht="15">
      <c r="A1" s="1" t="s">
        <v>15</v>
      </c>
      <c r="B1" s="1" t="s">
        <v>16</v>
      </c>
      <c r="C1" s="1" t="s">
        <v>17</v>
      </c>
      <c r="D1" s="1" t="s">
        <v>18</v>
      </c>
      <c r="E1" s="1" t="s">
        <v>19</v>
      </c>
      <c r="F1" s="1" t="s">
        <v>20</v>
      </c>
    </row>
    <row r="2" spans="1:7" ht="15">
      <c r="A2" s="22">
        <v>1</v>
      </c>
      <c r="B2" s="23" t="s">
        <v>21</v>
      </c>
      <c r="C2" s="23">
        <v>60</v>
      </c>
      <c r="D2" s="24" t="s">
        <v>22</v>
      </c>
      <c r="E2" s="24" t="s">
        <v>23</v>
      </c>
      <c r="F2" s="33" t="s">
        <v>24</v>
      </c>
      <c r="G2" s="27">
        <v>3</v>
      </c>
    </row>
    <row r="3" spans="1:7" ht="15">
      <c r="A3" s="26">
        <v>2</v>
      </c>
      <c r="B3" s="27" t="s">
        <v>25</v>
      </c>
      <c r="C3" s="27">
        <v>50</v>
      </c>
      <c r="D3" s="32"/>
      <c r="E3" s="32"/>
      <c r="F3" s="34"/>
      <c r="G3" s="27">
        <v>3</v>
      </c>
    </row>
    <row r="4" spans="1:7" ht="15">
      <c r="A4" s="26">
        <v>3</v>
      </c>
      <c r="B4" s="27" t="s">
        <v>26</v>
      </c>
      <c r="C4" s="27">
        <v>60</v>
      </c>
      <c r="D4" s="32"/>
      <c r="E4" s="32"/>
      <c r="F4" s="34"/>
      <c r="G4" s="27"/>
    </row>
    <row r="5" spans="1:7" ht="15">
      <c r="A5" s="22">
        <v>4</v>
      </c>
      <c r="B5" s="23" t="s">
        <v>27</v>
      </c>
      <c r="C5" s="23">
        <v>30</v>
      </c>
      <c r="D5" s="24" t="s">
        <v>28</v>
      </c>
      <c r="E5" s="24" t="s">
        <v>29</v>
      </c>
      <c r="F5" s="33" t="s">
        <v>30</v>
      </c>
      <c r="G5" s="27">
        <v>2</v>
      </c>
    </row>
    <row r="6" spans="1:7" ht="15">
      <c r="A6" s="26">
        <v>5</v>
      </c>
      <c r="B6" s="27" t="s">
        <v>31</v>
      </c>
      <c r="C6" s="27">
        <v>30</v>
      </c>
      <c r="D6" s="27"/>
      <c r="E6" s="27"/>
      <c r="F6" s="28"/>
      <c r="G6" s="27">
        <v>2</v>
      </c>
    </row>
    <row r="7" spans="1:7" ht="15">
      <c r="A7" s="26">
        <v>6</v>
      </c>
      <c r="B7" s="27" t="s">
        <v>32</v>
      </c>
      <c r="C7" s="27">
        <v>30</v>
      </c>
      <c r="D7" s="27"/>
      <c r="E7" s="27"/>
      <c r="F7" s="28"/>
      <c r="G7" s="27">
        <v>2</v>
      </c>
    </row>
    <row r="8" spans="1:7" ht="15">
      <c r="A8" s="26">
        <v>7</v>
      </c>
      <c r="B8" s="27" t="s">
        <v>33</v>
      </c>
      <c r="C8" s="27">
        <v>30</v>
      </c>
      <c r="D8" s="27"/>
      <c r="E8" s="27"/>
      <c r="F8" s="28"/>
      <c r="G8" s="27">
        <v>2</v>
      </c>
    </row>
    <row r="9" spans="1:7" ht="15">
      <c r="A9" s="26">
        <v>8</v>
      </c>
      <c r="B9" s="27" t="s">
        <v>34</v>
      </c>
      <c r="C9" s="27">
        <v>16</v>
      </c>
      <c r="D9" s="27"/>
      <c r="E9" s="27"/>
      <c r="F9" s="28"/>
      <c r="G9" s="27">
        <v>2</v>
      </c>
    </row>
    <row r="10" spans="1:7" ht="15">
      <c r="A10" s="29">
        <v>9</v>
      </c>
      <c r="B10" s="30" t="s">
        <v>35</v>
      </c>
      <c r="C10" s="30">
        <v>5</v>
      </c>
      <c r="D10" s="30"/>
      <c r="E10" s="30"/>
      <c r="F10" s="31"/>
      <c r="G10" s="27">
        <v>2</v>
      </c>
    </row>
    <row r="11" spans="1:7" ht="15">
      <c r="G11">
        <v>16</v>
      </c>
    </row>
    <row r="13" spans="1:7">
      <c r="G13">
        <f>SUM(G2:G11)</f>
        <v>34</v>
      </c>
    </row>
  </sheetData>
  <hyperlinks>
    <hyperlink ref="E5" r:id="rId1" xr:uid="{7BC0E1BF-45A2-408C-A8CA-7CB8C412DF50}"/>
    <hyperlink ref="E2" r:id="rId2" display="Molex" xr:uid="{A5594EAF-4F61-4DB2-9419-296BD2EECF4A}"/>
    <hyperlink ref="D2" r:id="rId3" xr:uid="{D59114EC-BD0B-49BB-9D70-70934C1D46B8}"/>
    <hyperlink ref="F2" r:id="rId4" xr:uid="{D6F7668B-4381-4471-9C22-D7CA3A6FEBD7}"/>
    <hyperlink ref="D5" r:id="rId5" xr:uid="{AC65EAA2-E2F0-4778-B13F-3DB1EC35FB59}"/>
    <hyperlink ref="F5" r:id="rId6" xr:uid="{918F5A76-27F9-4C87-AFB0-4C36FA8F4D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C6A1A-F808-46AE-9D0C-CF00964DD3FC}">
  <dimension ref="A1"/>
  <sheetViews>
    <sheetView workbookViewId="0">
      <selection activeCell="I40" sqref="I40"/>
    </sheetView>
  </sheetViews>
  <sheetFormatPr defaultRowHeight="14.45"/>
  <cols>
    <col min="1" max="1" width="13.28515625" bestFit="1" customWidth="1"/>
  </cols>
  <sheetData>
    <row r="1" spans="1:1">
      <c r="A1"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965B-A2B5-49D3-91AA-6EB7CAC3BAA0}">
  <dimension ref="A1"/>
  <sheetViews>
    <sheetView workbookViewId="0"/>
  </sheetViews>
  <sheetFormatPr defaultRowHeight="14.45"/>
  <cols>
    <col min="1" max="1" width="19.28515625" bestFit="1" customWidth="1"/>
  </cols>
  <sheetData>
    <row r="1" spans="1:1">
      <c r="A1" s="8" t="s">
        <v>37</v>
      </c>
    </row>
  </sheetData>
  <hyperlinks>
    <hyperlink ref="A1" r:id="rId1" xr:uid="{AD74890F-DB53-4268-A995-7E6AD133697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A851-99A2-4738-88A5-6E06B7782D39}">
  <dimension ref="A1:I32"/>
  <sheetViews>
    <sheetView workbookViewId="0">
      <selection activeCell="G12" sqref="G12"/>
    </sheetView>
  </sheetViews>
  <sheetFormatPr defaultRowHeight="14.45"/>
  <cols>
    <col min="1" max="1" width="20.140625" bestFit="1" customWidth="1"/>
    <col min="2" max="2" width="13.28515625" bestFit="1" customWidth="1"/>
    <col min="5" max="5" width="16.7109375" bestFit="1" customWidth="1"/>
    <col min="6" max="6" width="14.7109375" customWidth="1"/>
    <col min="7" max="7" width="16.28515625" bestFit="1" customWidth="1"/>
    <col min="8" max="8" width="13.28515625" bestFit="1" customWidth="1"/>
    <col min="9" max="9" width="18.85546875" customWidth="1"/>
    <col min="10" max="10" width="12.28515625" customWidth="1"/>
    <col min="11" max="11" width="16.85546875" customWidth="1"/>
  </cols>
  <sheetData>
    <row r="1" spans="1:9" ht="15" thickBot="1">
      <c r="A1" t="s">
        <v>38</v>
      </c>
    </row>
    <row r="2" spans="1:9" ht="31.9" thickBot="1">
      <c r="A2" s="9" t="s">
        <v>39</v>
      </c>
      <c r="B2" s="2"/>
      <c r="C2" s="3"/>
      <c r="G2" s="13" t="s">
        <v>40</v>
      </c>
    </row>
    <row r="3" spans="1:9">
      <c r="A3" s="10" t="s">
        <v>41</v>
      </c>
      <c r="B3">
        <v>60</v>
      </c>
      <c r="C3" s="4"/>
      <c r="E3" s="14"/>
      <c r="F3" s="15" t="s">
        <v>42</v>
      </c>
      <c r="G3" s="15" t="s">
        <v>43</v>
      </c>
      <c r="H3" s="15" t="s">
        <v>2</v>
      </c>
      <c r="I3" s="16" t="s">
        <v>44</v>
      </c>
    </row>
    <row r="4" spans="1:9">
      <c r="A4" s="10" t="s">
        <v>45</v>
      </c>
      <c r="B4">
        <v>0.01</v>
      </c>
      <c r="C4" s="4"/>
      <c r="E4" s="10" t="s">
        <v>46</v>
      </c>
      <c r="F4" s="12">
        <v>5.0000000000000001E-4</v>
      </c>
      <c r="G4">
        <v>100</v>
      </c>
      <c r="H4">
        <v>2</v>
      </c>
      <c r="I4" s="17" t="s">
        <v>47</v>
      </c>
    </row>
    <row r="5" spans="1:9">
      <c r="A5" s="10" t="s">
        <v>48</v>
      </c>
      <c r="B5">
        <v>3.3</v>
      </c>
      <c r="C5" s="4"/>
      <c r="E5" s="10" t="s">
        <v>49</v>
      </c>
      <c r="F5" s="12">
        <v>1E-3</v>
      </c>
      <c r="G5">
        <v>100</v>
      </c>
      <c r="I5" s="17"/>
    </row>
    <row r="6" spans="1:9">
      <c r="A6" s="10" t="s">
        <v>50</v>
      </c>
      <c r="B6">
        <v>10</v>
      </c>
      <c r="C6" s="4"/>
      <c r="E6" s="10" t="s">
        <v>51</v>
      </c>
      <c r="F6" s="12">
        <v>2E-3</v>
      </c>
      <c r="G6">
        <v>100</v>
      </c>
      <c r="I6" s="17"/>
    </row>
    <row r="7" spans="1:9" ht="15" thickBot="1">
      <c r="A7" s="10" t="s">
        <v>52</v>
      </c>
      <c r="B7">
        <v>100</v>
      </c>
      <c r="C7" s="4"/>
      <c r="E7" s="18" t="s">
        <v>53</v>
      </c>
      <c r="F7" s="21">
        <v>6.4000000000000003E-3</v>
      </c>
      <c r="G7" s="6">
        <v>100</v>
      </c>
      <c r="H7" s="6"/>
      <c r="I7" s="19"/>
    </row>
    <row r="8" spans="1:9">
      <c r="A8" s="10"/>
      <c r="C8" s="4"/>
    </row>
    <row r="9" spans="1:9" ht="31.15">
      <c r="A9" s="11" t="s">
        <v>54</v>
      </c>
      <c r="C9" s="4"/>
    </row>
    <row r="10" spans="1:9">
      <c r="A10" s="10" t="s">
        <v>55</v>
      </c>
      <c r="B10" s="12">
        <f>B12/B3</f>
        <v>5.3333333333333336E-4</v>
      </c>
      <c r="C10" s="4" t="s">
        <v>56</v>
      </c>
    </row>
    <row r="11" spans="1:9">
      <c r="A11" s="10" t="s">
        <v>57</v>
      </c>
      <c r="B11" s="12">
        <f>B3*B12</f>
        <v>1.92</v>
      </c>
      <c r="C11" s="4" t="s">
        <v>58</v>
      </c>
    </row>
    <row r="12" spans="1:9">
      <c r="A12" s="10" t="s">
        <v>59</v>
      </c>
      <c r="B12" s="12">
        <f>(B5-B6/100)/B7</f>
        <v>3.2000000000000001E-2</v>
      </c>
      <c r="C12" s="4" t="s">
        <v>60</v>
      </c>
    </row>
    <row r="13" spans="1:9">
      <c r="A13" s="10" t="s">
        <v>61</v>
      </c>
      <c r="B13" s="12">
        <f>B4*B10</f>
        <v>5.3333333333333337E-6</v>
      </c>
      <c r="C13" s="4" t="s">
        <v>60</v>
      </c>
    </row>
    <row r="14" spans="1:9">
      <c r="A14" s="10"/>
      <c r="C14" s="4"/>
    </row>
    <row r="15" spans="1:9">
      <c r="A15" s="10" t="s">
        <v>62</v>
      </c>
      <c r="B15" s="12">
        <f>B12*B7</f>
        <v>3.2</v>
      </c>
      <c r="C15" s="4" t="s">
        <v>60</v>
      </c>
    </row>
    <row r="16" spans="1:9">
      <c r="A16" s="10" t="s">
        <v>63</v>
      </c>
      <c r="B16" s="12">
        <f>B13*B7</f>
        <v>5.3333333333333336E-4</v>
      </c>
      <c r="C16" s="4" t="s">
        <v>60</v>
      </c>
    </row>
    <row r="17" spans="1:3" ht="15" thickBot="1">
      <c r="A17" s="5"/>
      <c r="B17" s="6"/>
      <c r="C17" s="7"/>
    </row>
    <row r="19" spans="1:3" ht="15" thickBot="1">
      <c r="A19" t="s">
        <v>64</v>
      </c>
    </row>
    <row r="20" spans="1:3" ht="31.15">
      <c r="A20" s="9" t="s">
        <v>39</v>
      </c>
      <c r="B20" s="2"/>
      <c r="C20" s="3"/>
    </row>
    <row r="21" spans="1:3">
      <c r="A21" s="10" t="s">
        <v>65</v>
      </c>
      <c r="B21">
        <v>5.0000000000000001E-4</v>
      </c>
      <c r="C21" s="4" t="s">
        <v>56</v>
      </c>
    </row>
    <row r="22" spans="1:3">
      <c r="A22" s="10" t="s">
        <v>52</v>
      </c>
      <c r="B22">
        <v>100</v>
      </c>
      <c r="C22" s="4"/>
    </row>
    <row r="23" spans="1:3">
      <c r="A23" s="10"/>
      <c r="C23" s="4"/>
    </row>
    <row r="24" spans="1:3" ht="31.15">
      <c r="A24" s="11" t="s">
        <v>54</v>
      </c>
      <c r="C24" s="4"/>
    </row>
    <row r="25" spans="1:3">
      <c r="A25" s="10" t="s">
        <v>41</v>
      </c>
      <c r="B25" s="12">
        <f>(B5-B5*(B6/100))/(B21)/B7</f>
        <v>59.399999999999991</v>
      </c>
      <c r="C25" s="4" t="s">
        <v>66</v>
      </c>
    </row>
    <row r="26" spans="1:3">
      <c r="A26" s="10" t="s">
        <v>57</v>
      </c>
      <c r="B26" s="12">
        <f>B25*B25*B21</f>
        <v>1.7641799999999994</v>
      </c>
      <c r="C26" s="4" t="s">
        <v>58</v>
      </c>
    </row>
    <row r="27" spans="1:3">
      <c r="A27" s="10" t="s">
        <v>59</v>
      </c>
      <c r="B27" s="12">
        <f>B25*B21</f>
        <v>2.9699999999999997E-2</v>
      </c>
      <c r="C27" s="4" t="s">
        <v>60</v>
      </c>
    </row>
    <row r="28" spans="1:3">
      <c r="A28" s="10" t="s">
        <v>61</v>
      </c>
      <c r="B28" s="12">
        <f>B4*B21</f>
        <v>5.0000000000000004E-6</v>
      </c>
      <c r="C28" s="4" t="s">
        <v>60</v>
      </c>
    </row>
    <row r="29" spans="1:3">
      <c r="A29" s="10"/>
      <c r="C29" s="4"/>
    </row>
    <row r="30" spans="1:3">
      <c r="A30" s="10" t="s">
        <v>62</v>
      </c>
      <c r="B30" s="12">
        <f>B7*B27</f>
        <v>2.9699999999999998</v>
      </c>
      <c r="C30" s="4" t="s">
        <v>60</v>
      </c>
    </row>
    <row r="31" spans="1:3">
      <c r="A31" s="10" t="s">
        <v>63</v>
      </c>
      <c r="B31" s="12">
        <f>B28*B22</f>
        <v>5.0000000000000001E-4</v>
      </c>
      <c r="C31" s="4" t="s">
        <v>60</v>
      </c>
    </row>
    <row r="32" spans="1:3" ht="15" thickBot="1">
      <c r="A32" s="5"/>
      <c r="B32" s="6"/>
      <c r="C32" s="7"/>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6DD2-EC01-41A2-B284-C1859DA82837}">
  <dimension ref="N1:N6"/>
  <sheetViews>
    <sheetView workbookViewId="0">
      <selection activeCell="N14" sqref="N14"/>
    </sheetView>
  </sheetViews>
  <sheetFormatPr defaultRowHeight="14.45"/>
  <cols>
    <col min="14" max="14" width="66" customWidth="1"/>
  </cols>
  <sheetData>
    <row r="1" spans="14:14" ht="14.45" customHeight="1">
      <c r="N1" s="20" t="s">
        <v>67</v>
      </c>
    </row>
    <row r="2" spans="14:14">
      <c r="N2" s="8" t="s">
        <v>68</v>
      </c>
    </row>
    <row r="3" spans="14:14">
      <c r="N3" s="8" t="s">
        <v>69</v>
      </c>
    </row>
    <row r="4" spans="14:14">
      <c r="N4" s="8" t="s">
        <v>70</v>
      </c>
    </row>
    <row r="5" spans="14:14">
      <c r="N5" s="8" t="s">
        <v>71</v>
      </c>
    </row>
    <row r="6" spans="14:14">
      <c r="N6" s="8" t="s">
        <v>72</v>
      </c>
    </row>
  </sheetData>
  <hyperlinks>
    <hyperlink ref="N3" r:id="rId1" xr:uid="{31B67733-6B22-4721-B151-5A3BE1AD06D4}"/>
    <hyperlink ref="N4" r:id="rId2" xr:uid="{C8A36AFB-B0B7-4064-8F12-2DCAD0245A94}"/>
    <hyperlink ref="N2" r:id="rId3" xr:uid="{0D71EA45-6825-4A58-83B7-78D468C0684B}"/>
    <hyperlink ref="N5" r:id="rId4" xr:uid="{4BD38861-BF3A-42A4-9F4A-2CD1EA611117}"/>
    <hyperlink ref="N6" r:id="rId5" xr:uid="{57F66591-D2A1-4114-9E2A-3BD9EA83CCB8}"/>
  </hyperlinks>
  <pageMargins left="0.7" right="0.7" top="0.75" bottom="0.75" header="0.3" footer="0.3"/>
  <pageSetup orientation="portrait" horizontalDpi="300" verticalDpi="300"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Zack Goyetche</dc:creator>
  <cp:keywords/>
  <dc:description/>
  <cp:lastModifiedBy>Zack Goyetche</cp:lastModifiedBy>
  <cp:revision/>
  <dcterms:created xsi:type="dcterms:W3CDTF">2022-07-12T16:34:20Z</dcterms:created>
  <dcterms:modified xsi:type="dcterms:W3CDTF">2022-08-15T19:27:57Z</dcterms:modified>
  <cp:category/>
  <cp:contentStatus/>
</cp:coreProperties>
</file>