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% recoveries" sheetId="2" r:id="rId5"/>
  </sheets>
  <definedNames/>
  <calcPr/>
  <extLst>
    <ext uri="GoogleSheetsCustomDataVersion1">
      <go:sheetsCustomData xmlns:go="http://customooxmlschemas.google.com/" r:id="rId6" roundtripDataSignature="AMtx7mjIvrLKf9XgUTAEuQUt5XhXnH5czQ=="/>
    </ext>
  </extLst>
</workbook>
</file>

<file path=xl/sharedStrings.xml><?xml version="1.0" encoding="utf-8"?>
<sst xmlns="http://schemas.openxmlformats.org/spreadsheetml/2006/main" count="1224" uniqueCount="401">
  <si>
    <t>key</t>
  </si>
  <si>
    <t>BDL</t>
  </si>
  <si>
    <t>ND</t>
  </si>
  <si>
    <r>
      <rPr>
        <rFont val="Calibri"/>
        <color theme="1"/>
        <sz val="11.0"/>
      </rPr>
      <t xml:space="preserve">total As </t>
    </r>
    <r>
      <rPr>
        <rFont val="Calibri"/>
        <color theme="1"/>
        <sz val="11.0"/>
      </rPr>
      <t>µ</t>
    </r>
    <r>
      <rPr>
        <rFont val="Calibri"/>
        <color theme="1"/>
        <sz val="11.0"/>
      </rPr>
      <t>g/g</t>
    </r>
  </si>
  <si>
    <t>speciation µg/g</t>
  </si>
  <si>
    <t>stable isotope</t>
  </si>
  <si>
    <t>inorganic</t>
  </si>
  <si>
    <t>organic</t>
  </si>
  <si>
    <t>Lake</t>
  </si>
  <si>
    <t>Species</t>
  </si>
  <si>
    <t>Tissues</t>
  </si>
  <si>
    <t>Sample ID</t>
  </si>
  <si>
    <t>collection
date</t>
  </si>
  <si>
    <t>fillet
As</t>
  </si>
  <si>
    <t>liver
As</t>
  </si>
  <si>
    <t>gill
As</t>
  </si>
  <si>
    <t>As(V)</t>
  </si>
  <si>
    <t>As(III)</t>
  </si>
  <si>
    <t>DMA</t>
  </si>
  <si>
    <t>MMA</t>
  </si>
  <si>
    <t>combined Arseno-
sugars</t>
  </si>
  <si>
    <t>sum of
species</t>
  </si>
  <si>
    <t>% recovery (sum of species/tot As)</t>
  </si>
  <si>
    <t>UC Davis ID</t>
  </si>
  <si>
    <r>
      <rPr>
        <rFont val="Calibri"/>
        <b/>
        <color theme="1"/>
        <sz val="11.0"/>
      </rPr>
      <t>δ</t>
    </r>
    <r>
      <rPr>
        <rFont val="Arial"/>
        <b/>
        <color theme="1"/>
        <sz val="10.0"/>
        <vertAlign val="superscript"/>
      </rPr>
      <t>13</t>
    </r>
    <r>
      <rPr>
        <rFont val="Arial"/>
        <b/>
        <color theme="1"/>
        <sz val="10.0"/>
      </rPr>
      <t>C</t>
    </r>
    <r>
      <rPr>
        <rFont val="Arial"/>
        <b/>
        <color theme="1"/>
        <sz val="10.0"/>
        <vertAlign val="subscript"/>
      </rPr>
      <t xml:space="preserve">VPDB
</t>
    </r>
    <r>
      <rPr>
        <rFont val="Arial"/>
        <b/>
        <color theme="1"/>
        <sz val="10.0"/>
      </rPr>
      <t>(‰)</t>
    </r>
  </si>
  <si>
    <r>
      <rPr>
        <rFont val="Calibri"/>
        <b/>
        <color theme="1"/>
        <sz val="11.0"/>
      </rPr>
      <t>Total C
(</t>
    </r>
    <r>
      <rPr>
        <rFont val="Calibri"/>
        <b/>
        <color theme="1"/>
        <sz val="10.0"/>
      </rPr>
      <t>µ</t>
    </r>
    <r>
      <rPr>
        <rFont val="Arial"/>
        <b/>
        <color theme="1"/>
        <sz val="10.0"/>
      </rPr>
      <t>g)</t>
    </r>
  </si>
  <si>
    <r>
      <rPr>
        <rFont val="Calibri"/>
        <b/>
        <color theme="1"/>
        <sz val="11.0"/>
      </rPr>
      <t>δ</t>
    </r>
    <r>
      <rPr>
        <rFont val="Arial"/>
        <b/>
        <color theme="1"/>
        <sz val="10.0"/>
        <vertAlign val="superscript"/>
      </rPr>
      <t>15</t>
    </r>
    <r>
      <rPr>
        <rFont val="Arial"/>
        <b/>
        <color theme="1"/>
        <sz val="10.0"/>
      </rPr>
      <t>N</t>
    </r>
    <r>
      <rPr>
        <rFont val="Arial"/>
        <b/>
        <color theme="1"/>
        <sz val="10.0"/>
        <vertAlign val="subscript"/>
      </rPr>
      <t xml:space="preserve">Air
</t>
    </r>
    <r>
      <rPr>
        <rFont val="Arial"/>
        <b/>
        <color theme="1"/>
        <sz val="10.0"/>
      </rPr>
      <t>(‰)</t>
    </r>
  </si>
  <si>
    <r>
      <rPr>
        <rFont val="Calibri"/>
        <b/>
        <color theme="1"/>
        <sz val="11.0"/>
      </rPr>
      <t>Total N
(</t>
    </r>
    <r>
      <rPr>
        <rFont val="Calibri"/>
        <b/>
        <color theme="1"/>
        <sz val="10.0"/>
      </rPr>
      <t>µ</t>
    </r>
    <r>
      <rPr>
        <rFont val="Arial"/>
        <b/>
        <color theme="1"/>
        <sz val="10.0"/>
      </rPr>
      <t>g)</t>
    </r>
  </si>
  <si>
    <t>fish length
(mm)</t>
  </si>
  <si>
    <t>sex</t>
  </si>
  <si>
    <t>Angle</t>
  </si>
  <si>
    <t>Pumpkinseed</t>
  </si>
  <si>
    <t>fillet (M), liver (L), gill (G)</t>
  </si>
  <si>
    <t>AF(M/L/G)1</t>
  </si>
  <si>
    <t>F</t>
  </si>
  <si>
    <t>AF(M/L/G)2</t>
  </si>
  <si>
    <t>AFM2</t>
  </si>
  <si>
    <t>UWT-ANG-FISH-4</t>
  </si>
  <si>
    <t>M</t>
  </si>
  <si>
    <t>AF(M/L/G)3</t>
  </si>
  <si>
    <t>AF(M/L/G)4</t>
  </si>
  <si>
    <t>AF(M/L/G)5</t>
  </si>
  <si>
    <t>AF(M/L/G)6</t>
  </si>
  <si>
    <t>AFM6</t>
  </si>
  <si>
    <t>UWT-ANG-FISH-1</t>
  </si>
  <si>
    <t>AF(M/L/G)7</t>
  </si>
  <si>
    <t>AF(M/L/G)8</t>
  </si>
  <si>
    <t>AF(M/L/G)9</t>
  </si>
  <si>
    <t>AF(M/L/G)10</t>
  </si>
  <si>
    <t>AF(M/L/G)11</t>
  </si>
  <si>
    <t>AFM11</t>
  </si>
  <si>
    <t>UWT-ANG-FISH-5</t>
  </si>
  <si>
    <t>AF(M/L/G)12</t>
  </si>
  <si>
    <t>AF(M/L/G)13</t>
  </si>
  <si>
    <t>AF(M/L/G)14</t>
  </si>
  <si>
    <t>AFM14</t>
  </si>
  <si>
    <t>UWT-ANG-FISH-2</t>
  </si>
  <si>
    <t>AF(M/L/G)15</t>
  </si>
  <si>
    <t>AF(M/L/G)16</t>
  </si>
  <si>
    <t>AFM16</t>
  </si>
  <si>
    <t>UWT-ANG-FISH-6</t>
  </si>
  <si>
    <t>AF(M/L/G)17</t>
  </si>
  <si>
    <t>AFM17</t>
  </si>
  <si>
    <t>UWT-ANG-FISH-3</t>
  </si>
  <si>
    <t>AF(M/L/G)18</t>
  </si>
  <si>
    <t>AF(M/L/G)19</t>
  </si>
  <si>
    <t>AFM19</t>
  </si>
  <si>
    <t>UWT-ANG-FISH-7</t>
  </si>
  <si>
    <t>AF(M/L/G)20</t>
  </si>
  <si>
    <t>AFM20</t>
  </si>
  <si>
    <t>UWT-ANG-FISH-8</t>
  </si>
  <si>
    <t>AF(M/L/G)21</t>
  </si>
  <si>
    <t>AFM21</t>
  </si>
  <si>
    <t>UWT-ANG-FISH-9</t>
  </si>
  <si>
    <t>AF(M/L/G)22</t>
  </si>
  <si>
    <t>AFM22</t>
  </si>
  <si>
    <t>UWT-ANG-FISH-10</t>
  </si>
  <si>
    <t>average</t>
  </si>
  <si>
    <t>stdev</t>
  </si>
  <si>
    <t>Killarney</t>
  </si>
  <si>
    <t>Bluegill</t>
  </si>
  <si>
    <t>KF(M/L/G)1</t>
  </si>
  <si>
    <t>KF(M/L/G)2</t>
  </si>
  <si>
    <t>KFM2</t>
  </si>
  <si>
    <t>UWT-KIL-FISH-4</t>
  </si>
  <si>
    <t>KF(M/L/G)3</t>
  </si>
  <si>
    <t xml:space="preserve"> - - </t>
  </si>
  <si>
    <t>KFM3</t>
  </si>
  <si>
    <t>UWT-KIL-FISH-5</t>
  </si>
  <si>
    <t>KF(M/L/G)4</t>
  </si>
  <si>
    <t>KFM4</t>
  </si>
  <si>
    <t>UWT-KIL-FISH-1</t>
  </si>
  <si>
    <t>?</t>
  </si>
  <si>
    <t>KF(M/L/G)5</t>
  </si>
  <si>
    <t>KF(M/L/G)6</t>
  </si>
  <si>
    <t>KF(M/L/G)7</t>
  </si>
  <si>
    <t>KF(M/L/G)8</t>
  </si>
  <si>
    <t>KFM8</t>
  </si>
  <si>
    <t>UWT-KIL-FISH-6</t>
  </si>
  <si>
    <t>KF(M/L/G)9</t>
  </si>
  <si>
    <t>KF(M/L/G)10</t>
  </si>
  <si>
    <t>KFM10</t>
  </si>
  <si>
    <t>UWT-KIL-FISH-2</t>
  </si>
  <si>
    <t>KF(M/L/G)11</t>
  </si>
  <si>
    <t>KFM11</t>
  </si>
  <si>
    <t>UWT-KIL-FISH-3</t>
  </si>
  <si>
    <t>KF(M/L/G)12</t>
  </si>
  <si>
    <t>KF(M/L/G)13</t>
  </si>
  <si>
    <t>KF(M/L/G)14</t>
  </si>
  <si>
    <t>KF(M/L/G)15</t>
  </si>
  <si>
    <t>KFM15</t>
  </si>
  <si>
    <t>UWT-KIL-FISH-8</t>
  </si>
  <si>
    <t>KF(M/L/G)16</t>
  </si>
  <si>
    <t>KF(M/L/G)17</t>
  </si>
  <si>
    <t>KF(M/L/G)18</t>
  </si>
  <si>
    <t>KFM18</t>
  </si>
  <si>
    <t>UWT-KIL-FISH-7</t>
  </si>
  <si>
    <t>KF(M/L/G)19</t>
  </si>
  <si>
    <t>KFM19</t>
  </si>
  <si>
    <t>UWT-KIL-FISH-9</t>
  </si>
  <si>
    <t>KF(M/L/G)20</t>
  </si>
  <si>
    <t>KFM20</t>
  </si>
  <si>
    <t>UWT-KIL-FISH-10</t>
  </si>
  <si>
    <t>Tissue</t>
  </si>
  <si>
    <t>As</t>
  </si>
  <si>
    <r>
      <rPr>
        <rFont val="Calibri"/>
        <b/>
        <color theme="1"/>
        <sz val="11.0"/>
      </rPr>
      <t>δ</t>
    </r>
    <r>
      <rPr>
        <rFont val="Arial"/>
        <b/>
        <color theme="1"/>
        <sz val="10.0"/>
        <vertAlign val="superscript"/>
      </rPr>
      <t>13</t>
    </r>
    <r>
      <rPr>
        <rFont val="Arial"/>
        <b/>
        <color theme="1"/>
        <sz val="10.0"/>
      </rPr>
      <t>C</t>
    </r>
    <r>
      <rPr>
        <rFont val="Arial"/>
        <b/>
        <color theme="1"/>
        <sz val="10.0"/>
        <vertAlign val="subscript"/>
      </rPr>
      <t xml:space="preserve">VPDB
</t>
    </r>
    <r>
      <rPr>
        <rFont val="Arial"/>
        <b/>
        <color theme="1"/>
        <sz val="10.0"/>
      </rPr>
      <t>(‰)</t>
    </r>
  </si>
  <si>
    <r>
      <rPr>
        <rFont val="Calibri"/>
        <b/>
        <color theme="1"/>
        <sz val="11.0"/>
      </rPr>
      <t>Total C
(</t>
    </r>
    <r>
      <rPr>
        <rFont val="Calibri"/>
        <b/>
        <color theme="1"/>
        <sz val="10.0"/>
      </rPr>
      <t>µ</t>
    </r>
    <r>
      <rPr>
        <rFont val="Arial"/>
        <b/>
        <color theme="1"/>
        <sz val="10.0"/>
      </rPr>
      <t>g)</t>
    </r>
  </si>
  <si>
    <r>
      <rPr>
        <rFont val="Calibri"/>
        <b/>
        <color theme="1"/>
        <sz val="11.0"/>
      </rPr>
      <t>δ</t>
    </r>
    <r>
      <rPr>
        <rFont val="Arial"/>
        <b/>
        <color theme="1"/>
        <sz val="10.0"/>
        <vertAlign val="superscript"/>
      </rPr>
      <t>15</t>
    </r>
    <r>
      <rPr>
        <rFont val="Arial"/>
        <b/>
        <color theme="1"/>
        <sz val="10.0"/>
      </rPr>
      <t>N</t>
    </r>
    <r>
      <rPr>
        <rFont val="Arial"/>
        <b/>
        <color theme="1"/>
        <sz val="10.0"/>
        <vertAlign val="subscript"/>
      </rPr>
      <t xml:space="preserve">Air
</t>
    </r>
    <r>
      <rPr>
        <rFont val="Arial"/>
        <b/>
        <color theme="1"/>
        <sz val="10.0"/>
      </rPr>
      <t>(‰)</t>
    </r>
  </si>
  <si>
    <r>
      <rPr>
        <rFont val="Calibri"/>
        <b/>
        <color theme="1"/>
        <sz val="11.0"/>
      </rPr>
      <t>Total N
(</t>
    </r>
    <r>
      <rPr>
        <rFont val="Calibri"/>
        <b/>
        <color theme="1"/>
        <sz val="10.0"/>
      </rPr>
      <t>µ</t>
    </r>
    <r>
      <rPr>
        <rFont val="Arial"/>
        <b/>
        <color theme="1"/>
        <sz val="10.0"/>
      </rPr>
      <t>g)</t>
    </r>
  </si>
  <si>
    <t>shell height (mm)</t>
  </si>
  <si>
    <t>Chinese mystery</t>
  </si>
  <si>
    <t>bilateral soft body</t>
  </si>
  <si>
    <t>AS1</t>
  </si>
  <si>
    <t>AS2</t>
  </si>
  <si>
    <t>UWT-ANG-SNAIL-4</t>
  </si>
  <si>
    <t>AS3</t>
  </si>
  <si>
    <t>AS4</t>
  </si>
  <si>
    <t>UWT-ANG-SNAIL-5</t>
  </si>
  <si>
    <t>AS5</t>
  </si>
  <si>
    <t>AS6</t>
  </si>
  <si>
    <t>UWT-ANG-SNAIL-1</t>
  </si>
  <si>
    <t>AS7</t>
  </si>
  <si>
    <t>UWT-ANG-SNAIL-6</t>
  </si>
  <si>
    <t>AS8</t>
  </si>
  <si>
    <t>UWT-ANG-SNAIL-7</t>
  </si>
  <si>
    <t>AS9</t>
  </si>
  <si>
    <t>UWT-ANG-SNAIL-8</t>
  </si>
  <si>
    <t>AS10</t>
  </si>
  <si>
    <t>AS11</t>
  </si>
  <si>
    <t>AS12</t>
  </si>
  <si>
    <t>AS13</t>
  </si>
  <si>
    <t>AS14</t>
  </si>
  <si>
    <t>AS15</t>
  </si>
  <si>
    <t>UWT-ANG-SNAIL-2</t>
  </si>
  <si>
    <t>AS16</t>
  </si>
  <si>
    <t>AS17</t>
  </si>
  <si>
    <t>UWT-ANG-SNAIL-9</t>
  </si>
  <si>
    <t>AS18</t>
  </si>
  <si>
    <t>UWT-ANG-SNAIL-10</t>
  </si>
  <si>
    <t>AS19</t>
  </si>
  <si>
    <t>UWT-ANG-SNAIL-3</t>
  </si>
  <si>
    <t>AS20</t>
  </si>
  <si>
    <t>KS1</t>
  </si>
  <si>
    <t>KS2</t>
  </si>
  <si>
    <t>UWT-KIL-SNAIL-1</t>
  </si>
  <si>
    <t>KS3</t>
  </si>
  <si>
    <t>KS4</t>
  </si>
  <si>
    <t>KS5</t>
  </si>
  <si>
    <t>KS6</t>
  </si>
  <si>
    <t>UWT-KIL-SNAIL-4</t>
  </si>
  <si>
    <t>KS7</t>
  </si>
  <si>
    <t>KS8</t>
  </si>
  <si>
    <t>UWT-KIL-SNAIL-5</t>
  </si>
  <si>
    <t>KS9</t>
  </si>
  <si>
    <t>UWT-KIL-SNAIL-6</t>
  </si>
  <si>
    <t>KS10</t>
  </si>
  <si>
    <t>UWT-KIL-SNAIL-7</t>
  </si>
  <si>
    <t>KS11</t>
  </si>
  <si>
    <t>KS12</t>
  </si>
  <si>
    <t>UWT-KIL-SNAIL-8</t>
  </si>
  <si>
    <t>KS13</t>
  </si>
  <si>
    <t>KS14</t>
  </si>
  <si>
    <t>KS15</t>
  </si>
  <si>
    <t>UWT-KIL-SNAIL-2</t>
  </si>
  <si>
    <t>KS16</t>
  </si>
  <si>
    <t>UWT-KIL-SNAIL-9</t>
  </si>
  <si>
    <t>KS17</t>
  </si>
  <si>
    <t>KS18</t>
  </si>
  <si>
    <t>UWT-KIL-SNAIL-10</t>
  </si>
  <si>
    <t>KS19</t>
  </si>
  <si>
    <t>KS20</t>
  </si>
  <si>
    <t>UWT-KIL-SNAIL-3</t>
  </si>
  <si>
    <t>Arseno-
sugars</t>
  </si>
  <si>
    <r>
      <rPr>
        <rFont val="Calibri"/>
        <b/>
        <color theme="1"/>
        <sz val="11.0"/>
      </rPr>
      <t>δ</t>
    </r>
    <r>
      <rPr>
        <rFont val="Arial"/>
        <b/>
        <color theme="1"/>
        <sz val="10.0"/>
        <vertAlign val="superscript"/>
      </rPr>
      <t>13</t>
    </r>
    <r>
      <rPr>
        <rFont val="Arial"/>
        <b/>
        <color theme="1"/>
        <sz val="10.0"/>
      </rPr>
      <t>C</t>
    </r>
    <r>
      <rPr>
        <rFont val="Arial"/>
        <b/>
        <color theme="1"/>
        <sz val="10.0"/>
        <vertAlign val="subscript"/>
      </rPr>
      <t xml:space="preserve">VPDB
</t>
    </r>
    <r>
      <rPr>
        <rFont val="Arial"/>
        <b/>
        <color theme="1"/>
        <sz val="10.0"/>
      </rPr>
      <t>(‰)</t>
    </r>
  </si>
  <si>
    <r>
      <rPr>
        <rFont val="Calibri"/>
        <b/>
        <color theme="1"/>
        <sz val="11.0"/>
      </rPr>
      <t>Total C
(</t>
    </r>
    <r>
      <rPr>
        <rFont val="Calibri"/>
        <b/>
        <color theme="1"/>
        <sz val="10.0"/>
      </rPr>
      <t>µ</t>
    </r>
    <r>
      <rPr>
        <rFont val="Arial"/>
        <b/>
        <color theme="1"/>
        <sz val="10.0"/>
      </rPr>
      <t>g)</t>
    </r>
  </si>
  <si>
    <r>
      <rPr>
        <rFont val="Calibri"/>
        <b/>
        <color theme="1"/>
        <sz val="11.0"/>
      </rPr>
      <t>δ</t>
    </r>
    <r>
      <rPr>
        <rFont val="Arial"/>
        <b/>
        <color theme="1"/>
        <sz val="10.0"/>
        <vertAlign val="superscript"/>
      </rPr>
      <t>15</t>
    </r>
    <r>
      <rPr>
        <rFont val="Arial"/>
        <b/>
        <color theme="1"/>
        <sz val="10.0"/>
      </rPr>
      <t>N</t>
    </r>
    <r>
      <rPr>
        <rFont val="Arial"/>
        <b/>
        <color theme="1"/>
        <sz val="10.0"/>
        <vertAlign val="subscript"/>
      </rPr>
      <t xml:space="preserve">Air
</t>
    </r>
    <r>
      <rPr>
        <rFont val="Arial"/>
        <b/>
        <color theme="1"/>
        <sz val="10.0"/>
      </rPr>
      <t>(‰)</t>
    </r>
  </si>
  <si>
    <r>
      <rPr>
        <rFont val="Calibri"/>
        <b/>
        <color theme="1"/>
        <sz val="11.0"/>
      </rPr>
      <t>Total N
(</t>
    </r>
    <r>
      <rPr>
        <rFont val="Calibri"/>
        <b/>
        <color theme="1"/>
        <sz val="10.0"/>
      </rPr>
      <t>µ</t>
    </r>
    <r>
      <rPr>
        <rFont val="Arial"/>
        <b/>
        <color theme="1"/>
        <sz val="10.0"/>
      </rPr>
      <t>g)</t>
    </r>
  </si>
  <si>
    <t>depth (m)</t>
  </si>
  <si>
    <t>rep #</t>
  </si>
  <si>
    <t>Chironomid</t>
  </si>
  <si>
    <t>composite whole worms</t>
  </si>
  <si>
    <t>Angle worms #1</t>
  </si>
  <si>
    <t>ABW1</t>
  </si>
  <si>
    <t>ABWsi1</t>
  </si>
  <si>
    <t>UWT-ANG-INSECT-1</t>
  </si>
  <si>
    <t>8-12-20</t>
  </si>
  <si>
    <t>Angle worms #2</t>
  </si>
  <si>
    <t>ABW3</t>
  </si>
  <si>
    <t>ABWsi2</t>
  </si>
  <si>
    <t>UWT-ANG-INSECT-2</t>
  </si>
  <si>
    <t>Angle worms #3</t>
  </si>
  <si>
    <t>ABW4</t>
  </si>
  <si>
    <t>ABWsi3</t>
  </si>
  <si>
    <t>UWT-ANG-INSECT-3</t>
  </si>
  <si>
    <t>Killarney worms #1</t>
  </si>
  <si>
    <t>KBW1</t>
  </si>
  <si>
    <t>KBWsi1</t>
  </si>
  <si>
    <t>UWT-KIL-INSECT-1</t>
  </si>
  <si>
    <t>7-22-20</t>
  </si>
  <si>
    <t>Killarney worms #2</t>
  </si>
  <si>
    <t>KBW3</t>
  </si>
  <si>
    <t>KBWsi2</t>
  </si>
  <si>
    <t>UWT-KIL-INSECT-2</t>
  </si>
  <si>
    <t>Killarney worms #3</t>
  </si>
  <si>
    <t>KBW4</t>
  </si>
  <si>
    <t>KBWsi3</t>
  </si>
  <si>
    <t>UWT-KIL-INSECT-3</t>
  </si>
  <si>
    <t>8-25-20</t>
  </si>
  <si>
    <t>macrophytes</t>
  </si>
  <si>
    <t>mixed grab</t>
  </si>
  <si>
    <t>Angle plants #1</t>
  </si>
  <si>
    <t>AM1</t>
  </si>
  <si>
    <t>AM1si</t>
  </si>
  <si>
    <t>UWT-ANG-MACRO-1</t>
  </si>
  <si>
    <t>9-2-20</t>
  </si>
  <si>
    <t>Angle plants #2</t>
  </si>
  <si>
    <t>AM2</t>
  </si>
  <si>
    <t>AM2si</t>
  </si>
  <si>
    <t>UWT-ANG-MACRO-2</t>
  </si>
  <si>
    <t>Angle plants #3</t>
  </si>
  <si>
    <t>AM3</t>
  </si>
  <si>
    <t>AM3si</t>
  </si>
  <si>
    <t>UWT-ANG-MACRO-3</t>
  </si>
  <si>
    <t>Killarney plants #1</t>
  </si>
  <si>
    <t>KM1</t>
  </si>
  <si>
    <t>KM1si</t>
  </si>
  <si>
    <t>UWT-KIL-MACRO-1</t>
  </si>
  <si>
    <t>8-31-20</t>
  </si>
  <si>
    <t>Killarney plants #2</t>
  </si>
  <si>
    <t>KM2</t>
  </si>
  <si>
    <t>KM2si</t>
  </si>
  <si>
    <t>UWT-KIL-MACRO-2</t>
  </si>
  <si>
    <t>Killarney plants #3</t>
  </si>
  <si>
    <t>KM3</t>
  </si>
  <si>
    <t>KM3si</t>
  </si>
  <si>
    <t>UWT-KIL-MACRO-3</t>
  </si>
  <si>
    <t>surface periphyton</t>
  </si>
  <si>
    <r>
      <rPr>
        <rFont val="Calibri"/>
        <color theme="1"/>
        <sz val="11.0"/>
      </rPr>
      <t>9 cm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plate</t>
    </r>
  </si>
  <si>
    <t>Angle S1</t>
  </si>
  <si>
    <t>8/28/2019</t>
  </si>
  <si>
    <t>APS1</t>
  </si>
  <si>
    <t>A 8.28.19 B1</t>
  </si>
  <si>
    <t>UWT-ANG-PERI-1</t>
  </si>
  <si>
    <r>
      <rPr>
        <rFont val="Calibri"/>
        <color theme="1"/>
        <sz val="11.0"/>
      </rPr>
      <t>9 cm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plate</t>
    </r>
  </si>
  <si>
    <t>Angle S2</t>
  </si>
  <si>
    <t>APS2</t>
  </si>
  <si>
    <t>A 8.28.19 S1</t>
  </si>
  <si>
    <t>UWT-ANG-PERI-2</t>
  </si>
  <si>
    <r>
      <rPr>
        <rFont val="Calibri"/>
        <color theme="1"/>
        <sz val="11.0"/>
      </rPr>
      <t>9 cm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plate</t>
    </r>
  </si>
  <si>
    <t>Angle S3</t>
  </si>
  <si>
    <t>APS3</t>
  </si>
  <si>
    <t>A 8.28.19 S2</t>
  </si>
  <si>
    <t>UWT-ANG-PERI-3</t>
  </si>
  <si>
    <r>
      <rPr>
        <rFont val="Calibri"/>
        <color theme="1"/>
        <sz val="11.0"/>
      </rPr>
      <t>9 cm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plate</t>
    </r>
  </si>
  <si>
    <t>Killarney S1 ES</t>
  </si>
  <si>
    <t>7/16/2019</t>
  </si>
  <si>
    <t>KPS1</t>
  </si>
  <si>
    <t>K 7.16.19 B1</t>
  </si>
  <si>
    <t>UWT-KIL-PERI-1</t>
  </si>
  <si>
    <t>7-16-19</t>
  </si>
  <si>
    <r>
      <rPr>
        <rFont val="Calibri"/>
        <color theme="1"/>
        <sz val="11.0"/>
      </rPr>
      <t>9 cm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plate</t>
    </r>
  </si>
  <si>
    <t>Killarney S2 ES</t>
  </si>
  <si>
    <t>KPS2</t>
  </si>
  <si>
    <t>K 7.16.19 S2</t>
  </si>
  <si>
    <t>UWT-KIL-PERI-2</t>
  </si>
  <si>
    <r>
      <rPr>
        <rFont val="Calibri"/>
        <color theme="1"/>
        <sz val="11.0"/>
      </rPr>
      <t>9 cm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 xml:space="preserve"> plate</t>
    </r>
  </si>
  <si>
    <t>Killarney S3 ES</t>
  </si>
  <si>
    <t>KPS3</t>
  </si>
  <si>
    <t>K 7.16.19 B2</t>
  </si>
  <si>
    <t>UWT-KIL-PERI-3</t>
  </si>
  <si>
    <t>sum of
species</t>
  </si>
  <si>
    <r>
      <rPr>
        <rFont val="Calibri"/>
        <b/>
        <color theme="1"/>
        <sz val="11.0"/>
      </rPr>
      <t>δ</t>
    </r>
    <r>
      <rPr>
        <rFont val="Arial"/>
        <b/>
        <color theme="1"/>
        <sz val="10.0"/>
        <vertAlign val="superscript"/>
      </rPr>
      <t>13</t>
    </r>
    <r>
      <rPr>
        <rFont val="Arial"/>
        <b/>
        <color theme="1"/>
        <sz val="10.0"/>
      </rPr>
      <t>C</t>
    </r>
    <r>
      <rPr>
        <rFont val="Arial"/>
        <b/>
        <color theme="1"/>
        <sz val="10.0"/>
        <vertAlign val="subscript"/>
      </rPr>
      <t xml:space="preserve">VPDB
</t>
    </r>
    <r>
      <rPr>
        <rFont val="Arial"/>
        <b/>
        <color theme="1"/>
        <sz val="10.0"/>
      </rPr>
      <t>(‰)</t>
    </r>
  </si>
  <si>
    <r>
      <rPr>
        <rFont val="Calibri"/>
        <b/>
        <color theme="1"/>
        <sz val="11.0"/>
      </rPr>
      <t>Total C
(</t>
    </r>
    <r>
      <rPr>
        <rFont val="Calibri"/>
        <b/>
        <color theme="1"/>
        <sz val="10.0"/>
      </rPr>
      <t>µ</t>
    </r>
    <r>
      <rPr>
        <rFont val="Arial"/>
        <b/>
        <color theme="1"/>
        <sz val="10.0"/>
      </rPr>
      <t>g)</t>
    </r>
  </si>
  <si>
    <r>
      <rPr>
        <rFont val="Calibri"/>
        <b/>
        <color theme="1"/>
        <sz val="11.0"/>
      </rPr>
      <t>δ</t>
    </r>
    <r>
      <rPr>
        <rFont val="Arial"/>
        <b/>
        <color theme="1"/>
        <sz val="10.0"/>
        <vertAlign val="superscript"/>
      </rPr>
      <t>15</t>
    </r>
    <r>
      <rPr>
        <rFont val="Arial"/>
        <b/>
        <color theme="1"/>
        <sz val="10.0"/>
      </rPr>
      <t>N</t>
    </r>
    <r>
      <rPr>
        <rFont val="Arial"/>
        <b/>
        <color theme="1"/>
        <sz val="10.0"/>
        <vertAlign val="subscript"/>
      </rPr>
      <t xml:space="preserve">Air
</t>
    </r>
    <r>
      <rPr>
        <rFont val="Arial"/>
        <b/>
        <color theme="1"/>
        <sz val="10.0"/>
      </rPr>
      <t>(‰)</t>
    </r>
  </si>
  <si>
    <r>
      <rPr>
        <rFont val="Calibri"/>
        <b/>
        <color theme="1"/>
        <sz val="11.0"/>
      </rPr>
      <t>Total N
(</t>
    </r>
    <r>
      <rPr>
        <rFont val="Calibri"/>
        <b/>
        <color theme="1"/>
        <sz val="10.0"/>
      </rPr>
      <t>µ</t>
    </r>
    <r>
      <rPr>
        <rFont val="Arial"/>
        <b/>
        <color theme="1"/>
        <sz val="10.0"/>
      </rPr>
      <t>g)</t>
    </r>
  </si>
  <si>
    <t>phytoplankton</t>
  </si>
  <si>
    <t>net tow</t>
  </si>
  <si>
    <t>A 3.5.18 Psi</t>
  </si>
  <si>
    <t>UWT-ANG-PHYTO-2</t>
  </si>
  <si>
    <t>3-5-18</t>
  </si>
  <si>
    <t>A 9.20.16 P</t>
  </si>
  <si>
    <t>A-9</t>
  </si>
  <si>
    <t>A 9.20.16 P2</t>
  </si>
  <si>
    <t>A 8.3.17 P</t>
  </si>
  <si>
    <t>A-8P</t>
  </si>
  <si>
    <t>A 8.3.17 P2</t>
  </si>
  <si>
    <t>A-P</t>
  </si>
  <si>
    <t>A 5.20.19 Psi</t>
  </si>
  <si>
    <t>UWT-ANG-PHYTO-1</t>
  </si>
  <si>
    <t>5-20-19</t>
  </si>
  <si>
    <t>A 6.12.19 P</t>
  </si>
  <si>
    <t>6/12/2019</t>
  </si>
  <si>
    <t>A 6.12.19 P2</t>
  </si>
  <si>
    <t>A 7.15.19 P</t>
  </si>
  <si>
    <t>A 7.15.19 Psi</t>
  </si>
  <si>
    <t>UWT-ANG-PHYTO-3</t>
  </si>
  <si>
    <t>7-15-19</t>
  </si>
  <si>
    <t>A 7.15.19 P2</t>
  </si>
  <si>
    <t>A 8.28.19 P</t>
  </si>
  <si>
    <t>A 8.28.19 P As</t>
  </si>
  <si>
    <t>A 8.28.19 P2</t>
  </si>
  <si>
    <t>K 3.5.18 Psi</t>
  </si>
  <si>
    <t>UWT-KIL-PHYTO-3</t>
  </si>
  <si>
    <t>K 9.20.16 P</t>
  </si>
  <si>
    <t>K-9</t>
  </si>
  <si>
    <t>K 9.20.16 P2</t>
  </si>
  <si>
    <t>K 8.3.17 P</t>
  </si>
  <si>
    <t>K-8P</t>
  </si>
  <si>
    <t>K 8.3.17 P2</t>
  </si>
  <si>
    <t>K 5.17.19 Psi</t>
  </si>
  <si>
    <t>UWT-KIL-PHYTO-1</t>
  </si>
  <si>
    <t>5-17-19</t>
  </si>
  <si>
    <t>K 6.10.19 P</t>
  </si>
  <si>
    <t>6/10/2019</t>
  </si>
  <si>
    <t>K 6.10.19 Psi</t>
  </si>
  <si>
    <t>UWT-KIL-PHYTO-2</t>
  </si>
  <si>
    <t>6-10-19</t>
  </si>
  <si>
    <t>K 6.10.19 P2</t>
  </si>
  <si>
    <t>K 7.16.19 P</t>
  </si>
  <si>
    <t>K 7.16.19 P2</t>
  </si>
  <si>
    <t>K 8.21.19 P</t>
  </si>
  <si>
    <t>8/21/2019</t>
  </si>
  <si>
    <t>K 8.21.19 P As</t>
  </si>
  <si>
    <t>K 8.21.19 P2</t>
  </si>
  <si>
    <t>zooplankton</t>
  </si>
  <si>
    <t>A 8.3.17 Z</t>
  </si>
  <si>
    <t>A-8Z</t>
  </si>
  <si>
    <t>A 8.3.17 Z2</t>
  </si>
  <si>
    <t>A-Z</t>
  </si>
  <si>
    <t>A 5.20.19 Zsi</t>
  </si>
  <si>
    <t>UWT-ANG-ZOO-1</t>
  </si>
  <si>
    <t>A 6.12.19 Z</t>
  </si>
  <si>
    <t>A 6.12.19 Zsi</t>
  </si>
  <si>
    <t>UWT-ANG-ZOO-2</t>
  </si>
  <si>
    <t>6-12-19</t>
  </si>
  <si>
    <t>A 6.12.19 Z2</t>
  </si>
  <si>
    <t>A 7.15.19 Z</t>
  </si>
  <si>
    <t>A 7.15.19 Zsi</t>
  </si>
  <si>
    <t>UWT-ANG-ZOO-3</t>
  </si>
  <si>
    <t>A 7.15.19 Z2</t>
  </si>
  <si>
    <t>A 8.28.19 Z</t>
  </si>
  <si>
    <t>A 8.28.19 Z As</t>
  </si>
  <si>
    <t>A 8.28.19 Z2</t>
  </si>
  <si>
    <t>K 8.3.17 Z</t>
  </si>
  <si>
    <t>K-8Z</t>
  </si>
  <si>
    <t>K 8.3.17 Z2</t>
  </si>
  <si>
    <t>K-Z</t>
  </si>
  <si>
    <t>K 5.17.19 Zsi</t>
  </si>
  <si>
    <t>UWT-KIL-ZOO-1</t>
  </si>
  <si>
    <t>K 6.10.19 Z</t>
  </si>
  <si>
    <t>K 6.10.19 Zsi</t>
  </si>
  <si>
    <t>UWT-KIL-ZOO-2</t>
  </si>
  <si>
    <t>K 6.10.19 Z2</t>
  </si>
  <si>
    <t>K 7.16.19 Z</t>
  </si>
  <si>
    <t>K 7.16.19 Zsi</t>
  </si>
  <si>
    <t>UWT-KIL-ZOO-3</t>
  </si>
  <si>
    <t>K 7.16.19 Z2</t>
  </si>
  <si>
    <t>K 8.21.19 Z</t>
  </si>
  <si>
    <t>K 8.21.19 Z As</t>
  </si>
  <si>
    <t>K 8.21.19 Z2</t>
  </si>
  <si>
    <t>Type</t>
  </si>
  <si>
    <t>Tot As</t>
  </si>
  <si>
    <t>avg tot</t>
  </si>
  <si>
    <t>sum of species</t>
  </si>
  <si>
    <t>avg sum</t>
  </si>
  <si>
    <t>% recovery</t>
  </si>
  <si>
    <t>lake avg %</t>
  </si>
  <si>
    <t>n</t>
  </si>
  <si>
    <t>avg %</t>
  </si>
  <si>
    <t>combined</t>
  </si>
  <si>
    <t>avg % recovery</t>
  </si>
  <si>
    <t>fish fillet</t>
  </si>
  <si>
    <t>snail soft body</t>
  </si>
  <si>
    <t>chironomids</t>
  </si>
  <si>
    <t>periphyton</t>
  </si>
  <si>
    <t>avg speciation recoveries</t>
  </si>
  <si>
    <t>Pam's method</t>
  </si>
  <si>
    <t>PM stdev</t>
  </si>
  <si>
    <t>Brian's method</t>
  </si>
  <si>
    <t>BM stdev</t>
  </si>
  <si>
    <t>C stdev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</si>
</sst>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#0.00"/>
    <numFmt numFmtId="165" formatCode="0.000"/>
    <numFmt numFmtId="166" formatCode="0.0"/>
  </numFmts>
  <fonts count="13">
    <font>
      <sz val="11.0"/>
      <color theme="1"/>
      <name val="Arial"/>
    </font>
    <font>
      <sz val="11.0"/>
      <color theme="1"/>
      <name val="Calibri"/>
    </font>
    <font>
      <sz val="11.0"/>
      <color rgb="FFFF0000"/>
      <name val="Calibri"/>
    </font>
    <font/>
    <font>
      <b/>
      <sz val="11.0"/>
      <color theme="1"/>
      <name val="Calibri"/>
    </font>
    <font>
      <sz val="11.0"/>
      <color rgb="FF000000"/>
      <name val="Calibri"/>
    </font>
    <font>
      <sz val="11.0"/>
      <color theme="1"/>
    </font>
    <font>
      <b/>
      <sz val="11.0"/>
      <color theme="1"/>
    </font>
    <font>
      <sz val="10.0"/>
      <color theme="1"/>
      <name val="Arial"/>
    </font>
    <font>
      <b/>
      <sz val="11.0"/>
      <color rgb="FF000000"/>
      <name val="Calibri"/>
    </font>
    <font>
      <sz val="9.0"/>
      <color theme="1"/>
      <name val="Helvetica Neue"/>
    </font>
    <font>
      <b/>
      <sz val="11.0"/>
      <color rgb="FF7030A0"/>
      <name val="Calibri"/>
    </font>
    <font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rgb="FFFFE598"/>
        <bgColor rgb="FFFFE598"/>
      </patternFill>
    </fill>
    <fill>
      <patternFill patternType="solid">
        <fgColor rgb="FFD8D8D8"/>
        <bgColor rgb="FFD8D8D8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</fills>
  <borders count="39">
    <border/>
    <border>
      <left/>
      <right/>
      <top/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/>
      <top/>
      <bottom/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2" fillId="0" fontId="2" numFmtId="0" xfId="0" applyAlignment="1" applyBorder="1" applyFont="1">
      <alignment horizontal="center"/>
    </xf>
    <xf borderId="3" fillId="4" fontId="1" numFmtId="0" xfId="0" applyAlignment="1" applyBorder="1" applyFill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3" fillId="5" fontId="1" numFmtId="0" xfId="0" applyAlignment="1" applyBorder="1" applyFill="1" applyFont="1">
      <alignment horizontal="center" vertical="center"/>
    </xf>
    <xf borderId="6" fillId="0" fontId="3" numFmtId="0" xfId="0" applyBorder="1" applyFont="1"/>
    <xf borderId="7" fillId="5" fontId="1" numFmtId="0" xfId="0" applyAlignment="1" applyBorder="1" applyFont="1">
      <alignment horizontal="center" vertical="center"/>
    </xf>
    <xf borderId="3" fillId="6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8" fillId="4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7" fillId="4" fontId="1" numFmtId="0" xfId="0" applyAlignment="1" applyBorder="1" applyFont="1">
      <alignment horizontal="center" vertical="center"/>
    </xf>
    <xf borderId="8" fillId="5" fontId="1" numFmtId="0" xfId="0" applyAlignment="1" applyBorder="1" applyFont="1">
      <alignment horizontal="center" vertical="center"/>
    </xf>
    <xf borderId="1" fillId="5" fontId="1" numFmtId="0" xfId="0" applyAlignment="1" applyBorder="1" applyFont="1">
      <alignment horizontal="center" vertical="center"/>
    </xf>
    <xf borderId="9" fillId="5" fontId="1" numFmtId="0" xfId="0" applyAlignment="1" applyBorder="1" applyFont="1">
      <alignment horizontal="center" vertical="center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" fillId="6" fontId="1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13" fillId="0" fontId="4" numFmtId="0" xfId="0" applyAlignment="1" applyBorder="1" applyFont="1">
      <alignment horizontal="center" vertical="center"/>
    </xf>
    <xf borderId="13" fillId="0" fontId="4" numFmtId="0" xfId="0" applyAlignment="1" applyBorder="1" applyFont="1">
      <alignment horizontal="center" shrinkToFit="0" vertical="center" wrapText="1"/>
    </xf>
    <xf borderId="8" fillId="7" fontId="4" numFmtId="0" xfId="0" applyAlignment="1" applyBorder="1" applyFill="1" applyFont="1">
      <alignment horizontal="center"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7" fillId="7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14" fillId="7" fontId="4" numFmtId="0" xfId="0" applyAlignment="1" applyBorder="1" applyFont="1">
      <alignment horizontal="center" vertical="center"/>
    </xf>
    <xf borderId="15" fillId="7" fontId="4" numFmtId="0" xfId="0" applyAlignment="1" applyBorder="1" applyFont="1">
      <alignment horizontal="center" vertical="center"/>
    </xf>
    <xf borderId="16" fillId="7" fontId="4" numFmtId="0" xfId="0" applyAlignment="1" applyBorder="1" applyFont="1">
      <alignment horizontal="center" vertical="center"/>
    </xf>
    <xf borderId="15" fillId="7" fontId="4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/>
    </xf>
    <xf borderId="0" fillId="0" fontId="1" numFmtId="17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5" numFmtId="2" xfId="0" applyAlignment="1" applyFont="1" applyNumberFormat="1">
      <alignment horizontal="center"/>
    </xf>
    <xf borderId="18" fillId="0" fontId="1" numFmtId="2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18" fillId="0" fontId="1" numFmtId="0" xfId="0" applyAlignment="1" applyBorder="1" applyFont="1">
      <alignment horizontal="center"/>
    </xf>
    <xf borderId="19" fillId="0" fontId="1" numFmtId="0" xfId="0" applyAlignment="1" applyBorder="1" applyFont="1">
      <alignment horizontal="center"/>
    </xf>
    <xf borderId="17" fillId="0" fontId="1" numFmtId="2" xfId="0" applyAlignment="1" applyBorder="1" applyFont="1" applyNumberFormat="1">
      <alignment horizontal="center"/>
    </xf>
    <xf borderId="0" fillId="0" fontId="4" numFmtId="1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0" fillId="0" fontId="7" numFmtId="1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2" numFmtId="2" xfId="0" applyAlignment="1" applyFont="1" applyNumberFormat="1">
      <alignment horizontal="center"/>
    </xf>
    <xf borderId="18" fillId="0" fontId="4" numFmtId="0" xfId="0" applyAlignment="1" applyBorder="1" applyFont="1">
      <alignment horizontal="center"/>
    </xf>
    <xf borderId="0" fillId="0" fontId="4" numFmtId="17" xfId="0" applyAlignment="1" applyFont="1" applyNumberFormat="1">
      <alignment horizontal="center"/>
    </xf>
    <xf borderId="0" fillId="0" fontId="4" numFmtId="2" xfId="0" applyAlignment="1" applyFont="1" applyNumberFormat="1">
      <alignment horizontal="center"/>
    </xf>
    <xf borderId="18" fillId="0" fontId="4" numFmtId="2" xfId="0" applyAlignment="1" applyBorder="1" applyFont="1" applyNumberFormat="1">
      <alignment horizontal="center"/>
    </xf>
    <xf borderId="17" fillId="0" fontId="4" numFmtId="165" xfId="0" applyAlignment="1" applyBorder="1" applyFont="1" applyNumberFormat="1">
      <alignment horizontal="center"/>
    </xf>
    <xf borderId="18" fillId="0" fontId="4" numFmtId="165" xfId="0" applyAlignment="1" applyBorder="1" applyFont="1" applyNumberFormat="1">
      <alignment horizontal="center"/>
    </xf>
    <xf borderId="0" fillId="0" fontId="4" numFmtId="165" xfId="0" applyAlignment="1" applyFont="1" applyNumberFormat="1">
      <alignment horizontal="center"/>
    </xf>
    <xf borderId="18" fillId="0" fontId="4" numFmtId="1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2" fillId="0" fontId="4" numFmtId="2" xfId="0" applyAlignment="1" applyBorder="1" applyFont="1" applyNumberFormat="1">
      <alignment horizontal="center"/>
    </xf>
    <xf borderId="2" fillId="0" fontId="4" numFmtId="1" xfId="0" applyAlignment="1" applyBorder="1" applyFont="1" applyNumberFormat="1">
      <alignment horizontal="center"/>
    </xf>
    <xf borderId="13" fillId="0" fontId="4" numFmtId="165" xfId="0" applyAlignment="1" applyBorder="1" applyFont="1" applyNumberFormat="1">
      <alignment horizontal="center"/>
    </xf>
    <xf borderId="20" fillId="0" fontId="4" numFmtId="165" xfId="0" applyAlignment="1" applyBorder="1" applyFont="1" applyNumberFormat="1">
      <alignment horizontal="center"/>
    </xf>
    <xf borderId="2" fillId="0" fontId="4" numFmtId="165" xfId="0" applyAlignment="1" applyBorder="1" applyFont="1" applyNumberFormat="1">
      <alignment horizontal="center"/>
    </xf>
    <xf borderId="13" fillId="0" fontId="4" numFmtId="0" xfId="0" applyAlignment="1" applyBorder="1" applyFont="1">
      <alignment horizontal="center"/>
    </xf>
    <xf borderId="2" fillId="0" fontId="4" numFmtId="17" xfId="0" applyAlignment="1" applyBorder="1" applyFont="1" applyNumberFormat="1">
      <alignment horizontal="center"/>
    </xf>
    <xf borderId="21" fillId="3" fontId="1" numFmtId="2" xfId="0" applyAlignment="1" applyBorder="1" applyFont="1" applyNumberFormat="1">
      <alignment horizontal="center"/>
    </xf>
    <xf borderId="17" fillId="0" fontId="1" numFmtId="165" xfId="0" applyAlignment="1" applyBorder="1" applyFont="1" applyNumberFormat="1">
      <alignment horizontal="center"/>
    </xf>
    <xf borderId="18" fillId="0" fontId="1" numFmtId="164" xfId="0" applyAlignment="1" applyBorder="1" applyFont="1" applyNumberFormat="1">
      <alignment horizontal="center"/>
    </xf>
    <xf borderId="17" fillId="0" fontId="4" numFmtId="2" xfId="0" applyAlignment="1" applyBorder="1" applyFont="1" applyNumberFormat="1">
      <alignment horizontal="center"/>
    </xf>
    <xf borderId="20" fillId="0" fontId="1" numFmtId="0" xfId="0" applyAlignment="1" applyBorder="1" applyFont="1">
      <alignment horizontal="center"/>
    </xf>
    <xf borderId="20" fillId="0" fontId="4" numFmtId="2" xfId="0" applyAlignment="1" applyBorder="1" applyFont="1" applyNumberFormat="1">
      <alignment horizontal="center"/>
    </xf>
    <xf borderId="13" fillId="0" fontId="4" numFmtId="2" xfId="0" applyAlignment="1" applyBorder="1" applyFont="1" applyNumberFormat="1">
      <alignment horizontal="center"/>
    </xf>
    <xf borderId="20" fillId="0" fontId="4" numFmtId="1" xfId="0" applyAlignment="1" applyBorder="1" applyFont="1" applyNumberFormat="1">
      <alignment horizontal="center"/>
    </xf>
    <xf borderId="3" fillId="7" fontId="4" numFmtId="0" xfId="0" applyAlignment="1" applyBorder="1" applyFont="1">
      <alignment horizontal="center" shrinkToFit="0" vertical="center" wrapText="1"/>
    </xf>
    <xf borderId="8" fillId="7" fontId="4" numFmtId="0" xfId="0" applyAlignment="1" applyBorder="1" applyFont="1">
      <alignment horizontal="center" vertical="center"/>
    </xf>
    <xf borderId="7" fillId="7" fontId="4" numFmtId="0" xfId="0" applyAlignment="1" applyBorder="1" applyFont="1">
      <alignment horizontal="center" vertical="center"/>
    </xf>
    <xf borderId="1" fillId="7" fontId="4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20" fillId="0" fontId="4" numFmtId="0" xfId="0" applyAlignment="1" applyBorder="1" applyFont="1">
      <alignment horizontal="center" shrinkToFit="0" vertical="center" wrapText="1"/>
    </xf>
    <xf borderId="22" fillId="0" fontId="1" numFmtId="2" xfId="0" applyAlignment="1" applyBorder="1" applyFont="1" applyNumberFormat="1">
      <alignment horizontal="center"/>
    </xf>
    <xf borderId="22" fillId="0" fontId="3" numFmtId="0" xfId="0" applyBorder="1" applyFont="1"/>
    <xf borderId="23" fillId="0" fontId="3" numFmtId="0" xfId="0" applyBorder="1" applyFont="1"/>
    <xf borderId="18" fillId="0" fontId="3" numFmtId="0" xfId="0" applyBorder="1" applyFont="1"/>
    <xf borderId="2" fillId="0" fontId="3" numFmtId="0" xfId="0" applyBorder="1" applyFont="1"/>
    <xf borderId="20" fillId="0" fontId="3" numFmtId="0" xfId="0" applyBorder="1" applyFont="1"/>
    <xf borderId="20" fillId="0" fontId="4" numFmtId="0" xfId="0" applyAlignment="1" applyBorder="1" applyFont="1">
      <alignment horizontal="center"/>
    </xf>
    <xf borderId="3" fillId="7" fontId="4" numFmtId="0" xfId="0" applyAlignment="1" applyBorder="1" applyFont="1">
      <alignment horizontal="center" vertical="center"/>
    </xf>
    <xf borderId="2" fillId="0" fontId="1" numFmtId="2" xfId="0" applyAlignment="1" applyBorder="1" applyFont="1" applyNumberFormat="1">
      <alignment horizontal="center" shrinkToFit="0" vertical="center" wrapText="1"/>
    </xf>
    <xf borderId="17" fillId="0" fontId="5" numFmtId="0" xfId="0" applyAlignment="1" applyBorder="1" applyFont="1">
      <alignment horizontal="center"/>
    </xf>
    <xf borderId="0" fillId="0" fontId="1" numFmtId="14" xfId="0" applyAlignment="1" applyFont="1" applyNumberFormat="1">
      <alignment horizontal="center"/>
    </xf>
    <xf borderId="22" fillId="0" fontId="1" numFmtId="0" xfId="0" applyAlignment="1" applyBorder="1" applyFont="1">
      <alignment horizontal="center"/>
    </xf>
    <xf borderId="0" fillId="0" fontId="8" numFmtId="14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4" numFmtId="14" xfId="0" applyAlignment="1" applyFont="1" applyNumberFormat="1">
      <alignment horizontal="center"/>
    </xf>
    <xf borderId="24" fillId="0" fontId="4" numFmtId="0" xfId="0" applyAlignment="1" applyBorder="1" applyFont="1">
      <alignment horizontal="center"/>
    </xf>
    <xf borderId="25" fillId="0" fontId="4" numFmtId="0" xfId="0" applyAlignment="1" applyBorder="1" applyFont="1">
      <alignment horizontal="center"/>
    </xf>
    <xf borderId="24" fillId="0" fontId="9" numFmtId="0" xfId="0" applyAlignment="1" applyBorder="1" applyFont="1">
      <alignment horizontal="center"/>
    </xf>
    <xf borderId="24" fillId="0" fontId="4" numFmtId="14" xfId="0" applyAlignment="1" applyBorder="1" applyFont="1" applyNumberFormat="1">
      <alignment horizontal="center"/>
    </xf>
    <xf borderId="24" fillId="0" fontId="4" numFmtId="2" xfId="0" applyAlignment="1" applyBorder="1" applyFont="1" applyNumberFormat="1">
      <alignment horizontal="center"/>
    </xf>
    <xf borderId="24" fillId="0" fontId="3" numFmtId="0" xfId="0" applyBorder="1" applyFont="1"/>
    <xf borderId="25" fillId="0" fontId="3" numFmtId="0" xfId="0" applyBorder="1" applyFont="1"/>
    <xf borderId="26" fillId="0" fontId="4" numFmtId="2" xfId="0" applyAlignment="1" applyBorder="1" applyFont="1" applyNumberFormat="1">
      <alignment horizontal="center"/>
    </xf>
    <xf borderId="25" fillId="0" fontId="4" numFmtId="2" xfId="0" applyAlignment="1" applyBorder="1" applyFont="1" applyNumberFormat="1">
      <alignment horizontal="center"/>
    </xf>
    <xf borderId="25" fillId="0" fontId="4" numFmtId="1" xfId="0" applyAlignment="1" applyBorder="1" applyFont="1" applyNumberFormat="1">
      <alignment horizontal="center"/>
    </xf>
    <xf borderId="2" fillId="0" fontId="9" numFmtId="0" xfId="0" applyAlignment="1" applyBorder="1" applyFont="1">
      <alignment horizontal="center"/>
    </xf>
    <xf borderId="2" fillId="0" fontId="4" numFmtId="14" xfId="0" applyAlignment="1" applyBorder="1" applyFont="1" applyNumberFormat="1">
      <alignment horizontal="center"/>
    </xf>
    <xf borderId="0" fillId="0" fontId="5" numFmtId="14" xfId="0" applyAlignment="1" applyFont="1" applyNumberFormat="1">
      <alignment horizontal="center"/>
    </xf>
    <xf borderId="0" fillId="0" fontId="5" numFmtId="0" xfId="0" applyFont="1"/>
    <xf borderId="0" fillId="0" fontId="9" numFmtId="0" xfId="0" applyFont="1"/>
    <xf borderId="24" fillId="0" fontId="9" numFmtId="0" xfId="0" applyBorder="1" applyFont="1"/>
    <xf borderId="2" fillId="0" fontId="9" numFmtId="0" xfId="0" applyBorder="1" applyFont="1"/>
    <xf borderId="0" fillId="0" fontId="1" numFmtId="0" xfId="0" applyAlignment="1" applyFont="1">
      <alignment horizontal="center" vertical="center"/>
    </xf>
    <xf borderId="23" fillId="0" fontId="1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22" fillId="0" fontId="4" numFmtId="0" xfId="0" applyAlignment="1" applyBorder="1" applyFont="1">
      <alignment horizontal="center" vertical="center"/>
    </xf>
    <xf borderId="17" fillId="0" fontId="4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vertical="center"/>
    </xf>
    <xf borderId="18" fillId="0" fontId="1" numFmtId="2" xfId="0" applyAlignment="1" applyBorder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0" numFmtId="14" xfId="0" applyAlignment="1" applyFont="1" applyNumberFormat="1">
      <alignment horizontal="center" vertical="center"/>
    </xf>
    <xf borderId="0" fillId="0" fontId="1" numFmtId="166" xfId="0" applyAlignment="1" applyFont="1" applyNumberFormat="1">
      <alignment horizontal="center"/>
    </xf>
    <xf borderId="18" fillId="0" fontId="1" numFmtId="165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18" fillId="0" fontId="8" numFmtId="14" xfId="0" applyAlignment="1" applyBorder="1" applyFont="1" applyNumberFormat="1">
      <alignment horizontal="center"/>
    </xf>
    <xf borderId="17" fillId="0" fontId="1" numFmtId="2" xfId="0" applyBorder="1" applyFont="1" applyNumberFormat="1"/>
    <xf borderId="18" fillId="0" fontId="1" numFmtId="2" xfId="0" applyBorder="1" applyFont="1" applyNumberFormat="1"/>
    <xf borderId="0" fillId="0" fontId="1" numFmtId="2" xfId="0" applyFont="1" applyNumberFormat="1"/>
    <xf borderId="0" fillId="0" fontId="4" numFmtId="164" xfId="0" applyAlignment="1" applyFont="1" applyNumberFormat="1">
      <alignment horizontal="center"/>
    </xf>
    <xf borderId="18" fillId="0" fontId="4" numFmtId="164" xfId="0" applyAlignment="1" applyBorder="1" applyFont="1" applyNumberFormat="1">
      <alignment horizontal="center"/>
    </xf>
    <xf borderId="2" fillId="0" fontId="4" numFmtId="164" xfId="0" applyAlignment="1" applyBorder="1" applyFont="1" applyNumberFormat="1">
      <alignment horizontal="center"/>
    </xf>
    <xf borderId="20" fillId="0" fontId="4" numFmtId="164" xfId="0" applyAlignment="1" applyBorder="1" applyFont="1" applyNumberFormat="1">
      <alignment horizontal="center"/>
    </xf>
    <xf borderId="0" fillId="0" fontId="11" numFmtId="0" xfId="0" applyAlignment="1" applyFont="1">
      <alignment horizontal="left"/>
    </xf>
    <xf borderId="1" fillId="8" fontId="4" numFmtId="0" xfId="0" applyAlignment="1" applyBorder="1" applyFill="1" applyFont="1">
      <alignment horizontal="center"/>
    </xf>
    <xf borderId="1" fillId="9" fontId="4" numFmtId="0" xfId="0" applyAlignment="1" applyBorder="1" applyFill="1" applyFont="1">
      <alignment horizontal="center"/>
    </xf>
    <xf borderId="27" fillId="9" fontId="4" numFmtId="0" xfId="0" applyAlignment="1" applyBorder="1" applyFont="1">
      <alignment horizontal="center"/>
    </xf>
    <xf borderId="24" fillId="0" fontId="1" numFmtId="0" xfId="0" applyAlignment="1" applyBorder="1" applyFont="1">
      <alignment horizontal="center"/>
    </xf>
    <xf borderId="24" fillId="0" fontId="1" numFmtId="2" xfId="0" applyAlignment="1" applyBorder="1" applyFont="1" applyNumberFormat="1">
      <alignment horizontal="center"/>
    </xf>
    <xf borderId="24" fillId="0" fontId="1" numFmtId="1" xfId="0" applyAlignment="1" applyBorder="1" applyFont="1" applyNumberFormat="1">
      <alignment horizontal="center"/>
    </xf>
    <xf borderId="27" fillId="8" fontId="4" numFmtId="1" xfId="0" applyAlignment="1" applyBorder="1" applyFont="1" applyNumberFormat="1">
      <alignment horizontal="center"/>
    </xf>
    <xf borderId="27" fillId="8" fontId="1" numFmtId="1" xfId="0" applyAlignment="1" applyBorder="1" applyFont="1" applyNumberFormat="1">
      <alignment horizontal="center"/>
    </xf>
    <xf borderId="27" fillId="9" fontId="4" numFmtId="1" xfId="0" applyAlignment="1" applyBorder="1" applyFont="1" applyNumberFormat="1">
      <alignment horizontal="center"/>
    </xf>
    <xf borderId="27" fillId="9" fontId="1" numFmtId="1" xfId="0" applyAlignment="1" applyBorder="1" applyFont="1" applyNumberFormat="1">
      <alignment horizontal="center"/>
    </xf>
    <xf borderId="27" fillId="9" fontId="1" numFmtId="0" xfId="0" applyAlignment="1" applyBorder="1" applyFont="1">
      <alignment horizontal="center"/>
    </xf>
    <xf borderId="28" fillId="0" fontId="1" numFmtId="0" xfId="0" applyAlignment="1" applyBorder="1" applyFont="1">
      <alignment horizontal="center"/>
    </xf>
    <xf borderId="28" fillId="0" fontId="1" numFmtId="2" xfId="0" applyAlignment="1" applyBorder="1" applyFont="1" applyNumberFormat="1">
      <alignment horizontal="center"/>
    </xf>
    <xf borderId="28" fillId="0" fontId="1" numFmtId="1" xfId="0" applyAlignment="1" applyBorder="1" applyFont="1" applyNumberFormat="1">
      <alignment horizontal="center"/>
    </xf>
    <xf borderId="29" fillId="8" fontId="4" numFmtId="1" xfId="0" applyAlignment="1" applyBorder="1" applyFont="1" applyNumberFormat="1">
      <alignment horizontal="center"/>
    </xf>
    <xf borderId="29" fillId="8" fontId="1" numFmtId="1" xfId="0" applyAlignment="1" applyBorder="1" applyFont="1" applyNumberFormat="1">
      <alignment horizontal="center"/>
    </xf>
    <xf borderId="2" fillId="0" fontId="1" numFmtId="2" xfId="0" applyAlignment="1" applyBorder="1" applyFont="1" applyNumberFormat="1">
      <alignment horizontal="center"/>
    </xf>
    <xf borderId="2" fillId="0" fontId="1" numFmtId="1" xfId="0" applyAlignment="1" applyBorder="1" applyFont="1" applyNumberFormat="1">
      <alignment horizontal="center"/>
    </xf>
    <xf borderId="1" fillId="8" fontId="4" numFmtId="1" xfId="0" applyAlignment="1" applyBorder="1" applyFont="1" applyNumberFormat="1">
      <alignment horizontal="center"/>
    </xf>
    <xf borderId="1" fillId="8" fontId="1" numFmtId="1" xfId="0" applyAlignment="1" applyBorder="1" applyFont="1" applyNumberFormat="1">
      <alignment horizontal="center"/>
    </xf>
    <xf borderId="1" fillId="9" fontId="4" numFmtId="1" xfId="0" applyAlignment="1" applyBorder="1" applyFont="1" applyNumberFormat="1">
      <alignment horizontal="center"/>
    </xf>
    <xf borderId="1" fillId="9" fontId="1" numFmtId="1" xfId="0" applyAlignment="1" applyBorder="1" applyFont="1" applyNumberFormat="1">
      <alignment horizontal="center"/>
    </xf>
    <xf borderId="1" fillId="9" fontId="1" numFmtId="0" xfId="0" applyAlignment="1" applyBorder="1" applyFont="1">
      <alignment horizontal="center"/>
    </xf>
    <xf borderId="30" fillId="0" fontId="1" numFmtId="0" xfId="0" applyAlignment="1" applyBorder="1" applyFont="1">
      <alignment horizontal="center"/>
    </xf>
    <xf borderId="30" fillId="0" fontId="1" numFmtId="2" xfId="0" applyAlignment="1" applyBorder="1" applyFont="1" applyNumberFormat="1">
      <alignment horizontal="center"/>
    </xf>
    <xf borderId="30" fillId="0" fontId="1" numFmtId="1" xfId="0" applyAlignment="1" applyBorder="1" applyFont="1" applyNumberFormat="1">
      <alignment horizontal="center"/>
    </xf>
    <xf borderId="0" fillId="0" fontId="12" numFmtId="0" xfId="0" applyFont="1"/>
    <xf borderId="27" fillId="7" fontId="1" numFmtId="0" xfId="0" applyBorder="1" applyFont="1"/>
    <xf borderId="27" fillId="7" fontId="1" numFmtId="0" xfId="0" applyAlignment="1" applyBorder="1" applyFont="1">
      <alignment horizontal="center"/>
    </xf>
    <xf borderId="27" fillId="7" fontId="4" numFmtId="1" xfId="0" applyAlignment="1" applyBorder="1" applyFont="1" applyNumberFormat="1">
      <alignment horizontal="center"/>
    </xf>
    <xf borderId="27" fillId="7" fontId="1" numFmtId="1" xfId="0" applyAlignment="1" applyBorder="1" applyFont="1" applyNumberFormat="1">
      <alignment horizontal="center"/>
    </xf>
    <xf borderId="31" fillId="7" fontId="1" numFmtId="0" xfId="0" applyAlignment="1" applyBorder="1" applyFont="1">
      <alignment horizontal="center"/>
    </xf>
    <xf borderId="32" fillId="7" fontId="1" numFmtId="0" xfId="0" applyAlignment="1" applyBorder="1" applyFont="1">
      <alignment horizontal="center"/>
    </xf>
    <xf borderId="33" fillId="7" fontId="1" numFmtId="0" xfId="0" applyAlignment="1" applyBorder="1" applyFont="1">
      <alignment horizontal="center"/>
    </xf>
    <xf borderId="34" fillId="0" fontId="1" numFmtId="0" xfId="0" applyAlignment="1" applyBorder="1" applyFont="1">
      <alignment horizontal="center"/>
    </xf>
    <xf borderId="31" fillId="7" fontId="4" numFmtId="1" xfId="0" applyAlignment="1" applyBorder="1" applyFont="1" applyNumberFormat="1">
      <alignment horizontal="center"/>
    </xf>
    <xf borderId="32" fillId="7" fontId="1" numFmtId="1" xfId="0" applyAlignment="1" applyBorder="1" applyFont="1" applyNumberFormat="1">
      <alignment horizontal="center"/>
    </xf>
    <xf borderId="22" fillId="0" fontId="4" numFmtId="1" xfId="0" applyAlignment="1" applyBorder="1" applyFont="1" applyNumberFormat="1">
      <alignment horizontal="center"/>
    </xf>
    <xf borderId="22" fillId="0" fontId="1" numFmtId="166" xfId="0" applyAlignment="1" applyBorder="1" applyFont="1" applyNumberFormat="1">
      <alignment horizontal="center"/>
    </xf>
    <xf borderId="22" fillId="0" fontId="1" numFmtId="1" xfId="0" applyAlignment="1" applyBorder="1" applyFont="1" applyNumberFormat="1">
      <alignment horizontal="center"/>
    </xf>
    <xf borderId="32" fillId="7" fontId="4" numFmtId="1" xfId="0" applyAlignment="1" applyBorder="1" applyFont="1" applyNumberFormat="1">
      <alignment horizontal="center"/>
    </xf>
    <xf borderId="33" fillId="7" fontId="1" numFmtId="1" xfId="0" applyAlignment="1" applyBorder="1" applyFont="1" applyNumberFormat="1">
      <alignment horizontal="center"/>
    </xf>
    <xf borderId="35" fillId="0" fontId="1" numFmtId="0" xfId="0" applyAlignment="1" applyBorder="1" applyFont="1">
      <alignment horizontal="center"/>
    </xf>
    <xf borderId="36" fillId="7" fontId="4" numFmtId="1" xfId="0" applyAlignment="1" applyBorder="1" applyFont="1" applyNumberFormat="1">
      <alignment horizontal="center"/>
    </xf>
    <xf borderId="1" fillId="7" fontId="1" numFmtId="1" xfId="0" applyAlignment="1" applyBorder="1" applyFont="1" applyNumberFormat="1">
      <alignment horizontal="center"/>
    </xf>
    <xf borderId="1" fillId="7" fontId="4" numFmtId="1" xfId="0" applyAlignment="1" applyBorder="1" applyFont="1" applyNumberFormat="1">
      <alignment horizontal="center"/>
    </xf>
    <xf borderId="37" fillId="7" fontId="1" numFmtId="1" xfId="0" applyAlignment="1" applyBorder="1" applyFont="1" applyNumberFormat="1">
      <alignment horizontal="center"/>
    </xf>
    <xf borderId="24" fillId="0" fontId="1" numFmtId="0" xfId="0" applyBorder="1" applyFont="1"/>
    <xf borderId="24" fillId="0" fontId="1" numFmtId="166" xfId="0" applyAlignment="1" applyBorder="1" applyFont="1" applyNumberFormat="1">
      <alignment horizontal="center"/>
    </xf>
    <xf borderId="27" fillId="9" fontId="4" numFmtId="0" xfId="0" applyBorder="1" applyFont="1"/>
    <xf borderId="27" fillId="9" fontId="1" numFmtId="0" xfId="0" applyBorder="1" applyFont="1"/>
    <xf borderId="24" fillId="0" fontId="5" numFmtId="0" xfId="0" applyAlignment="1" applyBorder="1" applyFont="1">
      <alignment horizontal="center"/>
    </xf>
    <xf borderId="38" fillId="0" fontId="1" numFmtId="0" xfId="0" applyAlignment="1" applyBorder="1" applyFont="1">
      <alignment horizontal="center"/>
    </xf>
    <xf borderId="38" fillId="0" fontId="1" numFmtId="166" xfId="0" applyAlignment="1" applyBorder="1" applyFont="1" applyNumberFormat="1">
      <alignment horizontal="center"/>
    </xf>
    <xf borderId="38" fillId="0" fontId="1" numFmtId="2" xfId="0" applyAlignment="1" applyBorder="1" applyFont="1" applyNumberFormat="1">
      <alignment horizontal="center"/>
    </xf>
    <xf borderId="38" fillId="0" fontId="1" numFmtId="1" xfId="0" applyAlignment="1" applyBorder="1" applyFont="1" applyNumberFormat="1">
      <alignment horizontal="center"/>
    </xf>
    <xf borderId="2" fillId="0" fontId="1" numFmtId="0" xfId="0" applyBorder="1" applyFont="1"/>
    <xf borderId="2" fillId="0" fontId="5" numFmtId="0" xfId="0" applyAlignment="1" applyBorder="1" applyFont="1">
      <alignment horizontal="center"/>
    </xf>
    <xf borderId="1" fillId="9" fontId="4" numFmtId="0" xfId="0" applyBorder="1" applyFont="1"/>
    <xf borderId="1" fillId="9" fontId="1" numFmtId="0" xfId="0" applyBorder="1" applyFont="1"/>
    <xf borderId="38" fillId="0" fontId="5" numFmtId="0" xfId="0" applyAlignment="1" applyBorder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13.63"/>
    <col customWidth="1" min="3" max="3" width="18.13"/>
    <col customWidth="1" min="4" max="4" width="13.88"/>
    <col customWidth="1" min="5" max="5" width="11.25"/>
    <col customWidth="1" min="6" max="6" width="6.25"/>
    <col customWidth="1" min="7" max="7" width="4.75"/>
    <col customWidth="1" min="8" max="8" width="4.0"/>
    <col customWidth="1" min="9" max="9" width="10.5"/>
    <col customWidth="1" min="10" max="10" width="8.5"/>
    <col customWidth="1" min="11" max="11" width="5.88"/>
    <col customWidth="1" min="12" max="12" width="5.13"/>
    <col customWidth="1" min="13" max="13" width="4.88"/>
    <col customWidth="1" min="14" max="14" width="5.38"/>
    <col customWidth="1" min="15" max="15" width="9.0"/>
    <col customWidth="1" min="16" max="16" width="5.88"/>
    <col customWidth="1" min="17" max="17" width="6.88"/>
    <col customWidth="1" min="18" max="18" width="9.5"/>
    <col customWidth="1" min="19" max="19" width="15.13"/>
    <col customWidth="1" min="20" max="20" width="10.75"/>
    <col customWidth="1" min="21" max="21" width="6.88"/>
    <col customWidth="1" min="22" max="22" width="7.13"/>
    <col customWidth="1" min="23" max="23" width="5.38"/>
    <col customWidth="1" min="24" max="24" width="6.25"/>
    <col customWidth="1" min="25" max="25" width="9.25"/>
    <col customWidth="1" min="26" max="26" width="4.13"/>
    <col customWidth="1" min="27" max="46" width="7.88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/>
      <c r="I1" s="7" t="s">
        <v>4</v>
      </c>
      <c r="J1" s="5"/>
      <c r="K1" s="5"/>
      <c r="L1" s="5"/>
      <c r="M1" s="5"/>
      <c r="N1" s="5"/>
      <c r="O1" s="5"/>
      <c r="P1" s="8"/>
      <c r="Q1" s="9"/>
      <c r="R1" s="10" t="s">
        <v>5</v>
      </c>
      <c r="S1" s="5"/>
      <c r="T1" s="5"/>
      <c r="U1" s="5"/>
      <c r="V1" s="5"/>
      <c r="W1" s="5"/>
      <c r="X1" s="5"/>
      <c r="Y1" s="5"/>
      <c r="Z1" s="8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</row>
    <row r="2" ht="14.25" customHeight="1">
      <c r="A2" s="1"/>
      <c r="B2" s="2"/>
      <c r="C2" s="3"/>
      <c r="D2" s="12"/>
      <c r="E2" s="13"/>
      <c r="F2" s="13"/>
      <c r="G2" s="13"/>
      <c r="H2" s="14"/>
      <c r="I2" s="15"/>
      <c r="J2" s="16"/>
      <c r="K2" s="17" t="s">
        <v>6</v>
      </c>
      <c r="L2" s="18"/>
      <c r="M2" s="17" t="s">
        <v>7</v>
      </c>
      <c r="N2" s="19"/>
      <c r="O2" s="20"/>
      <c r="P2" s="16"/>
      <c r="Q2" s="9"/>
      <c r="R2" s="21"/>
      <c r="S2" s="21"/>
      <c r="T2" s="21"/>
      <c r="U2" s="21"/>
      <c r="V2" s="21"/>
      <c r="W2" s="21"/>
      <c r="X2" s="21"/>
      <c r="Y2" s="21"/>
      <c r="Z2" s="2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ht="14.25" customHeight="1">
      <c r="A3" s="22" t="s">
        <v>8</v>
      </c>
      <c r="B3" s="22" t="s">
        <v>9</v>
      </c>
      <c r="C3" s="22" t="s">
        <v>10</v>
      </c>
      <c r="D3" s="23" t="s">
        <v>11</v>
      </c>
      <c r="E3" s="24" t="s">
        <v>12</v>
      </c>
      <c r="F3" s="25" t="s">
        <v>13</v>
      </c>
      <c r="G3" s="26" t="s">
        <v>14</v>
      </c>
      <c r="H3" s="27" t="s">
        <v>15</v>
      </c>
      <c r="I3" s="23" t="s">
        <v>11</v>
      </c>
      <c r="J3" s="28" t="s">
        <v>12</v>
      </c>
      <c r="K3" s="29" t="s">
        <v>16</v>
      </c>
      <c r="L3" s="30" t="s">
        <v>17</v>
      </c>
      <c r="M3" s="31" t="s">
        <v>18</v>
      </c>
      <c r="N3" s="31" t="s">
        <v>19</v>
      </c>
      <c r="O3" s="32" t="s">
        <v>20</v>
      </c>
      <c r="P3" s="33" t="s">
        <v>21</v>
      </c>
      <c r="Q3" s="34" t="s">
        <v>22</v>
      </c>
      <c r="R3" s="22" t="s">
        <v>11</v>
      </c>
      <c r="S3" s="22" t="s">
        <v>23</v>
      </c>
      <c r="T3" s="28" t="s">
        <v>12</v>
      </c>
      <c r="U3" s="26" t="s">
        <v>24</v>
      </c>
      <c r="V3" s="26" t="s">
        <v>25</v>
      </c>
      <c r="W3" s="26" t="s">
        <v>26</v>
      </c>
      <c r="X3" s="26" t="s">
        <v>27</v>
      </c>
      <c r="Y3" s="28" t="s">
        <v>28</v>
      </c>
      <c r="Z3" s="22" t="s">
        <v>29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</row>
    <row r="4" ht="14.25" customHeight="1">
      <c r="A4" s="11" t="s">
        <v>30</v>
      </c>
      <c r="B4" s="11" t="s">
        <v>31</v>
      </c>
      <c r="C4" s="11" t="s">
        <v>32</v>
      </c>
      <c r="D4" s="35" t="s">
        <v>33</v>
      </c>
      <c r="E4" s="36">
        <v>43617.0</v>
      </c>
      <c r="F4" s="37">
        <v>0.292563953315603</v>
      </c>
      <c r="G4" s="38">
        <v>0.763013788225552</v>
      </c>
      <c r="H4" s="39">
        <v>0.297073982979744</v>
      </c>
      <c r="I4" s="40"/>
      <c r="J4" s="11"/>
      <c r="K4" s="35"/>
      <c r="L4" s="41"/>
      <c r="M4" s="11"/>
      <c r="N4" s="11"/>
      <c r="O4" s="41"/>
      <c r="P4" s="11"/>
      <c r="Q4" s="40"/>
      <c r="R4" s="42"/>
      <c r="S4" s="11"/>
      <c r="T4" s="11"/>
      <c r="U4" s="11"/>
      <c r="V4" s="11"/>
      <c r="W4" s="11"/>
      <c r="X4" s="11"/>
      <c r="Y4" s="42">
        <v>132.0</v>
      </c>
      <c r="Z4" s="11" t="s">
        <v>34</v>
      </c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ht="14.25" customHeight="1">
      <c r="A5" s="11" t="s">
        <v>30</v>
      </c>
      <c r="B5" s="11" t="s">
        <v>31</v>
      </c>
      <c r="C5" s="11" t="s">
        <v>32</v>
      </c>
      <c r="D5" s="35" t="s">
        <v>35</v>
      </c>
      <c r="E5" s="36">
        <v>43617.0</v>
      </c>
      <c r="F5" s="37">
        <v>0.2630624216053633</v>
      </c>
      <c r="G5" s="38"/>
      <c r="H5" s="39"/>
      <c r="I5" s="11" t="s">
        <v>36</v>
      </c>
      <c r="J5" s="36">
        <v>43617.0</v>
      </c>
      <c r="K5" s="43">
        <v>0.04877266047670263</v>
      </c>
      <c r="L5" s="39">
        <v>0.004366441552098765</v>
      </c>
      <c r="M5" s="37">
        <v>0.009820518517499805</v>
      </c>
      <c r="N5" s="37">
        <v>0.014373494087596568</v>
      </c>
      <c r="O5" s="39">
        <v>0.12477221730364907</v>
      </c>
      <c r="P5" s="37">
        <f>SUM(K5:O5)</f>
        <v>0.2021053319</v>
      </c>
      <c r="Q5" s="44">
        <f>P5/F5*100</f>
        <v>76.82789914</v>
      </c>
      <c r="R5" s="35" t="s">
        <v>36</v>
      </c>
      <c r="S5" s="11" t="s">
        <v>37</v>
      </c>
      <c r="T5" s="36">
        <v>43617.0</v>
      </c>
      <c r="U5" s="45">
        <v>-21.778380319863523</v>
      </c>
      <c r="V5" s="45">
        <v>435.68061254846305</v>
      </c>
      <c r="W5" s="45">
        <v>10.465253124250575</v>
      </c>
      <c r="X5" s="45">
        <v>130.2875797439196</v>
      </c>
      <c r="Y5" s="35">
        <v>130.0</v>
      </c>
      <c r="Z5" s="11" t="s">
        <v>38</v>
      </c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</row>
    <row r="6" ht="14.25" customHeight="1">
      <c r="A6" s="11" t="s">
        <v>30</v>
      </c>
      <c r="B6" s="11" t="s">
        <v>31</v>
      </c>
      <c r="C6" s="11" t="s">
        <v>32</v>
      </c>
      <c r="D6" s="35" t="s">
        <v>39</v>
      </c>
      <c r="E6" s="36">
        <v>43617.0</v>
      </c>
      <c r="F6" s="37">
        <v>0.26947801406049693</v>
      </c>
      <c r="G6" s="38">
        <v>1.1795097989770524</v>
      </c>
      <c r="H6" s="39">
        <v>0.8512421441089565</v>
      </c>
      <c r="I6" s="11"/>
      <c r="J6" s="36"/>
      <c r="K6" s="35"/>
      <c r="L6" s="41"/>
      <c r="M6" s="11"/>
      <c r="N6" s="11"/>
      <c r="O6" s="39"/>
      <c r="P6" s="46"/>
      <c r="Q6" s="47"/>
      <c r="R6" s="35"/>
      <c r="S6" s="11"/>
      <c r="T6" s="36"/>
      <c r="U6" s="36"/>
      <c r="V6" s="45"/>
      <c r="W6" s="45"/>
      <c r="X6" s="45"/>
      <c r="Y6" s="35">
        <v>142.0</v>
      </c>
      <c r="Z6" s="11" t="s">
        <v>34</v>
      </c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ht="14.25" customHeight="1">
      <c r="A7" s="11" t="s">
        <v>30</v>
      </c>
      <c r="B7" s="11" t="s">
        <v>31</v>
      </c>
      <c r="C7" s="11" t="s">
        <v>32</v>
      </c>
      <c r="D7" s="35" t="s">
        <v>40</v>
      </c>
      <c r="E7" s="36">
        <v>43617.0</v>
      </c>
      <c r="F7" s="37">
        <v>0.34661361157926057</v>
      </c>
      <c r="G7" s="38">
        <v>0.9259590233839862</v>
      </c>
      <c r="H7" s="39">
        <v>0.32008171271013924</v>
      </c>
      <c r="I7" s="11"/>
      <c r="J7" s="36"/>
      <c r="K7" s="35"/>
      <c r="L7" s="41"/>
      <c r="M7" s="11"/>
      <c r="N7" s="11"/>
      <c r="O7" s="39"/>
      <c r="P7" s="11"/>
      <c r="Q7" s="44"/>
      <c r="R7" s="35"/>
      <c r="S7" s="11"/>
      <c r="T7" s="36"/>
      <c r="U7" s="36"/>
      <c r="V7" s="45"/>
      <c r="W7" s="45"/>
      <c r="X7" s="45"/>
      <c r="Y7" s="35">
        <v>144.0</v>
      </c>
      <c r="Z7" s="11" t="s">
        <v>38</v>
      </c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</row>
    <row r="8" ht="14.25" customHeight="1">
      <c r="A8" s="11" t="s">
        <v>30</v>
      </c>
      <c r="B8" s="11" t="s">
        <v>31</v>
      </c>
      <c r="C8" s="11" t="s">
        <v>32</v>
      </c>
      <c r="D8" s="35" t="s">
        <v>41</v>
      </c>
      <c r="E8" s="36">
        <v>43617.0</v>
      </c>
      <c r="F8" s="37">
        <v>0.4786954901151788</v>
      </c>
      <c r="G8" s="38">
        <v>2.2938488778151065</v>
      </c>
      <c r="H8" s="39">
        <v>0.4850706120552382</v>
      </c>
      <c r="I8" s="11"/>
      <c r="J8" s="36"/>
      <c r="K8" s="35"/>
      <c r="L8" s="41"/>
      <c r="M8" s="11"/>
      <c r="N8" s="11"/>
      <c r="O8" s="39"/>
      <c r="P8" s="11"/>
      <c r="Q8" s="44"/>
      <c r="R8" s="35"/>
      <c r="S8" s="11"/>
      <c r="T8" s="36"/>
      <c r="U8" s="36"/>
      <c r="V8" s="45"/>
      <c r="W8" s="45"/>
      <c r="X8" s="45"/>
      <c r="Y8" s="35">
        <v>152.0</v>
      </c>
      <c r="Z8" s="11" t="s">
        <v>38</v>
      </c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ht="14.25" customHeight="1">
      <c r="A9" s="11" t="s">
        <v>30</v>
      </c>
      <c r="B9" s="11" t="s">
        <v>31</v>
      </c>
      <c r="C9" s="11" t="s">
        <v>32</v>
      </c>
      <c r="D9" s="35" t="s">
        <v>42</v>
      </c>
      <c r="E9" s="36">
        <v>43617.0</v>
      </c>
      <c r="F9" s="37"/>
      <c r="G9" s="38"/>
      <c r="H9" s="39"/>
      <c r="I9" s="48"/>
      <c r="J9" s="36"/>
      <c r="K9" s="35"/>
      <c r="L9" s="41"/>
      <c r="M9" s="11"/>
      <c r="N9" s="11"/>
      <c r="O9" s="39"/>
      <c r="P9" s="11"/>
      <c r="Q9" s="44"/>
      <c r="R9" s="35" t="s">
        <v>43</v>
      </c>
      <c r="S9" s="11" t="s">
        <v>44</v>
      </c>
      <c r="T9" s="36">
        <v>43617.0</v>
      </c>
      <c r="U9" s="45">
        <v>-20.710064183827622</v>
      </c>
      <c r="V9" s="45">
        <v>428.17074585054155</v>
      </c>
      <c r="W9" s="45">
        <v>10.606584229949373</v>
      </c>
      <c r="X9" s="45">
        <v>131.12243530268657</v>
      </c>
      <c r="Y9" s="35">
        <v>135.0</v>
      </c>
      <c r="Z9" s="11" t="s">
        <v>34</v>
      </c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</row>
    <row r="10" ht="14.25" customHeight="1">
      <c r="A10" s="11" t="s">
        <v>30</v>
      </c>
      <c r="B10" s="11" t="s">
        <v>31</v>
      </c>
      <c r="C10" s="11" t="s">
        <v>32</v>
      </c>
      <c r="D10" s="35" t="s">
        <v>45</v>
      </c>
      <c r="E10" s="36">
        <v>43617.0</v>
      </c>
      <c r="F10" s="37">
        <v>0.23865038056734691</v>
      </c>
      <c r="G10" s="38">
        <v>0.49968488703898106</v>
      </c>
      <c r="H10" s="39">
        <v>0.4223390321654001</v>
      </c>
      <c r="I10" s="48"/>
      <c r="J10" s="36"/>
      <c r="K10" s="35"/>
      <c r="L10" s="41"/>
      <c r="M10" s="11"/>
      <c r="N10" s="11"/>
      <c r="O10" s="39"/>
      <c r="P10" s="11"/>
      <c r="Q10" s="44"/>
      <c r="R10" s="35"/>
      <c r="S10" s="11"/>
      <c r="T10" s="36"/>
      <c r="U10" s="45"/>
      <c r="V10" s="45"/>
      <c r="W10" s="45"/>
      <c r="X10" s="45"/>
      <c r="Y10" s="35">
        <v>121.0</v>
      </c>
      <c r="Z10" s="11" t="s">
        <v>38</v>
      </c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ht="14.25" customHeight="1">
      <c r="A11" s="11" t="s">
        <v>30</v>
      </c>
      <c r="B11" s="11" t="s">
        <v>31</v>
      </c>
      <c r="C11" s="11" t="s">
        <v>32</v>
      </c>
      <c r="D11" s="35" t="s">
        <v>46</v>
      </c>
      <c r="E11" s="36">
        <v>43617.0</v>
      </c>
      <c r="F11" s="37">
        <v>0.3164796928072347</v>
      </c>
      <c r="G11" s="38">
        <v>0.969805910467961</v>
      </c>
      <c r="H11" s="39">
        <v>0.47862105291807017</v>
      </c>
      <c r="I11" s="48"/>
      <c r="J11" s="36"/>
      <c r="K11" s="35"/>
      <c r="L11" s="41"/>
      <c r="M11" s="11"/>
      <c r="N11" s="11"/>
      <c r="O11" s="39"/>
      <c r="P11" s="11"/>
      <c r="Q11" s="44"/>
      <c r="R11" s="35"/>
      <c r="S11" s="11"/>
      <c r="T11" s="36"/>
      <c r="U11" s="45"/>
      <c r="V11" s="45"/>
      <c r="W11" s="45"/>
      <c r="X11" s="45"/>
      <c r="Y11" s="35">
        <v>123.0</v>
      </c>
      <c r="Z11" s="11" t="s">
        <v>34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</row>
    <row r="12" ht="14.25" customHeight="1">
      <c r="A12" s="11" t="s">
        <v>30</v>
      </c>
      <c r="B12" s="11" t="s">
        <v>31</v>
      </c>
      <c r="C12" s="11" t="s">
        <v>32</v>
      </c>
      <c r="D12" s="35" t="s">
        <v>47</v>
      </c>
      <c r="E12" s="36">
        <v>43617.0</v>
      </c>
      <c r="F12" s="37">
        <v>0.3362063074652265</v>
      </c>
      <c r="G12" s="38">
        <v>0.5379908587517331</v>
      </c>
      <c r="H12" s="39">
        <v>0.3509620438464995</v>
      </c>
      <c r="I12" s="48"/>
      <c r="J12" s="36"/>
      <c r="K12" s="35"/>
      <c r="L12" s="41"/>
      <c r="M12" s="11"/>
      <c r="N12" s="11"/>
      <c r="O12" s="39"/>
      <c r="P12" s="11"/>
      <c r="Q12" s="44"/>
      <c r="R12" s="35"/>
      <c r="S12" s="11"/>
      <c r="T12" s="36"/>
      <c r="U12" s="45"/>
      <c r="V12" s="45"/>
      <c r="W12" s="45"/>
      <c r="X12" s="45"/>
      <c r="Y12" s="35">
        <v>126.0</v>
      </c>
      <c r="Z12" s="11" t="s">
        <v>38</v>
      </c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ht="14.25" customHeight="1">
      <c r="A13" s="11" t="s">
        <v>30</v>
      </c>
      <c r="B13" s="11" t="s">
        <v>31</v>
      </c>
      <c r="C13" s="11" t="s">
        <v>32</v>
      </c>
      <c r="D13" s="35" t="s">
        <v>48</v>
      </c>
      <c r="E13" s="36">
        <v>43617.0</v>
      </c>
      <c r="F13" s="37">
        <v>0.22381814770799116</v>
      </c>
      <c r="G13" s="38">
        <v>0.4938769863773105</v>
      </c>
      <c r="H13" s="39">
        <v>0.32347585704014165</v>
      </c>
      <c r="I13" s="48"/>
      <c r="J13" s="36"/>
      <c r="K13" s="35"/>
      <c r="L13" s="41"/>
      <c r="M13" s="11"/>
      <c r="N13" s="11"/>
      <c r="O13" s="39"/>
      <c r="P13" s="11"/>
      <c r="Q13" s="44"/>
      <c r="R13" s="35"/>
      <c r="S13" s="11"/>
      <c r="T13" s="36"/>
      <c r="U13" s="45"/>
      <c r="V13" s="45"/>
      <c r="W13" s="45"/>
      <c r="X13" s="45"/>
      <c r="Y13" s="35">
        <v>127.0</v>
      </c>
      <c r="Z13" s="11" t="s">
        <v>38</v>
      </c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</row>
    <row r="14" ht="14.25" customHeight="1">
      <c r="A14" s="11" t="s">
        <v>30</v>
      </c>
      <c r="B14" s="11" t="s">
        <v>31</v>
      </c>
      <c r="C14" s="11" t="s">
        <v>32</v>
      </c>
      <c r="D14" s="35" t="s">
        <v>49</v>
      </c>
      <c r="E14" s="36">
        <v>43617.0</v>
      </c>
      <c r="F14" s="37">
        <v>0.3103489138400098</v>
      </c>
      <c r="G14" s="38"/>
      <c r="H14" s="39"/>
      <c r="I14" s="11" t="s">
        <v>50</v>
      </c>
      <c r="J14" s="36">
        <v>43617.0</v>
      </c>
      <c r="K14" s="43">
        <v>0.039192599662849846</v>
      </c>
      <c r="L14" s="39">
        <v>0.0039396196861464245</v>
      </c>
      <c r="M14" s="37">
        <v>0.016264300064809917</v>
      </c>
      <c r="N14" s="37">
        <v>0.016618090982751164</v>
      </c>
      <c r="O14" s="39">
        <v>0.1622898598881414</v>
      </c>
      <c r="P14" s="37">
        <f>SUM(K14:O14)</f>
        <v>0.2383044703</v>
      </c>
      <c r="Q14" s="44">
        <f>P14/F14*100</f>
        <v>76.78598495</v>
      </c>
      <c r="R14" s="35" t="s">
        <v>50</v>
      </c>
      <c r="S14" s="11" t="s">
        <v>51</v>
      </c>
      <c r="T14" s="36">
        <v>43617.0</v>
      </c>
      <c r="U14" s="45">
        <v>-22.43297193869412</v>
      </c>
      <c r="V14" s="45">
        <v>496.9008265907336</v>
      </c>
      <c r="W14" s="45">
        <v>10.376582289121002</v>
      </c>
      <c r="X14" s="45">
        <v>145.31250811441691</v>
      </c>
      <c r="Y14" s="35">
        <v>129.0</v>
      </c>
      <c r="Z14" s="11" t="s">
        <v>38</v>
      </c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ht="14.25" customHeight="1">
      <c r="A15" s="11" t="s">
        <v>30</v>
      </c>
      <c r="B15" s="11" t="s">
        <v>31</v>
      </c>
      <c r="C15" s="11" t="s">
        <v>32</v>
      </c>
      <c r="D15" s="35" t="s">
        <v>52</v>
      </c>
      <c r="E15" s="36">
        <v>43617.0</v>
      </c>
      <c r="F15" s="37">
        <v>0.20740159590565876</v>
      </c>
      <c r="G15" s="38">
        <v>0.5677120198851036</v>
      </c>
      <c r="H15" s="39">
        <v>0.33520889360955125</v>
      </c>
      <c r="I15" s="11"/>
      <c r="J15" s="36"/>
      <c r="K15" s="35"/>
      <c r="L15" s="41"/>
      <c r="M15" s="11"/>
      <c r="N15" s="11"/>
      <c r="O15" s="39"/>
      <c r="P15" s="11"/>
      <c r="Q15" s="44"/>
      <c r="R15" s="35"/>
      <c r="S15" s="11"/>
      <c r="T15" s="36"/>
      <c r="U15" s="45"/>
      <c r="V15" s="45"/>
      <c r="W15" s="45"/>
      <c r="X15" s="45"/>
      <c r="Y15" s="35">
        <v>116.0</v>
      </c>
      <c r="Z15" s="11" t="s">
        <v>38</v>
      </c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</row>
    <row r="16" ht="14.25" customHeight="1">
      <c r="A16" s="11" t="s">
        <v>30</v>
      </c>
      <c r="B16" s="11" t="s">
        <v>31</v>
      </c>
      <c r="C16" s="11" t="s">
        <v>32</v>
      </c>
      <c r="D16" s="35" t="s">
        <v>53</v>
      </c>
      <c r="E16" s="36">
        <v>43617.0</v>
      </c>
      <c r="F16" s="37">
        <v>0.40427872518788566</v>
      </c>
      <c r="G16" s="38">
        <v>0.49262302193366836</v>
      </c>
      <c r="H16" s="39">
        <v>0.542416229490271</v>
      </c>
      <c r="I16" s="11"/>
      <c r="J16" s="36"/>
      <c r="K16" s="35"/>
      <c r="L16" s="41"/>
      <c r="M16" s="11"/>
      <c r="N16" s="11"/>
      <c r="O16" s="39"/>
      <c r="P16" s="11"/>
      <c r="Q16" s="44"/>
      <c r="R16" s="35"/>
      <c r="S16" s="11"/>
      <c r="T16" s="36"/>
      <c r="U16" s="45"/>
      <c r="V16" s="45"/>
      <c r="W16" s="45"/>
      <c r="X16" s="45"/>
      <c r="Y16" s="35">
        <v>86.0</v>
      </c>
      <c r="Z16" s="11" t="s">
        <v>34</v>
      </c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ht="14.25" customHeight="1">
      <c r="A17" s="11" t="s">
        <v>30</v>
      </c>
      <c r="B17" s="11" t="s">
        <v>31</v>
      </c>
      <c r="C17" s="11" t="s">
        <v>32</v>
      </c>
      <c r="D17" s="35" t="s">
        <v>54</v>
      </c>
      <c r="E17" s="36">
        <v>43617.0</v>
      </c>
      <c r="F17" s="37"/>
      <c r="G17" s="38"/>
      <c r="H17" s="39"/>
      <c r="I17" s="48"/>
      <c r="J17" s="36"/>
      <c r="K17" s="35"/>
      <c r="L17" s="41"/>
      <c r="M17" s="11"/>
      <c r="N17" s="11"/>
      <c r="O17" s="39"/>
      <c r="P17" s="11"/>
      <c r="Q17" s="44"/>
      <c r="R17" s="35" t="s">
        <v>55</v>
      </c>
      <c r="S17" s="11" t="s">
        <v>56</v>
      </c>
      <c r="T17" s="36">
        <v>43617.0</v>
      </c>
      <c r="U17" s="45">
        <v>-21.860663547052688</v>
      </c>
      <c r="V17" s="45">
        <v>415.7360952128656</v>
      </c>
      <c r="W17" s="45">
        <v>10.081158740212325</v>
      </c>
      <c r="X17" s="45">
        <v>126.91491818846677</v>
      </c>
      <c r="Y17" s="35">
        <v>128.0</v>
      </c>
      <c r="Z17" s="11" t="s">
        <v>34</v>
      </c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</row>
    <row r="18" ht="14.25" customHeight="1">
      <c r="A18" s="11" t="s">
        <v>30</v>
      </c>
      <c r="B18" s="11" t="s">
        <v>31</v>
      </c>
      <c r="C18" s="11" t="s">
        <v>32</v>
      </c>
      <c r="D18" s="35" t="s">
        <v>57</v>
      </c>
      <c r="E18" s="36">
        <v>43617.0</v>
      </c>
      <c r="F18" s="37">
        <v>0.21764874581310328</v>
      </c>
      <c r="G18" s="38">
        <v>0.7051541116106744</v>
      </c>
      <c r="H18" s="39">
        <v>0.3476616718736928</v>
      </c>
      <c r="I18" s="48"/>
      <c r="J18" s="36"/>
      <c r="K18" s="35"/>
      <c r="L18" s="41"/>
      <c r="M18" s="11"/>
      <c r="N18" s="11"/>
      <c r="O18" s="39"/>
      <c r="P18" s="11"/>
      <c r="Q18" s="44"/>
      <c r="R18" s="35"/>
      <c r="S18" s="11"/>
      <c r="T18" s="36"/>
      <c r="U18" s="45"/>
      <c r="V18" s="45"/>
      <c r="W18" s="45"/>
      <c r="X18" s="45"/>
      <c r="Y18" s="35">
        <v>134.0</v>
      </c>
      <c r="Z18" s="11" t="s">
        <v>38</v>
      </c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  <row r="19" ht="14.25" customHeight="1">
      <c r="A19" s="11" t="s">
        <v>30</v>
      </c>
      <c r="B19" s="11" t="s">
        <v>31</v>
      </c>
      <c r="C19" s="11" t="s">
        <v>32</v>
      </c>
      <c r="D19" s="35" t="s">
        <v>58</v>
      </c>
      <c r="E19" s="36">
        <v>43617.0</v>
      </c>
      <c r="F19" s="37">
        <v>0.31382727315052594</v>
      </c>
      <c r="G19" s="38"/>
      <c r="H19" s="39"/>
      <c r="I19" s="11" t="s">
        <v>59</v>
      </c>
      <c r="J19" s="36">
        <v>43617.0</v>
      </c>
      <c r="K19" s="43">
        <v>0.02033629228899777</v>
      </c>
      <c r="L19" s="39">
        <v>0.002576704302893451</v>
      </c>
      <c r="M19" s="37">
        <v>0.011091878426725578</v>
      </c>
      <c r="N19" s="37">
        <v>0.004588246322751405</v>
      </c>
      <c r="O19" s="39">
        <v>0.12660587256893674</v>
      </c>
      <c r="P19" s="37">
        <f>SUM(K19:O19)</f>
        <v>0.1651989939</v>
      </c>
      <c r="Q19" s="44">
        <f>P19/F19*100</f>
        <v>52.64010111</v>
      </c>
      <c r="R19" s="35" t="s">
        <v>59</v>
      </c>
      <c r="S19" s="11" t="s">
        <v>60</v>
      </c>
      <c r="T19" s="36">
        <v>43617.0</v>
      </c>
      <c r="U19" s="45">
        <v>-19.688313964819194</v>
      </c>
      <c r="V19" s="45">
        <v>459.1986116923031</v>
      </c>
      <c r="W19" s="45">
        <v>9.595597340929777</v>
      </c>
      <c r="X19" s="45">
        <v>135.8383902569517</v>
      </c>
      <c r="Y19" s="35">
        <v>117.0</v>
      </c>
      <c r="Z19" s="11" t="s">
        <v>38</v>
      </c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</row>
    <row r="20" ht="14.25" customHeight="1">
      <c r="A20" s="11" t="s">
        <v>30</v>
      </c>
      <c r="B20" s="11" t="s">
        <v>31</v>
      </c>
      <c r="C20" s="11" t="s">
        <v>32</v>
      </c>
      <c r="D20" s="35" t="s">
        <v>61</v>
      </c>
      <c r="E20" s="36">
        <v>43617.0</v>
      </c>
      <c r="F20" s="37"/>
      <c r="G20" s="38"/>
      <c r="H20" s="39"/>
      <c r="I20" s="48"/>
      <c r="J20" s="36"/>
      <c r="K20" s="35"/>
      <c r="L20" s="41"/>
      <c r="M20" s="11"/>
      <c r="N20" s="11"/>
      <c r="O20" s="41"/>
      <c r="P20" s="11"/>
      <c r="Q20" s="40"/>
      <c r="R20" s="35" t="s">
        <v>62</v>
      </c>
      <c r="S20" s="11" t="s">
        <v>63</v>
      </c>
      <c r="T20" s="36">
        <v>43617.0</v>
      </c>
      <c r="U20" s="45">
        <v>-20.671156512252217</v>
      </c>
      <c r="V20" s="45">
        <v>558.2429080492502</v>
      </c>
      <c r="W20" s="45">
        <v>9.64330416543145</v>
      </c>
      <c r="X20" s="45">
        <v>170.87329714579116</v>
      </c>
      <c r="Y20" s="35">
        <v>115.0</v>
      </c>
      <c r="Z20" s="11" t="s">
        <v>34</v>
      </c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</row>
    <row r="21" ht="14.25" customHeight="1">
      <c r="A21" s="11" t="s">
        <v>30</v>
      </c>
      <c r="B21" s="11" t="s">
        <v>31</v>
      </c>
      <c r="C21" s="11" t="s">
        <v>32</v>
      </c>
      <c r="D21" s="35" t="s">
        <v>64</v>
      </c>
      <c r="E21" s="36">
        <v>43617.0</v>
      </c>
      <c r="F21" s="37">
        <v>0.2806398328648635</v>
      </c>
      <c r="G21" s="38">
        <v>0.5426652577665342</v>
      </c>
      <c r="H21" s="39">
        <v>2.0345662699745866</v>
      </c>
      <c r="I21" s="48"/>
      <c r="J21" s="36"/>
      <c r="K21" s="35"/>
      <c r="L21" s="41"/>
      <c r="M21" s="11"/>
      <c r="N21" s="11"/>
      <c r="O21" s="41"/>
      <c r="P21" s="11"/>
      <c r="Q21" s="40"/>
      <c r="R21" s="35"/>
      <c r="S21" s="11"/>
      <c r="T21" s="36"/>
      <c r="U21" s="45"/>
      <c r="V21" s="45"/>
      <c r="W21" s="45"/>
      <c r="X21" s="45"/>
      <c r="Y21" s="35">
        <v>107.0</v>
      </c>
      <c r="Z21" s="11" t="s">
        <v>34</v>
      </c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</row>
    <row r="22" ht="14.25" customHeight="1">
      <c r="A22" s="11" t="s">
        <v>30</v>
      </c>
      <c r="B22" s="11" t="s">
        <v>31</v>
      </c>
      <c r="C22" s="11" t="s">
        <v>32</v>
      </c>
      <c r="D22" s="35" t="s">
        <v>65</v>
      </c>
      <c r="E22" s="36">
        <v>43617.0</v>
      </c>
      <c r="F22" s="37"/>
      <c r="G22" s="38"/>
      <c r="H22" s="39"/>
      <c r="I22" s="48"/>
      <c r="J22" s="36"/>
      <c r="K22" s="35"/>
      <c r="L22" s="41"/>
      <c r="M22" s="11"/>
      <c r="N22" s="11"/>
      <c r="O22" s="41"/>
      <c r="P22" s="11"/>
      <c r="Q22" s="40"/>
      <c r="R22" s="35" t="s">
        <v>66</v>
      </c>
      <c r="S22" s="11" t="s">
        <v>67</v>
      </c>
      <c r="T22" s="36">
        <v>43617.0</v>
      </c>
      <c r="U22" s="45">
        <v>-19.203990984181956</v>
      </c>
      <c r="V22" s="45">
        <v>275.8211381784495</v>
      </c>
      <c r="W22" s="45">
        <v>10.19388212040265</v>
      </c>
      <c r="X22" s="45">
        <v>79.9471627247927</v>
      </c>
      <c r="Y22" s="35">
        <v>107.0</v>
      </c>
      <c r="Z22" s="11" t="s">
        <v>38</v>
      </c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</row>
    <row r="23" ht="14.25" customHeight="1">
      <c r="A23" s="11" t="s">
        <v>30</v>
      </c>
      <c r="B23" s="11" t="s">
        <v>31</v>
      </c>
      <c r="C23" s="11" t="s">
        <v>32</v>
      </c>
      <c r="D23" s="35" t="s">
        <v>68</v>
      </c>
      <c r="E23" s="36">
        <v>43617.0</v>
      </c>
      <c r="F23" s="37"/>
      <c r="G23" s="38"/>
      <c r="H23" s="39"/>
      <c r="I23" s="48"/>
      <c r="J23" s="36"/>
      <c r="K23" s="35"/>
      <c r="L23" s="41"/>
      <c r="M23" s="11"/>
      <c r="N23" s="11"/>
      <c r="O23" s="41"/>
      <c r="P23" s="11"/>
      <c r="Q23" s="40"/>
      <c r="R23" s="35" t="s">
        <v>69</v>
      </c>
      <c r="S23" s="11" t="s">
        <v>70</v>
      </c>
      <c r="T23" s="36">
        <v>43617.0</v>
      </c>
      <c r="U23" s="45">
        <v>-21.507874541904542</v>
      </c>
      <c r="V23" s="45">
        <v>525.3247638601705</v>
      </c>
      <c r="W23" s="45">
        <v>10.327843612461402</v>
      </c>
      <c r="X23" s="45">
        <v>157.2833149836472</v>
      </c>
      <c r="Y23" s="35">
        <v>110.0</v>
      </c>
      <c r="Z23" s="11" t="s">
        <v>34</v>
      </c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</row>
    <row r="24" ht="14.25" customHeight="1">
      <c r="A24" s="11" t="s">
        <v>30</v>
      </c>
      <c r="B24" s="11" t="s">
        <v>31</v>
      </c>
      <c r="C24" s="41" t="s">
        <v>32</v>
      </c>
      <c r="D24" s="11" t="s">
        <v>71</v>
      </c>
      <c r="E24" s="36">
        <v>43617.0</v>
      </c>
      <c r="F24" s="37"/>
      <c r="G24" s="38"/>
      <c r="H24" s="39"/>
      <c r="I24" s="48"/>
      <c r="J24" s="36"/>
      <c r="K24" s="35"/>
      <c r="L24" s="41"/>
      <c r="M24" s="11"/>
      <c r="N24" s="11"/>
      <c r="O24" s="41"/>
      <c r="P24" s="11"/>
      <c r="Q24" s="40"/>
      <c r="R24" s="35" t="s">
        <v>72</v>
      </c>
      <c r="S24" s="11" t="s">
        <v>73</v>
      </c>
      <c r="T24" s="36">
        <v>43617.0</v>
      </c>
      <c r="U24" s="45">
        <v>-21.022001446348433</v>
      </c>
      <c r="V24" s="45">
        <v>454.8575999009794</v>
      </c>
      <c r="W24" s="45">
        <v>10.117975245118922</v>
      </c>
      <c r="X24" s="45">
        <v>135.80476553272212</v>
      </c>
      <c r="Y24" s="35">
        <v>107.0</v>
      </c>
      <c r="Z24" s="11" t="s">
        <v>34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</row>
    <row r="25" ht="14.25" customHeight="1">
      <c r="A25" s="11" t="s">
        <v>30</v>
      </c>
      <c r="B25" s="11" t="s">
        <v>31</v>
      </c>
      <c r="C25" s="41" t="s">
        <v>32</v>
      </c>
      <c r="D25" s="11" t="s">
        <v>74</v>
      </c>
      <c r="E25" s="36">
        <v>43617.0</v>
      </c>
      <c r="F25" s="37"/>
      <c r="G25" s="49"/>
      <c r="H25" s="39"/>
      <c r="I25" s="48"/>
      <c r="J25" s="36"/>
      <c r="K25" s="35"/>
      <c r="L25" s="41"/>
      <c r="M25" s="11"/>
      <c r="N25" s="11"/>
      <c r="O25" s="41"/>
      <c r="P25" s="11"/>
      <c r="Q25" s="50"/>
      <c r="R25" s="11" t="s">
        <v>75</v>
      </c>
      <c r="S25" s="11" t="s">
        <v>76</v>
      </c>
      <c r="T25" s="36">
        <v>43617.0</v>
      </c>
      <c r="U25" s="45">
        <v>-21.43853552721008</v>
      </c>
      <c r="V25" s="45">
        <v>480.8716736448383</v>
      </c>
      <c r="W25" s="45">
        <v>10.801060321841167</v>
      </c>
      <c r="X25" s="45">
        <v>143.13018108355755</v>
      </c>
      <c r="Y25" s="11">
        <v>117.0</v>
      </c>
      <c r="Z25" s="11" t="s">
        <v>38</v>
      </c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</row>
    <row r="26" ht="14.25" customHeight="1">
      <c r="A26" s="11"/>
      <c r="B26" s="11"/>
      <c r="C26" s="41"/>
      <c r="D26" s="11"/>
      <c r="E26" s="51" t="s">
        <v>77</v>
      </c>
      <c r="F26" s="52">
        <f t="shared" ref="F26:H26" si="1">AVERAGE(F4:F25)</f>
        <v>0.2999808737</v>
      </c>
      <c r="G26" s="52">
        <f t="shared" si="1"/>
        <v>0.8309870452</v>
      </c>
      <c r="H26" s="53">
        <f t="shared" si="1"/>
        <v>0.5657266252</v>
      </c>
      <c r="I26" s="44"/>
      <c r="J26" s="51" t="s">
        <v>77</v>
      </c>
      <c r="K26" s="54">
        <f t="shared" ref="K26:Q26" si="2">AVERAGE(K5:K19)</f>
        <v>0.03610051748</v>
      </c>
      <c r="L26" s="55">
        <f t="shared" si="2"/>
        <v>0.003627588514</v>
      </c>
      <c r="M26" s="56">
        <f t="shared" si="2"/>
        <v>0.01239223234</v>
      </c>
      <c r="N26" s="56">
        <f t="shared" si="2"/>
        <v>0.0118599438</v>
      </c>
      <c r="O26" s="55">
        <f t="shared" si="2"/>
        <v>0.1378893166</v>
      </c>
      <c r="P26" s="56">
        <f t="shared" si="2"/>
        <v>0.2018695987</v>
      </c>
      <c r="Q26" s="57">
        <f t="shared" si="2"/>
        <v>68.7513284</v>
      </c>
      <c r="R26" s="40"/>
      <c r="S26" s="40"/>
      <c r="T26" s="51" t="s">
        <v>77</v>
      </c>
      <c r="U26" s="52">
        <f t="shared" ref="U26:X26" si="3">AVERAGE(U5:U25)</f>
        <v>-21.0313953</v>
      </c>
      <c r="V26" s="52">
        <f t="shared" si="3"/>
        <v>453.0804976</v>
      </c>
      <c r="W26" s="52">
        <f t="shared" si="3"/>
        <v>10.22092412</v>
      </c>
      <c r="X26" s="53">
        <f t="shared" si="3"/>
        <v>135.6514553</v>
      </c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</row>
    <row r="27" ht="14.25" customHeight="1">
      <c r="A27" s="58"/>
      <c r="B27" s="58"/>
      <c r="C27" s="58"/>
      <c r="D27" s="59"/>
      <c r="E27" s="60" t="s">
        <v>78</v>
      </c>
      <c r="F27" s="61">
        <f t="shared" ref="F27:H27" si="4">STDEV(F4:F25)</f>
        <v>0.07295275164</v>
      </c>
      <c r="G27" s="61">
        <f t="shared" si="4"/>
        <v>0.512246565</v>
      </c>
      <c r="H27" s="61">
        <f t="shared" si="4"/>
        <v>0.4873136788</v>
      </c>
      <c r="I27" s="62"/>
      <c r="J27" s="60" t="s">
        <v>78</v>
      </c>
      <c r="K27" s="63">
        <f t="shared" ref="K27:Q27" si="5">STDEV(K5:K19)</f>
        <v>0.01446815427</v>
      </c>
      <c r="L27" s="64">
        <f t="shared" si="5"/>
        <v>0.0009347793562</v>
      </c>
      <c r="M27" s="65">
        <f t="shared" si="5"/>
        <v>0.003413029501</v>
      </c>
      <c r="N27" s="65">
        <f t="shared" si="5"/>
        <v>0.006396697736</v>
      </c>
      <c r="O27" s="64">
        <f t="shared" si="5"/>
        <v>0.02115137012</v>
      </c>
      <c r="P27" s="65">
        <f t="shared" si="5"/>
        <v>0.03655330829</v>
      </c>
      <c r="Q27" s="62">
        <f t="shared" si="5"/>
        <v>13.95274786</v>
      </c>
      <c r="R27" s="66"/>
      <c r="S27" s="60"/>
      <c r="T27" s="67" t="s">
        <v>78</v>
      </c>
      <c r="U27" s="61">
        <f t="shared" ref="U27:X27" si="6">STDEV(U5:U25)</f>
        <v>0.9988478403</v>
      </c>
      <c r="V27" s="61">
        <f t="shared" si="6"/>
        <v>76.55808493</v>
      </c>
      <c r="W27" s="61">
        <f t="shared" si="6"/>
        <v>0.3853125908</v>
      </c>
      <c r="X27" s="61">
        <f t="shared" si="6"/>
        <v>23.7730466</v>
      </c>
      <c r="Y27" s="59"/>
      <c r="Z27" s="58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</row>
    <row r="28" ht="14.25" customHeight="1">
      <c r="A28" s="11" t="s">
        <v>79</v>
      </c>
      <c r="B28" s="11" t="s">
        <v>80</v>
      </c>
      <c r="C28" s="11" t="s">
        <v>32</v>
      </c>
      <c r="D28" s="35" t="s">
        <v>81</v>
      </c>
      <c r="E28" s="36">
        <v>43617.0</v>
      </c>
      <c r="F28" s="37">
        <v>0.9295448806290223</v>
      </c>
      <c r="G28" s="38">
        <v>2.5831225401202924</v>
      </c>
      <c r="H28" s="39">
        <v>0.5166939352785533</v>
      </c>
      <c r="I28" s="48"/>
      <c r="J28" s="36"/>
      <c r="K28" s="35"/>
      <c r="L28" s="41"/>
      <c r="M28" s="11"/>
      <c r="N28" s="11"/>
      <c r="O28" s="41"/>
      <c r="P28" s="11"/>
      <c r="Q28" s="40"/>
      <c r="R28" s="35"/>
      <c r="S28" s="11"/>
      <c r="T28" s="36"/>
      <c r="U28" s="36"/>
      <c r="V28" s="36"/>
      <c r="W28" s="36"/>
      <c r="X28" s="36"/>
      <c r="Y28" s="35">
        <v>175.0</v>
      </c>
      <c r="Z28" s="11" t="s">
        <v>38</v>
      </c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</row>
    <row r="29" ht="14.25" customHeight="1">
      <c r="A29" s="11" t="s">
        <v>79</v>
      </c>
      <c r="B29" s="11" t="s">
        <v>80</v>
      </c>
      <c r="C29" s="11" t="s">
        <v>32</v>
      </c>
      <c r="D29" s="35" t="s">
        <v>82</v>
      </c>
      <c r="E29" s="36">
        <v>43617.0</v>
      </c>
      <c r="F29" s="37">
        <v>0.5897021138452506</v>
      </c>
      <c r="G29" s="37">
        <v>2.3195400460399775</v>
      </c>
      <c r="H29" s="39">
        <v>0.592141257662576</v>
      </c>
      <c r="I29" s="11" t="s">
        <v>83</v>
      </c>
      <c r="J29" s="36">
        <v>43617.0</v>
      </c>
      <c r="K29" s="68">
        <v>0.0</v>
      </c>
      <c r="L29" s="39">
        <v>0.022293499465896368</v>
      </c>
      <c r="M29" s="37">
        <v>0.07048817727308186</v>
      </c>
      <c r="N29" s="37">
        <v>0.002897446173841359</v>
      </c>
      <c r="O29" s="39">
        <v>0.4680898664688511</v>
      </c>
      <c r="P29" s="37">
        <f>SUM(K29:O29)</f>
        <v>0.5637689894</v>
      </c>
      <c r="Q29" s="44">
        <f>P29/F29*100</f>
        <v>95.60233483</v>
      </c>
      <c r="R29" s="35" t="s">
        <v>83</v>
      </c>
      <c r="S29" s="11" t="s">
        <v>84</v>
      </c>
      <c r="T29" s="36">
        <v>43617.0</v>
      </c>
      <c r="U29" s="45">
        <v>-29.65730260251515</v>
      </c>
      <c r="V29" s="45">
        <v>359.5901551743053</v>
      </c>
      <c r="W29" s="45">
        <v>10.082400929751309</v>
      </c>
      <c r="X29" s="45">
        <v>107.65766949149848</v>
      </c>
      <c r="Y29" s="35">
        <v>185.0</v>
      </c>
      <c r="Z29" s="11" t="s">
        <v>38</v>
      </c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</row>
    <row r="30" ht="14.25" customHeight="1">
      <c r="A30" s="11" t="s">
        <v>79</v>
      </c>
      <c r="B30" s="11" t="s">
        <v>80</v>
      </c>
      <c r="C30" s="11" t="s">
        <v>32</v>
      </c>
      <c r="D30" s="35" t="s">
        <v>85</v>
      </c>
      <c r="E30" s="36">
        <v>43617.0</v>
      </c>
      <c r="F30" s="37">
        <v>0.6615474513291238</v>
      </c>
      <c r="G30" s="37" t="s">
        <v>86</v>
      </c>
      <c r="H30" s="39">
        <v>0.3883800879707869</v>
      </c>
      <c r="I30" s="48"/>
      <c r="J30" s="36"/>
      <c r="K30" s="35"/>
      <c r="L30" s="41"/>
      <c r="M30" s="11"/>
      <c r="N30" s="11"/>
      <c r="O30" s="39"/>
      <c r="P30" s="11"/>
      <c r="Q30" s="44"/>
      <c r="R30" s="35" t="s">
        <v>87</v>
      </c>
      <c r="S30" s="11" t="s">
        <v>88</v>
      </c>
      <c r="T30" s="36">
        <v>43617.0</v>
      </c>
      <c r="U30" s="45">
        <v>-30.49287970133742</v>
      </c>
      <c r="V30" s="45">
        <v>425.4359094646313</v>
      </c>
      <c r="W30" s="45">
        <v>10.074269137553316</v>
      </c>
      <c r="X30" s="45">
        <v>132.13846050774833</v>
      </c>
      <c r="Y30" s="35">
        <v>157.0</v>
      </c>
      <c r="Z30" s="11" t="s">
        <v>38</v>
      </c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</row>
    <row r="31" ht="14.25" customHeight="1">
      <c r="A31" s="11" t="s">
        <v>79</v>
      </c>
      <c r="B31" s="11" t="s">
        <v>80</v>
      </c>
      <c r="C31" s="11" t="s">
        <v>32</v>
      </c>
      <c r="D31" s="35" t="s">
        <v>89</v>
      </c>
      <c r="E31" s="36">
        <v>43617.0</v>
      </c>
      <c r="F31" s="37">
        <v>0.7704440765417934</v>
      </c>
      <c r="G31" s="38">
        <v>2.232135668661561</v>
      </c>
      <c r="H31" s="39">
        <v>1.8849624278047747</v>
      </c>
      <c r="I31" s="48"/>
      <c r="J31" s="36"/>
      <c r="K31" s="35"/>
      <c r="L31" s="41"/>
      <c r="M31" s="11"/>
      <c r="N31" s="11"/>
      <c r="O31" s="39"/>
      <c r="P31" s="11"/>
      <c r="Q31" s="44"/>
      <c r="R31" s="35" t="s">
        <v>90</v>
      </c>
      <c r="S31" s="11" t="s">
        <v>91</v>
      </c>
      <c r="T31" s="36">
        <v>43617.0</v>
      </c>
      <c r="U31" s="45">
        <v>-29.64654784334551</v>
      </c>
      <c r="V31" s="45">
        <v>430.60264411375886</v>
      </c>
      <c r="W31" s="45">
        <v>9.312480708930346</v>
      </c>
      <c r="X31" s="45">
        <v>132.14443288584417</v>
      </c>
      <c r="Y31" s="35">
        <v>127.0</v>
      </c>
      <c r="Z31" s="11" t="s">
        <v>92</v>
      </c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</row>
    <row r="32" ht="14.25" customHeight="1">
      <c r="A32" s="11" t="s">
        <v>79</v>
      </c>
      <c r="B32" s="11" t="s">
        <v>80</v>
      </c>
      <c r="C32" s="11" t="s">
        <v>32</v>
      </c>
      <c r="D32" s="35" t="s">
        <v>93</v>
      </c>
      <c r="E32" s="36">
        <v>43617.0</v>
      </c>
      <c r="F32" s="37">
        <v>0.4631857171014914</v>
      </c>
      <c r="G32" s="38">
        <v>1.4546198037064897</v>
      </c>
      <c r="H32" s="39">
        <v>0.7877200289414059</v>
      </c>
      <c r="I32" s="48"/>
      <c r="J32" s="36"/>
      <c r="K32" s="35"/>
      <c r="L32" s="41"/>
      <c r="M32" s="11"/>
      <c r="N32" s="11"/>
      <c r="O32" s="39"/>
      <c r="P32" s="11"/>
      <c r="Q32" s="44"/>
      <c r="R32" s="35"/>
      <c r="S32" s="11"/>
      <c r="T32" s="36"/>
      <c r="U32" s="45"/>
      <c r="V32" s="45"/>
      <c r="W32" s="45"/>
      <c r="X32" s="45"/>
      <c r="Y32" s="35">
        <v>126.0</v>
      </c>
      <c r="Z32" s="11" t="s">
        <v>38</v>
      </c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</row>
    <row r="33" ht="14.25" customHeight="1">
      <c r="A33" s="11" t="s">
        <v>79</v>
      </c>
      <c r="B33" s="11" t="s">
        <v>80</v>
      </c>
      <c r="C33" s="11" t="s">
        <v>32</v>
      </c>
      <c r="D33" s="35" t="s">
        <v>94</v>
      </c>
      <c r="E33" s="36">
        <v>43617.0</v>
      </c>
      <c r="F33" s="37">
        <v>0.6259476174839019</v>
      </c>
      <c r="G33" s="38">
        <v>0.8970629604377606</v>
      </c>
      <c r="H33" s="39">
        <v>0.7262157292710277</v>
      </c>
      <c r="I33" s="48"/>
      <c r="J33" s="36"/>
      <c r="K33" s="35"/>
      <c r="L33" s="41"/>
      <c r="M33" s="11"/>
      <c r="N33" s="11"/>
      <c r="O33" s="39"/>
      <c r="P33" s="11"/>
      <c r="Q33" s="44"/>
      <c r="R33" s="35"/>
      <c r="S33" s="11"/>
      <c r="T33" s="36"/>
      <c r="U33" s="45"/>
      <c r="V33" s="45"/>
      <c r="W33" s="45"/>
      <c r="X33" s="45"/>
      <c r="Y33" s="35">
        <v>156.0</v>
      </c>
      <c r="Z33" s="11" t="s">
        <v>38</v>
      </c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</row>
    <row r="34" ht="14.25" customHeight="1">
      <c r="A34" s="11" t="s">
        <v>79</v>
      </c>
      <c r="B34" s="11" t="s">
        <v>80</v>
      </c>
      <c r="C34" s="11" t="s">
        <v>32</v>
      </c>
      <c r="D34" s="35" t="s">
        <v>95</v>
      </c>
      <c r="E34" s="36">
        <v>43617.0</v>
      </c>
      <c r="F34" s="37">
        <v>0.7966632852332847</v>
      </c>
      <c r="G34" s="38">
        <v>2.5403219284920278</v>
      </c>
      <c r="H34" s="39">
        <v>0.7353757011737125</v>
      </c>
      <c r="I34" s="48"/>
      <c r="J34" s="36"/>
      <c r="K34" s="35"/>
      <c r="L34" s="41"/>
      <c r="M34" s="11"/>
      <c r="N34" s="11"/>
      <c r="O34" s="39"/>
      <c r="P34" s="11"/>
      <c r="Q34" s="44"/>
      <c r="R34" s="35"/>
      <c r="S34" s="11"/>
      <c r="T34" s="36"/>
      <c r="U34" s="45"/>
      <c r="V34" s="45"/>
      <c r="W34" s="45"/>
      <c r="X34" s="45"/>
      <c r="Y34" s="35">
        <v>124.0</v>
      </c>
      <c r="Z34" s="11" t="s">
        <v>34</v>
      </c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</row>
    <row r="35" ht="14.25" customHeight="1">
      <c r="A35" s="11" t="s">
        <v>79</v>
      </c>
      <c r="B35" s="11" t="s">
        <v>80</v>
      </c>
      <c r="C35" s="11" t="s">
        <v>32</v>
      </c>
      <c r="D35" s="35" t="s">
        <v>96</v>
      </c>
      <c r="E35" s="36">
        <v>43617.0</v>
      </c>
      <c r="F35" s="37">
        <v>0.6384341213638284</v>
      </c>
      <c r="G35" s="38">
        <v>1.18409015908804</v>
      </c>
      <c r="H35" s="39">
        <v>0.3653979530799487</v>
      </c>
      <c r="I35" s="48"/>
      <c r="J35" s="36"/>
      <c r="K35" s="35"/>
      <c r="L35" s="41"/>
      <c r="M35" s="11"/>
      <c r="N35" s="11"/>
      <c r="O35" s="39"/>
      <c r="P35" s="11"/>
      <c r="Q35" s="44"/>
      <c r="R35" s="35" t="s">
        <v>97</v>
      </c>
      <c r="S35" s="11" t="s">
        <v>98</v>
      </c>
      <c r="T35" s="36">
        <v>43617.0</v>
      </c>
      <c r="U35" s="45">
        <v>-32.77412249134361</v>
      </c>
      <c r="V35" s="45">
        <v>429.7913512774047</v>
      </c>
      <c r="W35" s="45">
        <v>10.216345371269911</v>
      </c>
      <c r="X35" s="45">
        <v>132.60949630008457</v>
      </c>
      <c r="Y35" s="35">
        <v>180.0</v>
      </c>
      <c r="Z35" s="11" t="s">
        <v>38</v>
      </c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</row>
    <row r="36" ht="14.25" customHeight="1">
      <c r="A36" s="11" t="s">
        <v>79</v>
      </c>
      <c r="B36" s="11" t="s">
        <v>80</v>
      </c>
      <c r="C36" s="11" t="s">
        <v>32</v>
      </c>
      <c r="D36" s="35" t="s">
        <v>99</v>
      </c>
      <c r="E36" s="36">
        <v>43617.0</v>
      </c>
      <c r="F36" s="37">
        <v>0.5940171821207589</v>
      </c>
      <c r="G36" s="38">
        <v>1.4491752144508323</v>
      </c>
      <c r="H36" s="39">
        <v>0.9288190452175261</v>
      </c>
      <c r="I36" s="48"/>
      <c r="J36" s="36"/>
      <c r="K36" s="35"/>
      <c r="L36" s="41"/>
      <c r="M36" s="11"/>
      <c r="N36" s="11"/>
      <c r="O36" s="39"/>
      <c r="P36" s="11"/>
      <c r="Q36" s="44"/>
      <c r="R36" s="35"/>
      <c r="S36" s="11"/>
      <c r="T36" s="36"/>
      <c r="U36" s="45"/>
      <c r="V36" s="45"/>
      <c r="W36" s="45"/>
      <c r="X36" s="45"/>
      <c r="Y36" s="35">
        <v>196.0</v>
      </c>
      <c r="Z36" s="11" t="s">
        <v>38</v>
      </c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</row>
    <row r="37" ht="14.25" customHeight="1">
      <c r="A37" s="11" t="s">
        <v>79</v>
      </c>
      <c r="B37" s="11" t="s">
        <v>80</v>
      </c>
      <c r="C37" s="11" t="s">
        <v>32</v>
      </c>
      <c r="D37" s="35" t="s">
        <v>100</v>
      </c>
      <c r="E37" s="36">
        <v>43617.0</v>
      </c>
      <c r="F37" s="37">
        <v>0.6872626682678974</v>
      </c>
      <c r="G37" s="38">
        <v>0.8043394011357649</v>
      </c>
      <c r="H37" s="39">
        <v>0.5765430197826392</v>
      </c>
      <c r="I37" s="48"/>
      <c r="J37" s="36"/>
      <c r="K37" s="35"/>
      <c r="L37" s="41"/>
      <c r="M37" s="11"/>
      <c r="N37" s="11"/>
      <c r="O37" s="39"/>
      <c r="P37" s="11"/>
      <c r="Q37" s="44"/>
      <c r="R37" s="35" t="s">
        <v>101</v>
      </c>
      <c r="S37" s="11" t="s">
        <v>102</v>
      </c>
      <c r="T37" s="36">
        <v>43617.0</v>
      </c>
      <c r="U37" s="45">
        <v>-32.70837652447567</v>
      </c>
      <c r="V37" s="45">
        <v>535.7868300439812</v>
      </c>
      <c r="W37" s="45">
        <v>9.263830200621362</v>
      </c>
      <c r="X37" s="45">
        <v>162.4849688256485</v>
      </c>
      <c r="Y37" s="35">
        <v>166.0</v>
      </c>
      <c r="Z37" s="11" t="s">
        <v>38</v>
      </c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</row>
    <row r="38" ht="14.25" customHeight="1">
      <c r="A38" s="11" t="s">
        <v>79</v>
      </c>
      <c r="B38" s="11" t="s">
        <v>80</v>
      </c>
      <c r="C38" s="11" t="s">
        <v>32</v>
      </c>
      <c r="D38" s="35" t="s">
        <v>103</v>
      </c>
      <c r="E38" s="36">
        <v>43617.0</v>
      </c>
      <c r="F38" s="37">
        <v>0.5402973394739404</v>
      </c>
      <c r="G38" s="38">
        <v>0.9156021931963875</v>
      </c>
      <c r="H38" s="39">
        <v>0.8256249280633133</v>
      </c>
      <c r="I38" s="48"/>
      <c r="J38" s="36"/>
      <c r="K38" s="35"/>
      <c r="L38" s="41"/>
      <c r="M38" s="11"/>
      <c r="N38" s="11"/>
      <c r="O38" s="39"/>
      <c r="P38" s="11"/>
      <c r="Q38" s="44"/>
      <c r="R38" s="35" t="s">
        <v>104</v>
      </c>
      <c r="S38" s="11" t="s">
        <v>105</v>
      </c>
      <c r="T38" s="36">
        <v>43617.0</v>
      </c>
      <c r="U38" s="45">
        <v>-29.171561668065838</v>
      </c>
      <c r="V38" s="45">
        <v>603.4123181785138</v>
      </c>
      <c r="W38" s="45">
        <v>8.689754202575328</v>
      </c>
      <c r="X38" s="45">
        <v>183.46091518324965</v>
      </c>
      <c r="Y38" s="35">
        <v>152.0</v>
      </c>
      <c r="Z38" s="11" t="s">
        <v>92</v>
      </c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</row>
    <row r="39" ht="14.25" customHeight="1">
      <c r="A39" s="11" t="s">
        <v>79</v>
      </c>
      <c r="B39" s="11" t="s">
        <v>80</v>
      </c>
      <c r="C39" s="11" t="s">
        <v>32</v>
      </c>
      <c r="D39" s="35" t="s">
        <v>106</v>
      </c>
      <c r="E39" s="36">
        <v>43617.0</v>
      </c>
      <c r="F39" s="37">
        <v>1.0923421956924655</v>
      </c>
      <c r="G39" s="37" t="s">
        <v>86</v>
      </c>
      <c r="H39" s="39">
        <v>0.42206305865069144</v>
      </c>
      <c r="I39" s="48"/>
      <c r="J39" s="36"/>
      <c r="K39" s="35"/>
      <c r="L39" s="41"/>
      <c r="M39" s="11"/>
      <c r="N39" s="11"/>
      <c r="O39" s="39"/>
      <c r="P39" s="11"/>
      <c r="Q39" s="44"/>
      <c r="R39" s="35"/>
      <c r="S39" s="11"/>
      <c r="T39" s="36"/>
      <c r="U39" s="45"/>
      <c r="V39" s="45"/>
      <c r="W39" s="45"/>
      <c r="X39" s="45"/>
      <c r="Y39" s="35">
        <v>157.0</v>
      </c>
      <c r="Z39" s="11" t="s">
        <v>38</v>
      </c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</row>
    <row r="40" ht="14.25" customHeight="1">
      <c r="A40" s="11" t="s">
        <v>79</v>
      </c>
      <c r="B40" s="11" t="s">
        <v>80</v>
      </c>
      <c r="C40" s="11" t="s">
        <v>32</v>
      </c>
      <c r="D40" s="35" t="s">
        <v>107</v>
      </c>
      <c r="E40" s="36">
        <v>43617.0</v>
      </c>
      <c r="F40" s="37">
        <v>0.6087901113094499</v>
      </c>
      <c r="G40" s="38">
        <v>0.9432380374798325</v>
      </c>
      <c r="H40" s="39">
        <v>1.4242972428069784</v>
      </c>
      <c r="I40" s="48"/>
      <c r="J40" s="36"/>
      <c r="K40" s="35"/>
      <c r="L40" s="41"/>
      <c r="M40" s="11"/>
      <c r="N40" s="11"/>
      <c r="O40" s="39"/>
      <c r="P40" s="11"/>
      <c r="Q40" s="44"/>
      <c r="R40" s="35"/>
      <c r="S40" s="11"/>
      <c r="T40" s="36"/>
      <c r="U40" s="45"/>
      <c r="V40" s="45"/>
      <c r="W40" s="45"/>
      <c r="X40" s="45"/>
      <c r="Y40" s="35">
        <v>95.0</v>
      </c>
      <c r="Z40" s="11" t="s">
        <v>34</v>
      </c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</row>
    <row r="41" ht="14.25" customHeight="1">
      <c r="A41" s="11" t="s">
        <v>79</v>
      </c>
      <c r="B41" s="11" t="s">
        <v>80</v>
      </c>
      <c r="C41" s="11" t="s">
        <v>32</v>
      </c>
      <c r="D41" s="35" t="s">
        <v>108</v>
      </c>
      <c r="E41" s="36">
        <v>43617.0</v>
      </c>
      <c r="F41" s="37">
        <v>0.3908405348697857</v>
      </c>
      <c r="G41" s="38">
        <v>1.7526895977196864</v>
      </c>
      <c r="H41" s="39">
        <v>0.33345326788079005</v>
      </c>
      <c r="I41" s="48"/>
      <c r="J41" s="36"/>
      <c r="K41" s="35"/>
      <c r="L41" s="41"/>
      <c r="M41" s="11"/>
      <c r="N41" s="11"/>
      <c r="O41" s="39"/>
      <c r="P41" s="11"/>
      <c r="Q41" s="44"/>
      <c r="R41" s="35"/>
      <c r="S41" s="11"/>
      <c r="T41" s="36"/>
      <c r="U41" s="45"/>
      <c r="V41" s="45"/>
      <c r="W41" s="45"/>
      <c r="X41" s="45"/>
      <c r="Y41" s="35">
        <v>185.0</v>
      </c>
      <c r="Z41" s="11" t="s">
        <v>38</v>
      </c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</row>
    <row r="42" ht="14.25" customHeight="1">
      <c r="A42" s="11" t="s">
        <v>79</v>
      </c>
      <c r="B42" s="11" t="s">
        <v>80</v>
      </c>
      <c r="C42" s="11" t="s">
        <v>32</v>
      </c>
      <c r="D42" s="35" t="s">
        <v>109</v>
      </c>
      <c r="E42" s="36">
        <v>43617.0</v>
      </c>
      <c r="F42" s="37">
        <v>0.4787595570142652</v>
      </c>
      <c r="G42" s="38">
        <v>0.8835896961584317</v>
      </c>
      <c r="H42" s="37" t="s">
        <v>86</v>
      </c>
      <c r="I42" s="11" t="s">
        <v>110</v>
      </c>
      <c r="J42" s="36">
        <v>43617.0</v>
      </c>
      <c r="K42" s="68">
        <v>0.0</v>
      </c>
      <c r="L42" s="39">
        <v>0.02639245791332954</v>
      </c>
      <c r="M42" s="37">
        <v>0.10574569235875761</v>
      </c>
      <c r="N42" s="37">
        <v>0.005675734985637395</v>
      </c>
      <c r="O42" s="39">
        <v>0.2521106794610407</v>
      </c>
      <c r="P42" s="37">
        <f>SUM(K42:O42)</f>
        <v>0.3899245647</v>
      </c>
      <c r="Q42" s="44">
        <f>P42/F42*100</f>
        <v>81.44475844</v>
      </c>
      <c r="R42" s="35" t="s">
        <v>110</v>
      </c>
      <c r="S42" s="11" t="s">
        <v>111</v>
      </c>
      <c r="T42" s="36"/>
      <c r="U42" s="45">
        <v>-25.76762812634275</v>
      </c>
      <c r="V42" s="45">
        <v>524.0578125294886</v>
      </c>
      <c r="W42" s="45">
        <v>9.196919016520747</v>
      </c>
      <c r="X42" s="45">
        <v>154.6365294057331</v>
      </c>
      <c r="Y42" s="35">
        <v>155.0</v>
      </c>
      <c r="Z42" s="11" t="s">
        <v>38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</row>
    <row r="43" ht="14.25" customHeight="1">
      <c r="A43" s="11" t="s">
        <v>79</v>
      </c>
      <c r="B43" s="11" t="s">
        <v>80</v>
      </c>
      <c r="C43" s="11" t="s">
        <v>32</v>
      </c>
      <c r="D43" s="35" t="s">
        <v>112</v>
      </c>
      <c r="E43" s="36">
        <v>43617.0</v>
      </c>
      <c r="F43" s="37">
        <v>0.5315782384454492</v>
      </c>
      <c r="G43" s="38">
        <v>1.0995983777695633</v>
      </c>
      <c r="H43" s="39">
        <v>0.3270618478192843</v>
      </c>
      <c r="I43" s="11"/>
      <c r="J43" s="36"/>
      <c r="K43" s="43"/>
      <c r="L43" s="39"/>
      <c r="M43" s="37"/>
      <c r="N43" s="37"/>
      <c r="O43" s="39"/>
      <c r="P43" s="37"/>
      <c r="Q43" s="44"/>
      <c r="R43" s="35"/>
      <c r="S43" s="11"/>
      <c r="T43" s="36"/>
      <c r="U43" s="45"/>
      <c r="V43" s="45"/>
      <c r="W43" s="45"/>
      <c r="X43" s="45"/>
      <c r="Y43" s="35">
        <v>170.0</v>
      </c>
      <c r="Z43" s="11" t="s">
        <v>92</v>
      </c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</row>
    <row r="44" ht="14.25" customHeight="1">
      <c r="A44" s="11" t="s">
        <v>79</v>
      </c>
      <c r="B44" s="11" t="s">
        <v>80</v>
      </c>
      <c r="C44" s="11" t="s">
        <v>32</v>
      </c>
      <c r="D44" s="35" t="s">
        <v>113</v>
      </c>
      <c r="E44" s="36">
        <v>43617.0</v>
      </c>
      <c r="F44" s="37">
        <v>0.47845809691941327</v>
      </c>
      <c r="G44" s="38">
        <v>0.6445140425027938</v>
      </c>
      <c r="H44" s="39">
        <v>0.248357802538379</v>
      </c>
      <c r="I44" s="11"/>
      <c r="J44" s="36"/>
      <c r="K44" s="43"/>
      <c r="L44" s="39"/>
      <c r="M44" s="37"/>
      <c r="N44" s="37"/>
      <c r="O44" s="39"/>
      <c r="P44" s="37"/>
      <c r="Q44" s="44"/>
      <c r="R44" s="35"/>
      <c r="S44" s="11"/>
      <c r="T44" s="36"/>
      <c r="U44" s="45"/>
      <c r="V44" s="45"/>
      <c r="W44" s="45"/>
      <c r="X44" s="45"/>
      <c r="Y44" s="35">
        <v>157.0</v>
      </c>
      <c r="Z44" s="11" t="s">
        <v>38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</row>
    <row r="45" ht="14.25" customHeight="1">
      <c r="A45" s="11" t="s">
        <v>79</v>
      </c>
      <c r="B45" s="11" t="s">
        <v>80</v>
      </c>
      <c r="C45" s="11" t="s">
        <v>32</v>
      </c>
      <c r="D45" s="35" t="s">
        <v>114</v>
      </c>
      <c r="E45" s="36">
        <v>43617.0</v>
      </c>
      <c r="F45" s="37">
        <v>0.453428425495275</v>
      </c>
      <c r="G45" s="38">
        <v>1.6345726679685908</v>
      </c>
      <c r="H45" s="39">
        <v>0.3524940398095774</v>
      </c>
      <c r="I45" s="11" t="s">
        <v>115</v>
      </c>
      <c r="J45" s="36">
        <v>43617.0</v>
      </c>
      <c r="K45" s="69">
        <v>0.004920827833723881</v>
      </c>
      <c r="L45" s="39">
        <v>0.04360548679018545</v>
      </c>
      <c r="M45" s="37">
        <v>0.05883862269463138</v>
      </c>
      <c r="N45" s="37">
        <v>0.01086536962383856</v>
      </c>
      <c r="O45" s="39">
        <v>0.31402555673922145</v>
      </c>
      <c r="P45" s="37">
        <f>SUM(K45:O45)</f>
        <v>0.4322558637</v>
      </c>
      <c r="Q45" s="44">
        <f>P45/F45*100</f>
        <v>95.33056142</v>
      </c>
      <c r="R45" s="35" t="s">
        <v>115</v>
      </c>
      <c r="S45" s="11" t="s">
        <v>116</v>
      </c>
      <c r="T45" s="36">
        <v>43617.0</v>
      </c>
      <c r="U45" s="45">
        <v>-32.86540057481273</v>
      </c>
      <c r="V45" s="45">
        <v>439.0075982668775</v>
      </c>
      <c r="W45" s="45">
        <v>9.489555040980804</v>
      </c>
      <c r="X45" s="45">
        <v>134.25781001953743</v>
      </c>
      <c r="Y45" s="35">
        <v>185.0</v>
      </c>
      <c r="Z45" s="11" t="s">
        <v>38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</row>
    <row r="46" ht="14.25" customHeight="1">
      <c r="A46" s="11" t="s">
        <v>79</v>
      </c>
      <c r="B46" s="11" t="s">
        <v>80</v>
      </c>
      <c r="C46" s="11" t="s">
        <v>32</v>
      </c>
      <c r="D46" s="35" t="s">
        <v>117</v>
      </c>
      <c r="E46" s="36">
        <v>43617.0</v>
      </c>
      <c r="F46" s="37">
        <v>0.32518035252848965</v>
      </c>
      <c r="G46" s="38">
        <v>0.9741290889887027</v>
      </c>
      <c r="H46" s="39">
        <v>0.5196442896078398</v>
      </c>
      <c r="I46" s="48"/>
      <c r="J46" s="36"/>
      <c r="K46" s="35"/>
      <c r="L46" s="41"/>
      <c r="M46" s="11"/>
      <c r="N46" s="11"/>
      <c r="O46" s="41"/>
      <c r="P46" s="11"/>
      <c r="Q46" s="40"/>
      <c r="R46" s="35" t="s">
        <v>118</v>
      </c>
      <c r="S46" s="11" t="s">
        <v>119</v>
      </c>
      <c r="T46" s="36">
        <v>43617.0</v>
      </c>
      <c r="U46" s="45">
        <v>-30.684359081741075</v>
      </c>
      <c r="V46" s="45">
        <v>395.145228891648</v>
      </c>
      <c r="W46" s="45">
        <v>9.037989408704592</v>
      </c>
      <c r="X46" s="45">
        <v>119.0008474961891</v>
      </c>
      <c r="Y46" s="35">
        <v>174.0</v>
      </c>
      <c r="Z46" s="11" t="s">
        <v>92</v>
      </c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</row>
    <row r="47" ht="14.25" customHeight="1">
      <c r="A47" s="11" t="s">
        <v>79</v>
      </c>
      <c r="B47" s="11" t="s">
        <v>80</v>
      </c>
      <c r="C47" s="41" t="s">
        <v>32</v>
      </c>
      <c r="D47" s="11" t="s">
        <v>120</v>
      </c>
      <c r="E47" s="36">
        <v>43617.0</v>
      </c>
      <c r="F47" s="37">
        <v>0.9993429363951462</v>
      </c>
      <c r="G47" s="38">
        <v>1.6370624202475754</v>
      </c>
      <c r="H47" s="39">
        <v>0.7153959205815569</v>
      </c>
      <c r="I47" s="48"/>
      <c r="J47" s="36"/>
      <c r="K47" s="35"/>
      <c r="L47" s="41"/>
      <c r="M47" s="11"/>
      <c r="N47" s="11"/>
      <c r="O47" s="41"/>
      <c r="P47" s="11"/>
      <c r="Q47" s="50"/>
      <c r="R47" s="11" t="s">
        <v>121</v>
      </c>
      <c r="S47" s="11" t="s">
        <v>122</v>
      </c>
      <c r="T47" s="36">
        <v>43617.0</v>
      </c>
      <c r="U47" s="45">
        <v>-31.02409695356517</v>
      </c>
      <c r="V47" s="45">
        <v>381.2491142598734</v>
      </c>
      <c r="W47" s="45">
        <v>9.626863738273112</v>
      </c>
      <c r="X47" s="70">
        <v>116.06596094596094</v>
      </c>
      <c r="Y47" s="11">
        <v>140.0</v>
      </c>
      <c r="Z47" s="11" t="s">
        <v>38</v>
      </c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</row>
    <row r="48" ht="14.25" customHeight="1">
      <c r="A48" s="11"/>
      <c r="B48" s="11"/>
      <c r="C48" s="41"/>
      <c r="D48" s="11"/>
      <c r="E48" s="51" t="s">
        <v>77</v>
      </c>
      <c r="F48" s="52">
        <f t="shared" ref="F48:H48" si="7">AVERAGE(F28:F47)</f>
        <v>0.6327883451</v>
      </c>
      <c r="G48" s="52">
        <f t="shared" si="7"/>
        <v>1.441633547</v>
      </c>
      <c r="H48" s="53">
        <f t="shared" si="7"/>
        <v>0.6668758728</v>
      </c>
      <c r="I48" s="44"/>
      <c r="J48" s="51" t="s">
        <v>77</v>
      </c>
      <c r="K48" s="71">
        <f t="shared" ref="K48:Q48" si="8">AVERAGE(K29:K45)</f>
        <v>0.001640275945</v>
      </c>
      <c r="L48" s="53">
        <f t="shared" si="8"/>
        <v>0.03076381472</v>
      </c>
      <c r="M48" s="52">
        <f t="shared" si="8"/>
        <v>0.07835749744</v>
      </c>
      <c r="N48" s="52">
        <f t="shared" si="8"/>
        <v>0.006479516928</v>
      </c>
      <c r="O48" s="53">
        <f t="shared" si="8"/>
        <v>0.3447420342</v>
      </c>
      <c r="P48" s="52">
        <f t="shared" si="8"/>
        <v>0.4619831393</v>
      </c>
      <c r="Q48" s="57">
        <f t="shared" si="8"/>
        <v>90.79255156</v>
      </c>
      <c r="R48" s="40"/>
      <c r="S48" s="40"/>
      <c r="T48" s="51" t="s">
        <v>77</v>
      </c>
      <c r="U48" s="52">
        <f t="shared" ref="U48:X48" si="9">AVERAGE(U29:U47)</f>
        <v>-30.47922756</v>
      </c>
      <c r="V48" s="52">
        <f t="shared" si="9"/>
        <v>452.4078962</v>
      </c>
      <c r="W48" s="52">
        <f t="shared" si="9"/>
        <v>9.499040776</v>
      </c>
      <c r="X48" s="53">
        <f t="shared" si="9"/>
        <v>137.4457091</v>
      </c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</row>
    <row r="49" ht="14.25" customHeight="1">
      <c r="A49" s="58"/>
      <c r="B49" s="58"/>
      <c r="C49" s="72"/>
      <c r="D49" s="58"/>
      <c r="E49" s="67" t="s">
        <v>78</v>
      </c>
      <c r="F49" s="61">
        <f t="shared" ref="F49:H49" si="10">STDEV(F28:F48)</f>
        <v>0.1959166296</v>
      </c>
      <c r="G49" s="61">
        <f t="shared" si="10"/>
        <v>0.6080306817</v>
      </c>
      <c r="H49" s="73">
        <f t="shared" si="10"/>
        <v>0.3949287168</v>
      </c>
      <c r="I49" s="62"/>
      <c r="J49" s="67" t="s">
        <v>78</v>
      </c>
      <c r="K49" s="74">
        <f t="shared" ref="K49:Q49" si="11">STDEV(K29:K45)</f>
        <v>0.002841041274</v>
      </c>
      <c r="L49" s="73">
        <f t="shared" si="11"/>
        <v>0.01130848227</v>
      </c>
      <c r="M49" s="61">
        <f t="shared" si="11"/>
        <v>0.02442361452</v>
      </c>
      <c r="N49" s="61">
        <f t="shared" si="11"/>
        <v>0.004044317011</v>
      </c>
      <c r="O49" s="73">
        <f t="shared" si="11"/>
        <v>0.111217709</v>
      </c>
      <c r="P49" s="61">
        <f t="shared" si="11"/>
        <v>0.09065458721</v>
      </c>
      <c r="Q49" s="75">
        <f t="shared" si="11"/>
        <v>8.096566706</v>
      </c>
      <c r="R49" s="60"/>
      <c r="S49" s="60"/>
      <c r="T49" s="67" t="s">
        <v>78</v>
      </c>
      <c r="U49" s="61">
        <f t="shared" ref="U49:X49" si="12">STDEV(U29:U47)</f>
        <v>2.148557473</v>
      </c>
      <c r="V49" s="61">
        <f t="shared" si="12"/>
        <v>77.27285287</v>
      </c>
      <c r="W49" s="61">
        <f t="shared" si="12"/>
        <v>0.5001189481</v>
      </c>
      <c r="X49" s="73">
        <f t="shared" si="12"/>
        <v>23.1284912</v>
      </c>
      <c r="Y49" s="58"/>
      <c r="Z49" s="58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</row>
    <row r="50" ht="14.25" customHeight="1">
      <c r="A50" s="22" t="s">
        <v>8</v>
      </c>
      <c r="B50" s="22" t="s">
        <v>9</v>
      </c>
      <c r="C50" s="22" t="s">
        <v>123</v>
      </c>
      <c r="D50" s="23" t="s">
        <v>11</v>
      </c>
      <c r="E50" s="24" t="s">
        <v>12</v>
      </c>
      <c r="F50" s="76" t="s">
        <v>124</v>
      </c>
      <c r="G50" s="5"/>
      <c r="H50" s="6"/>
      <c r="I50" s="23" t="s">
        <v>11</v>
      </c>
      <c r="J50" s="28" t="s">
        <v>12</v>
      </c>
      <c r="K50" s="77" t="s">
        <v>16</v>
      </c>
      <c r="L50" s="78" t="s">
        <v>17</v>
      </c>
      <c r="M50" s="79" t="s">
        <v>18</v>
      </c>
      <c r="N50" s="79" t="s">
        <v>19</v>
      </c>
      <c r="O50" s="27" t="s">
        <v>20</v>
      </c>
      <c r="P50" s="80" t="s">
        <v>21</v>
      </c>
      <c r="Q50" s="81" t="s">
        <v>22</v>
      </c>
      <c r="R50" s="22" t="s">
        <v>11</v>
      </c>
      <c r="S50" s="22" t="s">
        <v>23</v>
      </c>
      <c r="T50" s="28" t="s">
        <v>12</v>
      </c>
      <c r="U50" s="26" t="s">
        <v>125</v>
      </c>
      <c r="V50" s="26" t="s">
        <v>126</v>
      </c>
      <c r="W50" s="26" t="s">
        <v>127</v>
      </c>
      <c r="X50" s="26" t="s">
        <v>128</v>
      </c>
      <c r="Y50" s="28" t="s">
        <v>129</v>
      </c>
      <c r="Z50" s="22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</row>
    <row r="51" ht="14.25" customHeight="1">
      <c r="A51" s="11" t="s">
        <v>30</v>
      </c>
      <c r="B51" s="11" t="s">
        <v>130</v>
      </c>
      <c r="C51" s="11" t="s">
        <v>131</v>
      </c>
      <c r="D51" s="35" t="s">
        <v>132</v>
      </c>
      <c r="E51" s="36">
        <v>43617.0</v>
      </c>
      <c r="F51" s="82">
        <v>3.6555769463357364</v>
      </c>
      <c r="G51" s="83"/>
      <c r="H51" s="84"/>
      <c r="I51" s="48"/>
      <c r="J51" s="36"/>
      <c r="K51" s="35"/>
      <c r="L51" s="41"/>
      <c r="M51" s="11"/>
      <c r="N51" s="11"/>
      <c r="O51" s="41"/>
      <c r="P51" s="11"/>
      <c r="Q51" s="40"/>
      <c r="R51" s="35"/>
      <c r="S51" s="11"/>
      <c r="T51" s="36"/>
      <c r="U51" s="36"/>
      <c r="V51" s="36"/>
      <c r="W51" s="36"/>
      <c r="X51" s="36"/>
      <c r="Y51" s="35">
        <v>42.0</v>
      </c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2" ht="14.25" customHeight="1">
      <c r="A52" s="11" t="s">
        <v>30</v>
      </c>
      <c r="B52" s="11" t="s">
        <v>130</v>
      </c>
      <c r="C52" s="11" t="s">
        <v>131</v>
      </c>
      <c r="D52" s="35" t="s">
        <v>133</v>
      </c>
      <c r="E52" s="36">
        <v>43617.0</v>
      </c>
      <c r="F52" s="37">
        <v>32.21153450326991</v>
      </c>
      <c r="H52" s="85"/>
      <c r="I52" s="48"/>
      <c r="J52" s="36"/>
      <c r="K52" s="35"/>
      <c r="L52" s="41"/>
      <c r="M52" s="11"/>
      <c r="N52" s="11"/>
      <c r="O52" s="41"/>
      <c r="P52" s="11"/>
      <c r="Q52" s="40"/>
      <c r="R52" s="35" t="s">
        <v>133</v>
      </c>
      <c r="S52" s="11" t="s">
        <v>134</v>
      </c>
      <c r="T52" s="36">
        <v>43617.0</v>
      </c>
      <c r="U52" s="45">
        <v>-14.93851852599211</v>
      </c>
      <c r="V52" s="45">
        <v>455.879206348328</v>
      </c>
      <c r="W52" s="45">
        <v>5.35398083041564</v>
      </c>
      <c r="X52" s="45">
        <v>107.21833863883234</v>
      </c>
      <c r="Y52" s="35">
        <v>40.0</v>
      </c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</row>
    <row r="53" ht="14.25" customHeight="1">
      <c r="A53" s="11" t="s">
        <v>30</v>
      </c>
      <c r="B53" s="11" t="s">
        <v>130</v>
      </c>
      <c r="C53" s="11" t="s">
        <v>131</v>
      </c>
      <c r="D53" s="35" t="s">
        <v>135</v>
      </c>
      <c r="E53" s="36">
        <v>43617.0</v>
      </c>
      <c r="F53" s="37">
        <v>43.264320890443585</v>
      </c>
      <c r="H53" s="85"/>
      <c r="I53" s="48"/>
      <c r="J53" s="36"/>
      <c r="K53" s="35"/>
      <c r="L53" s="41"/>
      <c r="M53" s="11"/>
      <c r="N53" s="11"/>
      <c r="O53" s="41"/>
      <c r="P53" s="11"/>
      <c r="Q53" s="40"/>
      <c r="R53" s="35"/>
      <c r="S53" s="11"/>
      <c r="T53" s="36"/>
      <c r="U53" s="45"/>
      <c r="V53" s="45"/>
      <c r="W53" s="45"/>
      <c r="X53" s="45"/>
      <c r="Y53" s="35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</row>
    <row r="54" ht="14.25" customHeight="1">
      <c r="A54" s="11" t="s">
        <v>30</v>
      </c>
      <c r="B54" s="11" t="s">
        <v>130</v>
      </c>
      <c r="C54" s="11" t="s">
        <v>131</v>
      </c>
      <c r="D54" s="35" t="s">
        <v>136</v>
      </c>
      <c r="E54" s="36">
        <v>43617.0</v>
      </c>
      <c r="F54" s="37">
        <v>13.536765633777625</v>
      </c>
      <c r="H54" s="85"/>
      <c r="I54" s="11" t="s">
        <v>136</v>
      </c>
      <c r="J54" s="36">
        <v>43617.0</v>
      </c>
      <c r="K54" s="43">
        <v>8.244758574215549</v>
      </c>
      <c r="L54" s="39">
        <v>0.5500798053120722</v>
      </c>
      <c r="M54" s="37">
        <v>0.15392771690091747</v>
      </c>
      <c r="N54" s="37">
        <v>0.06754864316436081</v>
      </c>
      <c r="O54" s="39">
        <v>3.340654091097492</v>
      </c>
      <c r="P54" s="37">
        <f>SUM(K54:O54)</f>
        <v>12.35696883</v>
      </c>
      <c r="Q54" s="44">
        <f>P54/F54*100</f>
        <v>91.28450004</v>
      </c>
      <c r="R54" s="35" t="s">
        <v>136</v>
      </c>
      <c r="S54" s="11" t="s">
        <v>137</v>
      </c>
      <c r="T54" s="36">
        <v>43617.0</v>
      </c>
      <c r="U54" s="45">
        <v>-20.035475373618734</v>
      </c>
      <c r="V54" s="45">
        <v>519.7487977422488</v>
      </c>
      <c r="W54" s="45">
        <v>6.113185605153432</v>
      </c>
      <c r="X54" s="45">
        <v>106.27197171030264</v>
      </c>
      <c r="Y54" s="35">
        <v>41.0</v>
      </c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</row>
    <row r="55" ht="14.25" customHeight="1">
      <c r="A55" s="11" t="s">
        <v>30</v>
      </c>
      <c r="B55" s="11" t="s">
        <v>130</v>
      </c>
      <c r="C55" s="11" t="s">
        <v>131</v>
      </c>
      <c r="D55" s="35" t="s">
        <v>138</v>
      </c>
      <c r="E55" s="36">
        <v>43617.0</v>
      </c>
      <c r="F55" s="37">
        <v>11.846387967332836</v>
      </c>
      <c r="H55" s="85"/>
      <c r="I55" s="11"/>
      <c r="J55" s="36"/>
      <c r="K55" s="35"/>
      <c r="L55" s="41"/>
      <c r="M55" s="11"/>
      <c r="N55" s="11"/>
      <c r="O55" s="39"/>
      <c r="P55" s="11"/>
      <c r="Q55" s="44"/>
      <c r="R55" s="35"/>
      <c r="S55" s="11"/>
      <c r="T55" s="36"/>
      <c r="U55" s="45"/>
      <c r="V55" s="45"/>
      <c r="W55" s="45"/>
      <c r="X55" s="45"/>
      <c r="Y55" s="35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</row>
    <row r="56" ht="14.25" customHeight="1">
      <c r="A56" s="11" t="s">
        <v>30</v>
      </c>
      <c r="B56" s="11" t="s">
        <v>130</v>
      </c>
      <c r="C56" s="11" t="s">
        <v>131</v>
      </c>
      <c r="D56" s="35" t="s">
        <v>139</v>
      </c>
      <c r="E56" s="36">
        <v>43617.0</v>
      </c>
      <c r="F56" s="37">
        <v>10.124731760977983</v>
      </c>
      <c r="H56" s="85"/>
      <c r="I56" s="48"/>
      <c r="J56" s="36"/>
      <c r="K56" s="35"/>
      <c r="L56" s="41"/>
      <c r="M56" s="11"/>
      <c r="N56" s="11"/>
      <c r="O56" s="39"/>
      <c r="P56" s="11"/>
      <c r="Q56" s="44"/>
      <c r="R56" s="35" t="s">
        <v>139</v>
      </c>
      <c r="S56" s="11" t="s">
        <v>140</v>
      </c>
      <c r="T56" s="36">
        <v>43617.0</v>
      </c>
      <c r="U56" s="45">
        <v>-20.583561167750368</v>
      </c>
      <c r="V56" s="45">
        <v>331.98177867941456</v>
      </c>
      <c r="W56" s="45">
        <v>5.692882890741793</v>
      </c>
      <c r="X56" s="45">
        <v>71.2313327513955</v>
      </c>
      <c r="Y56" s="35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</row>
    <row r="57" ht="14.25" customHeight="1">
      <c r="A57" s="11" t="s">
        <v>30</v>
      </c>
      <c r="B57" s="11" t="s">
        <v>130</v>
      </c>
      <c r="C57" s="11" t="s">
        <v>131</v>
      </c>
      <c r="D57" s="35" t="s">
        <v>141</v>
      </c>
      <c r="E57" s="36">
        <v>43617.0</v>
      </c>
      <c r="F57" s="37">
        <v>9.175127450782586</v>
      </c>
      <c r="H57" s="85"/>
      <c r="I57" s="11" t="s">
        <v>141</v>
      </c>
      <c r="J57" s="36">
        <v>43617.0</v>
      </c>
      <c r="K57" s="43">
        <v>0.6649226137859765</v>
      </c>
      <c r="L57" s="39">
        <v>0.3763693092672623</v>
      </c>
      <c r="M57" s="37">
        <v>0.04680213177193699</v>
      </c>
      <c r="N57" s="37">
        <v>0.011363936173223925</v>
      </c>
      <c r="O57" s="39">
        <v>2.4104708808656494</v>
      </c>
      <c r="P57" s="37">
        <f>SUM(K57:O57)</f>
        <v>3.509928872</v>
      </c>
      <c r="Q57" s="44">
        <f>P57/F57*100</f>
        <v>38.25482415</v>
      </c>
      <c r="R57" s="35" t="s">
        <v>141</v>
      </c>
      <c r="S57" s="11" t="s">
        <v>142</v>
      </c>
      <c r="T57" s="36">
        <v>43617.0</v>
      </c>
      <c r="U57" s="45">
        <v>-21.1090482576552</v>
      </c>
      <c r="V57" s="45">
        <v>468.894336580114</v>
      </c>
      <c r="W57" s="45">
        <v>6.161532502098198</v>
      </c>
      <c r="X57" s="45">
        <v>109.71868945804255</v>
      </c>
      <c r="Y57" s="35">
        <v>42.0</v>
      </c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</row>
    <row r="58" ht="14.25" customHeight="1">
      <c r="A58" s="11" t="s">
        <v>30</v>
      </c>
      <c r="B58" s="11" t="s">
        <v>130</v>
      </c>
      <c r="C58" s="11" t="s">
        <v>131</v>
      </c>
      <c r="D58" s="35" t="s">
        <v>143</v>
      </c>
      <c r="E58" s="36">
        <v>43617.0</v>
      </c>
      <c r="F58" s="37">
        <v>29.38143290254739</v>
      </c>
      <c r="H58" s="85"/>
      <c r="I58" s="48"/>
      <c r="J58" s="36"/>
      <c r="K58" s="35"/>
      <c r="L58" s="41"/>
      <c r="M58" s="11"/>
      <c r="N58" s="11"/>
      <c r="O58" s="39"/>
      <c r="P58" s="11"/>
      <c r="Q58" s="44"/>
      <c r="R58" s="35" t="s">
        <v>143</v>
      </c>
      <c r="S58" s="11" t="s">
        <v>144</v>
      </c>
      <c r="T58" s="36">
        <v>43617.0</v>
      </c>
      <c r="U58" s="45">
        <v>-16.03750493842072</v>
      </c>
      <c r="V58" s="45">
        <v>515.944954410721</v>
      </c>
      <c r="W58" s="45">
        <v>5.628847628513898</v>
      </c>
      <c r="X58" s="45">
        <v>108.50244063764535</v>
      </c>
      <c r="Y58" s="35">
        <v>42.0</v>
      </c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</row>
    <row r="59" ht="14.25" customHeight="1">
      <c r="A59" s="11" t="s">
        <v>30</v>
      </c>
      <c r="B59" s="11" t="s">
        <v>130</v>
      </c>
      <c r="C59" s="11" t="s">
        <v>131</v>
      </c>
      <c r="D59" s="35" t="s">
        <v>145</v>
      </c>
      <c r="E59" s="36">
        <v>43617.0</v>
      </c>
      <c r="F59" s="37">
        <v>23.31328498609947</v>
      </c>
      <c r="H59" s="85"/>
      <c r="I59" s="48"/>
      <c r="J59" s="36"/>
      <c r="K59" s="35"/>
      <c r="L59" s="41"/>
      <c r="M59" s="11"/>
      <c r="N59" s="11"/>
      <c r="O59" s="39"/>
      <c r="P59" s="11"/>
      <c r="Q59" s="44"/>
      <c r="R59" s="35" t="s">
        <v>145</v>
      </c>
      <c r="S59" s="11" t="s">
        <v>146</v>
      </c>
      <c r="T59" s="36">
        <v>43617.0</v>
      </c>
      <c r="U59" s="45">
        <v>-15.548546497901683</v>
      </c>
      <c r="V59" s="45">
        <v>560.4721409530424</v>
      </c>
      <c r="W59" s="45">
        <v>5.784598806587647</v>
      </c>
      <c r="X59" s="45">
        <v>116.30215776078808</v>
      </c>
      <c r="Y59" s="35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</row>
    <row r="60" ht="14.25" customHeight="1">
      <c r="A60" s="11" t="s">
        <v>30</v>
      </c>
      <c r="B60" s="11" t="s">
        <v>130</v>
      </c>
      <c r="C60" s="11" t="s">
        <v>131</v>
      </c>
      <c r="D60" s="35" t="s">
        <v>147</v>
      </c>
      <c r="E60" s="36">
        <v>43617.0</v>
      </c>
      <c r="F60" s="37">
        <v>9.865959747826183</v>
      </c>
      <c r="H60" s="85"/>
      <c r="I60" s="48"/>
      <c r="J60" s="36"/>
      <c r="K60" s="35"/>
      <c r="L60" s="41"/>
      <c r="M60" s="11"/>
      <c r="N60" s="11"/>
      <c r="O60" s="39"/>
      <c r="P60" s="11"/>
      <c r="Q60" s="44"/>
      <c r="R60" s="35"/>
      <c r="S60" s="11"/>
      <c r="T60" s="36"/>
      <c r="U60" s="45"/>
      <c r="V60" s="45"/>
      <c r="W60" s="45"/>
      <c r="X60" s="45"/>
      <c r="Y60" s="35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</row>
    <row r="61" ht="14.25" customHeight="1">
      <c r="A61" s="11" t="s">
        <v>30</v>
      </c>
      <c r="B61" s="11" t="s">
        <v>130</v>
      </c>
      <c r="C61" s="11" t="s">
        <v>131</v>
      </c>
      <c r="D61" s="35" t="s">
        <v>148</v>
      </c>
      <c r="E61" s="36">
        <v>43617.0</v>
      </c>
      <c r="F61" s="37">
        <v>27.802295724996696</v>
      </c>
      <c r="H61" s="85"/>
      <c r="I61" s="48"/>
      <c r="J61" s="36"/>
      <c r="K61" s="35"/>
      <c r="L61" s="41"/>
      <c r="M61" s="11"/>
      <c r="N61" s="11"/>
      <c r="O61" s="39"/>
      <c r="P61" s="11"/>
      <c r="Q61" s="44"/>
      <c r="R61" s="35"/>
      <c r="S61" s="11"/>
      <c r="T61" s="36"/>
      <c r="U61" s="45"/>
      <c r="V61" s="45"/>
      <c r="W61" s="45"/>
      <c r="X61" s="45"/>
      <c r="Y61" s="35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</row>
    <row r="62" ht="14.25" customHeight="1">
      <c r="A62" s="11" t="s">
        <v>30</v>
      </c>
      <c r="B62" s="11" t="s">
        <v>130</v>
      </c>
      <c r="C62" s="11" t="s">
        <v>131</v>
      </c>
      <c r="D62" s="35" t="s">
        <v>149</v>
      </c>
      <c r="E62" s="36">
        <v>43617.0</v>
      </c>
      <c r="F62" s="37">
        <v>33.742310239679</v>
      </c>
      <c r="H62" s="85"/>
      <c r="I62" s="48"/>
      <c r="J62" s="36"/>
      <c r="K62" s="35"/>
      <c r="L62" s="41"/>
      <c r="M62" s="11"/>
      <c r="N62" s="11"/>
      <c r="O62" s="39"/>
      <c r="P62" s="11"/>
      <c r="Q62" s="44"/>
      <c r="R62" s="35"/>
      <c r="S62" s="11"/>
      <c r="T62" s="36"/>
      <c r="U62" s="45"/>
      <c r="V62" s="45"/>
      <c r="W62" s="45"/>
      <c r="X62" s="45"/>
      <c r="Y62" s="35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</row>
    <row r="63" ht="14.25" customHeight="1">
      <c r="A63" s="11" t="s">
        <v>30</v>
      </c>
      <c r="B63" s="11" t="s">
        <v>130</v>
      </c>
      <c r="C63" s="11" t="s">
        <v>131</v>
      </c>
      <c r="D63" s="35" t="s">
        <v>150</v>
      </c>
      <c r="E63" s="36">
        <v>43617.0</v>
      </c>
      <c r="F63" s="37">
        <v>12.034852500100989</v>
      </c>
      <c r="H63" s="85"/>
      <c r="I63" s="48"/>
      <c r="J63" s="36"/>
      <c r="K63" s="35"/>
      <c r="L63" s="41"/>
      <c r="M63" s="11"/>
      <c r="N63" s="11"/>
      <c r="O63" s="39"/>
      <c r="P63" s="11"/>
      <c r="Q63" s="44"/>
      <c r="R63" s="35"/>
      <c r="S63" s="11"/>
      <c r="T63" s="36"/>
      <c r="U63" s="45"/>
      <c r="V63" s="45"/>
      <c r="W63" s="45"/>
      <c r="X63" s="45"/>
      <c r="Y63" s="35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</row>
    <row r="64" ht="14.25" customHeight="1">
      <c r="A64" s="11" t="s">
        <v>30</v>
      </c>
      <c r="B64" s="11" t="s">
        <v>130</v>
      </c>
      <c r="C64" s="11" t="s">
        <v>131</v>
      </c>
      <c r="D64" s="35" t="s">
        <v>151</v>
      </c>
      <c r="E64" s="36">
        <v>43617.0</v>
      </c>
      <c r="F64" s="37">
        <v>10.322397478715326</v>
      </c>
      <c r="H64" s="85"/>
      <c r="I64" s="48"/>
      <c r="J64" s="36"/>
      <c r="K64" s="35"/>
      <c r="L64" s="41"/>
      <c r="M64" s="11"/>
      <c r="N64" s="11"/>
      <c r="O64" s="39"/>
      <c r="P64" s="11"/>
      <c r="Q64" s="44"/>
      <c r="R64" s="35"/>
      <c r="S64" s="11"/>
      <c r="T64" s="36"/>
      <c r="U64" s="45"/>
      <c r="V64" s="45"/>
      <c r="W64" s="45"/>
      <c r="X64" s="45"/>
      <c r="Y64" s="35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</row>
    <row r="65" ht="14.25" customHeight="1">
      <c r="A65" s="11" t="s">
        <v>30</v>
      </c>
      <c r="B65" s="11" t="s">
        <v>130</v>
      </c>
      <c r="C65" s="11" t="s">
        <v>131</v>
      </c>
      <c r="D65" s="35" t="s">
        <v>152</v>
      </c>
      <c r="E65" s="36">
        <v>43617.0</v>
      </c>
      <c r="F65" s="37">
        <v>7.592591327959375</v>
      </c>
      <c r="H65" s="85"/>
      <c r="I65" s="48"/>
      <c r="J65" s="36"/>
      <c r="K65" s="35"/>
      <c r="L65" s="41"/>
      <c r="M65" s="11"/>
      <c r="N65" s="11"/>
      <c r="O65" s="39"/>
      <c r="P65" s="11"/>
      <c r="Q65" s="44"/>
      <c r="R65" s="35" t="s">
        <v>152</v>
      </c>
      <c r="S65" s="11" t="s">
        <v>153</v>
      </c>
      <c r="T65" s="36">
        <v>43617.0</v>
      </c>
      <c r="U65" s="45">
        <v>-17.001729966821586</v>
      </c>
      <c r="V65" s="45">
        <v>475.142573412888</v>
      </c>
      <c r="W65" s="45">
        <v>4.749063029547466</v>
      </c>
      <c r="X65" s="45">
        <v>107.91161704019386</v>
      </c>
      <c r="Y65" s="35">
        <v>37.0</v>
      </c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</row>
    <row r="66" ht="14.25" customHeight="1">
      <c r="A66" s="11" t="s">
        <v>30</v>
      </c>
      <c r="B66" s="11" t="s">
        <v>130</v>
      </c>
      <c r="C66" s="11" t="s">
        <v>131</v>
      </c>
      <c r="D66" s="35" t="s">
        <v>154</v>
      </c>
      <c r="E66" s="36">
        <v>43617.0</v>
      </c>
      <c r="F66" s="37">
        <v>28.598047898921976</v>
      </c>
      <c r="H66" s="85"/>
      <c r="I66" s="48"/>
      <c r="J66" s="36"/>
      <c r="K66" s="35"/>
      <c r="L66" s="41"/>
      <c r="M66" s="11"/>
      <c r="N66" s="11"/>
      <c r="O66" s="39"/>
      <c r="P66" s="11"/>
      <c r="Q66" s="44"/>
      <c r="R66" s="35"/>
      <c r="S66" s="11"/>
      <c r="T66" s="36"/>
      <c r="U66" s="45"/>
      <c r="V66" s="45"/>
      <c r="W66" s="45"/>
      <c r="X66" s="45"/>
      <c r="Y66" s="35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</row>
    <row r="67" ht="14.25" customHeight="1">
      <c r="A67" s="11" t="s">
        <v>30</v>
      </c>
      <c r="B67" s="11" t="s">
        <v>130</v>
      </c>
      <c r="C67" s="11" t="s">
        <v>131</v>
      </c>
      <c r="D67" s="35" t="s">
        <v>155</v>
      </c>
      <c r="E67" s="36">
        <v>43617.0</v>
      </c>
      <c r="F67" s="37">
        <v>6.201391029670037</v>
      </c>
      <c r="H67" s="85"/>
      <c r="I67" s="11" t="s">
        <v>155</v>
      </c>
      <c r="J67" s="36">
        <v>43617.0</v>
      </c>
      <c r="K67" s="43">
        <v>0.9862578491751506</v>
      </c>
      <c r="L67" s="39">
        <v>0.2841342693678666</v>
      </c>
      <c r="M67" s="37">
        <v>0.04327274770993368</v>
      </c>
      <c r="N67" s="37">
        <v>0.014552333003357152</v>
      </c>
      <c r="O67" s="39">
        <v>2.531876097208388</v>
      </c>
      <c r="P67" s="37">
        <f>SUM(K67:O67)</f>
        <v>3.860093296</v>
      </c>
      <c r="Q67" s="44">
        <f>P67/F67*100</f>
        <v>62.2456039</v>
      </c>
      <c r="R67" s="35" t="s">
        <v>155</v>
      </c>
      <c r="S67" s="11" t="s">
        <v>156</v>
      </c>
      <c r="T67" s="36">
        <v>43617.0</v>
      </c>
      <c r="U67" s="45">
        <v>-17.77137586721749</v>
      </c>
      <c r="V67" s="45">
        <v>483.9271042465856</v>
      </c>
      <c r="W67" s="45">
        <v>5.124278048605805</v>
      </c>
      <c r="X67" s="45">
        <v>107.25213453089985</v>
      </c>
      <c r="Y67" s="35">
        <v>34.0</v>
      </c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</row>
    <row r="68" ht="14.25" customHeight="1">
      <c r="A68" s="11" t="s">
        <v>30</v>
      </c>
      <c r="B68" s="11" t="s">
        <v>130</v>
      </c>
      <c r="C68" s="11" t="s">
        <v>131</v>
      </c>
      <c r="D68" s="35" t="s">
        <v>157</v>
      </c>
      <c r="E68" s="36">
        <v>43617.0</v>
      </c>
      <c r="F68" s="37">
        <v>9.779744253892357</v>
      </c>
      <c r="H68" s="85"/>
      <c r="I68" s="48"/>
      <c r="J68" s="36"/>
      <c r="K68" s="35"/>
      <c r="L68" s="41"/>
      <c r="M68" s="11"/>
      <c r="N68" s="11"/>
      <c r="O68" s="39"/>
      <c r="P68" s="37"/>
      <c r="Q68" s="40"/>
      <c r="R68" s="35" t="s">
        <v>157</v>
      </c>
      <c r="S68" s="11" t="s">
        <v>158</v>
      </c>
      <c r="T68" s="36">
        <v>43617.0</v>
      </c>
      <c r="U68" s="45">
        <v>-19.777854631793353</v>
      </c>
      <c r="V68" s="45">
        <v>423.3855516795179</v>
      </c>
      <c r="W68" s="45">
        <v>5.763695165551015</v>
      </c>
      <c r="X68" s="45">
        <v>81.64483448014343</v>
      </c>
      <c r="Y68" s="35">
        <v>35.0</v>
      </c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</row>
    <row r="69" ht="14.25" customHeight="1">
      <c r="A69" s="11" t="s">
        <v>30</v>
      </c>
      <c r="B69" s="11" t="s">
        <v>130</v>
      </c>
      <c r="C69" s="11" t="s">
        <v>131</v>
      </c>
      <c r="D69" s="35" t="s">
        <v>159</v>
      </c>
      <c r="E69" s="36">
        <v>43617.0</v>
      </c>
      <c r="F69" s="37">
        <v>7.207121144649827</v>
      </c>
      <c r="H69" s="85"/>
      <c r="I69" s="48"/>
      <c r="J69" s="36"/>
      <c r="K69" s="35"/>
      <c r="L69" s="41"/>
      <c r="M69" s="11"/>
      <c r="N69" s="11"/>
      <c r="O69" s="41"/>
      <c r="P69" s="11"/>
      <c r="Q69" s="40"/>
      <c r="R69" s="35" t="s">
        <v>159</v>
      </c>
      <c r="S69" s="11" t="s">
        <v>160</v>
      </c>
      <c r="T69" s="36">
        <v>43617.0</v>
      </c>
      <c r="U69" s="45">
        <v>-19.434345857097156</v>
      </c>
      <c r="V69" s="45">
        <v>288.9423033798163</v>
      </c>
      <c r="W69" s="45">
        <v>5.128536994357556</v>
      </c>
      <c r="X69" s="45">
        <v>60.743372359476815</v>
      </c>
      <c r="Y69" s="11">
        <v>38.0</v>
      </c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</row>
    <row r="70" ht="14.25" customHeight="1">
      <c r="A70" s="11" t="s">
        <v>30</v>
      </c>
      <c r="B70" s="11" t="s">
        <v>130</v>
      </c>
      <c r="C70" s="41" t="s">
        <v>131</v>
      </c>
      <c r="D70" s="11" t="s">
        <v>161</v>
      </c>
      <c r="E70" s="36">
        <v>43617.0</v>
      </c>
      <c r="F70" s="37">
        <v>9.9208657377896</v>
      </c>
      <c r="H70" s="85"/>
      <c r="I70" s="48"/>
      <c r="J70" s="11"/>
      <c r="K70" s="35"/>
      <c r="L70" s="41"/>
      <c r="M70" s="11"/>
      <c r="N70" s="11"/>
      <c r="O70" s="41"/>
      <c r="P70" s="11"/>
      <c r="Q70" s="50"/>
      <c r="R70" s="11"/>
      <c r="S70" s="11"/>
      <c r="T70" s="11"/>
      <c r="U70" s="37"/>
      <c r="V70" s="37"/>
      <c r="W70" s="37"/>
      <c r="X70" s="39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</row>
    <row r="71" ht="14.25" customHeight="1">
      <c r="A71" s="11"/>
      <c r="B71" s="11"/>
      <c r="C71" s="41"/>
      <c r="D71" s="11"/>
      <c r="E71" s="51" t="s">
        <v>77</v>
      </c>
      <c r="F71" s="52">
        <f>AVERAGE(F51:H70)</f>
        <v>16.97883701</v>
      </c>
      <c r="H71" s="85"/>
      <c r="I71" s="44"/>
      <c r="J71" s="51" t="s">
        <v>77</v>
      </c>
      <c r="K71" s="71">
        <f t="shared" ref="K71:Q71" si="13">AVERAGE(K54:K67)</f>
        <v>3.298646346</v>
      </c>
      <c r="L71" s="53">
        <f t="shared" si="13"/>
        <v>0.4035277946</v>
      </c>
      <c r="M71" s="52">
        <f t="shared" si="13"/>
        <v>0.08133419879</v>
      </c>
      <c r="N71" s="52">
        <f t="shared" si="13"/>
        <v>0.03115497078</v>
      </c>
      <c r="O71" s="53">
        <f t="shared" si="13"/>
        <v>2.761000356</v>
      </c>
      <c r="P71" s="52">
        <f t="shared" si="13"/>
        <v>6.575663666</v>
      </c>
      <c r="Q71" s="57">
        <f t="shared" si="13"/>
        <v>63.92830936</v>
      </c>
      <c r="R71" s="40"/>
      <c r="S71" s="40"/>
      <c r="T71" s="51" t="s">
        <v>77</v>
      </c>
      <c r="U71" s="52">
        <f t="shared" ref="U71:X71" si="14">AVERAGE(U52:U69)</f>
        <v>-18.22379611</v>
      </c>
      <c r="V71" s="52">
        <f t="shared" si="14"/>
        <v>452.4318747</v>
      </c>
      <c r="W71" s="52">
        <f t="shared" si="14"/>
        <v>5.55006015</v>
      </c>
      <c r="X71" s="53">
        <f t="shared" si="14"/>
        <v>97.67968894</v>
      </c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</row>
    <row r="72" ht="14.25" customHeight="1">
      <c r="A72" s="58"/>
      <c r="B72" s="58"/>
      <c r="C72" s="58"/>
      <c r="D72" s="59"/>
      <c r="E72" s="67" t="s">
        <v>78</v>
      </c>
      <c r="F72" s="61">
        <f>STDEV(F51:H70)</f>
        <v>11.45789079</v>
      </c>
      <c r="G72" s="86"/>
      <c r="H72" s="87"/>
      <c r="I72" s="62"/>
      <c r="J72" s="67" t="s">
        <v>78</v>
      </c>
      <c r="K72" s="74">
        <f t="shared" ref="K72:Q72" si="15">STDEV(K54:K67)</f>
        <v>4.28647101</v>
      </c>
      <c r="L72" s="73">
        <f t="shared" si="15"/>
        <v>0.1350368265</v>
      </c>
      <c r="M72" s="61">
        <f t="shared" si="15"/>
        <v>0.06289259329</v>
      </c>
      <c r="N72" s="61">
        <f t="shared" si="15"/>
        <v>0.031558137</v>
      </c>
      <c r="O72" s="73">
        <f t="shared" si="15"/>
        <v>0.505651704</v>
      </c>
      <c r="P72" s="61">
        <f t="shared" si="15"/>
        <v>5.009817445</v>
      </c>
      <c r="Q72" s="62">
        <f t="shared" si="15"/>
        <v>26.55485369</v>
      </c>
      <c r="R72" s="66"/>
      <c r="S72" s="60"/>
      <c r="T72" s="67" t="s">
        <v>78</v>
      </c>
      <c r="U72" s="61">
        <f t="shared" ref="U72:X72" si="16">STDEV(U52:U69)</f>
        <v>2.248058163</v>
      </c>
      <c r="V72" s="61">
        <f t="shared" si="16"/>
        <v>84.39954915</v>
      </c>
      <c r="W72" s="61">
        <f t="shared" si="16"/>
        <v>0.4542733482</v>
      </c>
      <c r="X72" s="73">
        <f t="shared" si="16"/>
        <v>19.12219957</v>
      </c>
      <c r="Y72" s="58"/>
      <c r="Z72" s="58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</row>
    <row r="73" ht="14.25" customHeight="1">
      <c r="A73" s="11" t="s">
        <v>79</v>
      </c>
      <c r="B73" s="11" t="s">
        <v>130</v>
      </c>
      <c r="C73" s="41" t="s">
        <v>131</v>
      </c>
      <c r="D73" s="35" t="s">
        <v>162</v>
      </c>
      <c r="E73" s="36">
        <v>43617.0</v>
      </c>
      <c r="F73" s="37">
        <v>45.76961201876295</v>
      </c>
      <c r="H73" s="85"/>
      <c r="I73" s="48"/>
      <c r="J73" s="36"/>
      <c r="K73" s="35"/>
      <c r="L73" s="41"/>
      <c r="M73" s="11"/>
      <c r="N73" s="11"/>
      <c r="O73" s="41"/>
      <c r="P73" s="11"/>
      <c r="Q73" s="40"/>
      <c r="R73" s="35"/>
      <c r="S73" s="11"/>
      <c r="T73" s="36"/>
      <c r="U73" s="36"/>
      <c r="V73" s="36"/>
      <c r="W73" s="36"/>
      <c r="X73" s="36"/>
      <c r="Y73" s="35">
        <v>39.0</v>
      </c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</row>
    <row r="74" ht="14.25" customHeight="1">
      <c r="A74" s="11" t="s">
        <v>79</v>
      </c>
      <c r="B74" s="11" t="s">
        <v>130</v>
      </c>
      <c r="C74" s="41" t="s">
        <v>131</v>
      </c>
      <c r="D74" s="35" t="s">
        <v>163</v>
      </c>
      <c r="E74" s="36">
        <v>43617.0</v>
      </c>
      <c r="F74" s="37">
        <v>70.03137176941189</v>
      </c>
      <c r="H74" s="85"/>
      <c r="I74" s="48"/>
      <c r="J74" s="36"/>
      <c r="K74" s="35"/>
      <c r="L74" s="41"/>
      <c r="M74" s="11"/>
      <c r="N74" s="11"/>
      <c r="O74" s="41"/>
      <c r="P74" s="11"/>
      <c r="Q74" s="40"/>
      <c r="R74" s="35" t="s">
        <v>163</v>
      </c>
      <c r="S74" s="11" t="s">
        <v>164</v>
      </c>
      <c r="T74" s="36">
        <v>43617.0</v>
      </c>
      <c r="U74" s="45">
        <v>-27.406691358288285</v>
      </c>
      <c r="V74" s="45">
        <v>532.9997309458216</v>
      </c>
      <c r="W74" s="45">
        <v>5.274488519284514</v>
      </c>
      <c r="X74" s="45">
        <v>127.09354576963202</v>
      </c>
      <c r="Y74" s="35">
        <v>44.0</v>
      </c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</row>
    <row r="75" ht="14.25" customHeight="1">
      <c r="A75" s="11" t="s">
        <v>79</v>
      </c>
      <c r="B75" s="11" t="s">
        <v>130</v>
      </c>
      <c r="C75" s="41" t="s">
        <v>131</v>
      </c>
      <c r="D75" s="35" t="s">
        <v>165</v>
      </c>
      <c r="E75" s="36">
        <v>43617.0</v>
      </c>
      <c r="F75" s="37">
        <v>44.02429074265964</v>
      </c>
      <c r="H75" s="85"/>
      <c r="I75" s="48"/>
      <c r="J75" s="36"/>
      <c r="K75" s="35"/>
      <c r="L75" s="41"/>
      <c r="M75" s="11"/>
      <c r="N75" s="11"/>
      <c r="O75" s="41"/>
      <c r="P75" s="11"/>
      <c r="Q75" s="40"/>
      <c r="R75" s="35"/>
      <c r="S75" s="11"/>
      <c r="T75" s="36"/>
      <c r="U75" s="45"/>
      <c r="V75" s="45"/>
      <c r="W75" s="45"/>
      <c r="X75" s="45"/>
      <c r="Y75" s="35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</row>
    <row r="76" ht="14.25" customHeight="1">
      <c r="A76" s="11" t="s">
        <v>79</v>
      </c>
      <c r="B76" s="11" t="s">
        <v>130</v>
      </c>
      <c r="C76" s="41" t="s">
        <v>131</v>
      </c>
      <c r="D76" s="35" t="s">
        <v>166</v>
      </c>
      <c r="E76" s="36">
        <v>43617.0</v>
      </c>
      <c r="F76" s="37">
        <v>24.667987608794874</v>
      </c>
      <c r="H76" s="85"/>
      <c r="I76" s="48"/>
      <c r="J76" s="36"/>
      <c r="K76" s="35"/>
      <c r="L76" s="41"/>
      <c r="M76" s="11"/>
      <c r="N76" s="11"/>
      <c r="O76" s="41"/>
      <c r="P76" s="11"/>
      <c r="Q76" s="40"/>
      <c r="R76" s="35"/>
      <c r="S76" s="11"/>
      <c r="T76" s="36"/>
      <c r="U76" s="45"/>
      <c r="V76" s="45"/>
      <c r="W76" s="45"/>
      <c r="X76" s="45"/>
      <c r="Y76" s="35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</row>
    <row r="77" ht="14.25" customHeight="1">
      <c r="A77" s="11" t="s">
        <v>79</v>
      </c>
      <c r="B77" s="11" t="s">
        <v>130</v>
      </c>
      <c r="C77" s="41" t="s">
        <v>131</v>
      </c>
      <c r="D77" s="35" t="s">
        <v>167</v>
      </c>
      <c r="E77" s="36">
        <v>43617.0</v>
      </c>
      <c r="F77" s="37">
        <v>51.81160375253695</v>
      </c>
      <c r="H77" s="85"/>
      <c r="I77" s="48"/>
      <c r="J77" s="36"/>
      <c r="K77" s="35"/>
      <c r="L77" s="41"/>
      <c r="M77" s="11"/>
      <c r="N77" s="11"/>
      <c r="O77" s="41"/>
      <c r="P77" s="11"/>
      <c r="Q77" s="40"/>
      <c r="R77" s="35"/>
      <c r="S77" s="11"/>
      <c r="T77" s="36"/>
      <c r="U77" s="45"/>
      <c r="V77" s="45"/>
      <c r="W77" s="45"/>
      <c r="X77" s="45"/>
      <c r="Y77" s="35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</row>
    <row r="78" ht="14.25" customHeight="1">
      <c r="A78" s="11" t="s">
        <v>79</v>
      </c>
      <c r="B78" s="11" t="s">
        <v>130</v>
      </c>
      <c r="C78" s="41" t="s">
        <v>131</v>
      </c>
      <c r="D78" s="35" t="s">
        <v>168</v>
      </c>
      <c r="E78" s="36">
        <v>43617.0</v>
      </c>
      <c r="F78" s="37">
        <v>51.2091591724122</v>
      </c>
      <c r="H78" s="85"/>
      <c r="I78" s="48"/>
      <c r="J78" s="36"/>
      <c r="K78" s="35"/>
      <c r="L78" s="41"/>
      <c r="M78" s="11"/>
      <c r="N78" s="11"/>
      <c r="O78" s="41"/>
      <c r="P78" s="11"/>
      <c r="Q78" s="40"/>
      <c r="R78" s="35" t="s">
        <v>168</v>
      </c>
      <c r="S78" s="11" t="s">
        <v>169</v>
      </c>
      <c r="T78" s="36">
        <v>43617.0</v>
      </c>
      <c r="U78" s="45">
        <v>-29.887971166128626</v>
      </c>
      <c r="V78" s="45">
        <v>485.7089479221097</v>
      </c>
      <c r="W78" s="45">
        <v>5.215494833896417</v>
      </c>
      <c r="X78" s="45">
        <v>96.59644609399169</v>
      </c>
      <c r="Y78" s="35">
        <v>50.0</v>
      </c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</row>
    <row r="79" ht="14.25" customHeight="1">
      <c r="A79" s="11" t="s">
        <v>79</v>
      </c>
      <c r="B79" s="11" t="s">
        <v>130</v>
      </c>
      <c r="C79" s="41" t="s">
        <v>131</v>
      </c>
      <c r="D79" s="35" t="s">
        <v>170</v>
      </c>
      <c r="E79" s="36">
        <v>43617.0</v>
      </c>
      <c r="F79" s="37">
        <v>37.72807613332681</v>
      </c>
      <c r="H79" s="85"/>
      <c r="I79" s="48"/>
      <c r="J79" s="36"/>
      <c r="K79" s="35"/>
      <c r="L79" s="41"/>
      <c r="M79" s="11"/>
      <c r="N79" s="11"/>
      <c r="O79" s="41"/>
      <c r="P79" s="11"/>
      <c r="Q79" s="40"/>
      <c r="R79" s="35"/>
      <c r="S79" s="11"/>
      <c r="T79" s="36"/>
      <c r="U79" s="45"/>
      <c r="V79" s="45"/>
      <c r="W79" s="45"/>
      <c r="X79" s="45"/>
      <c r="Y79" s="35">
        <v>45.0</v>
      </c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</row>
    <row r="80" ht="14.25" customHeight="1">
      <c r="A80" s="11" t="s">
        <v>79</v>
      </c>
      <c r="B80" s="11" t="s">
        <v>130</v>
      </c>
      <c r="C80" s="41" t="s">
        <v>131</v>
      </c>
      <c r="D80" s="35" t="s">
        <v>171</v>
      </c>
      <c r="E80" s="36">
        <v>43617.0</v>
      </c>
      <c r="F80" s="37">
        <v>66.3932737324623</v>
      </c>
      <c r="H80" s="85"/>
      <c r="I80" s="48"/>
      <c r="J80" s="36"/>
      <c r="K80" s="35"/>
      <c r="L80" s="41"/>
      <c r="M80" s="11"/>
      <c r="N80" s="11"/>
      <c r="O80" s="41"/>
      <c r="P80" s="11"/>
      <c r="Q80" s="40"/>
      <c r="R80" s="35" t="s">
        <v>171</v>
      </c>
      <c r="S80" s="11" t="s">
        <v>172</v>
      </c>
      <c r="T80" s="36">
        <v>43617.0</v>
      </c>
      <c r="U80" s="45">
        <v>-28.578301811168163</v>
      </c>
      <c r="V80" s="45">
        <v>385.88354394205044</v>
      </c>
      <c r="W80" s="45">
        <v>4.720947500084825</v>
      </c>
      <c r="X80" s="45">
        <v>60.251368027748526</v>
      </c>
      <c r="Y80" s="35">
        <v>38.0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</row>
    <row r="81" ht="14.25" customHeight="1">
      <c r="A81" s="11" t="s">
        <v>79</v>
      </c>
      <c r="B81" s="11" t="s">
        <v>130</v>
      </c>
      <c r="C81" s="41" t="s">
        <v>131</v>
      </c>
      <c r="D81" s="35" t="s">
        <v>173</v>
      </c>
      <c r="E81" s="36">
        <v>43617.0</v>
      </c>
      <c r="F81" s="37">
        <v>70.68928252084636</v>
      </c>
      <c r="H81" s="85"/>
      <c r="I81" s="11" t="s">
        <v>173</v>
      </c>
      <c r="J81" s="36">
        <v>43617.0</v>
      </c>
      <c r="K81" s="43">
        <v>3.4254901120196637</v>
      </c>
      <c r="L81" s="39">
        <v>3.494781803546378</v>
      </c>
      <c r="M81" s="37">
        <v>0.35127209292433537</v>
      </c>
      <c r="N81" s="37">
        <v>0.04525994744214317</v>
      </c>
      <c r="O81" s="39">
        <v>3.681059563843431</v>
      </c>
      <c r="P81" s="37">
        <f t="shared" ref="P81:P82" si="17">SUM(K81:O81)</f>
        <v>10.99786352</v>
      </c>
      <c r="Q81" s="44">
        <f t="shared" ref="Q81:Q82" si="18">P81/F81*100</f>
        <v>15.55803529</v>
      </c>
      <c r="R81" s="35" t="s">
        <v>173</v>
      </c>
      <c r="S81" s="11" t="s">
        <v>174</v>
      </c>
      <c r="T81" s="36">
        <v>43617.0</v>
      </c>
      <c r="U81" s="45">
        <v>-28.66090325462311</v>
      </c>
      <c r="V81" s="45">
        <v>443.3563897219394</v>
      </c>
      <c r="W81" s="45">
        <v>5.297635659118041</v>
      </c>
      <c r="X81" s="45">
        <v>77.12791350609756</v>
      </c>
      <c r="Y81" s="35">
        <v>38.0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</row>
    <row r="82" ht="14.25" customHeight="1">
      <c r="A82" s="11" t="s">
        <v>79</v>
      </c>
      <c r="B82" s="11" t="s">
        <v>130</v>
      </c>
      <c r="C82" s="41" t="s">
        <v>131</v>
      </c>
      <c r="D82" s="35" t="s">
        <v>175</v>
      </c>
      <c r="E82" s="36">
        <v>43617.0</v>
      </c>
      <c r="F82" s="37">
        <v>35.95809228677202</v>
      </c>
      <c r="H82" s="85"/>
      <c r="I82" s="11" t="s">
        <v>175</v>
      </c>
      <c r="J82" s="36">
        <v>43617.0</v>
      </c>
      <c r="K82" s="43">
        <v>12.160522121320128</v>
      </c>
      <c r="L82" s="39">
        <v>12.747124049652863</v>
      </c>
      <c r="M82" s="37">
        <v>0.34445605005045105</v>
      </c>
      <c r="N82" s="37">
        <v>0.11213203716238061</v>
      </c>
      <c r="O82" s="39">
        <v>3.1409363968850146</v>
      </c>
      <c r="P82" s="37">
        <f t="shared" si="17"/>
        <v>28.50517066</v>
      </c>
      <c r="Q82" s="44">
        <f t="shared" si="18"/>
        <v>79.27331191</v>
      </c>
      <c r="R82" s="35" t="s">
        <v>175</v>
      </c>
      <c r="S82" s="11" t="s">
        <v>176</v>
      </c>
      <c r="T82" s="36">
        <v>43617.0</v>
      </c>
      <c r="U82" s="45">
        <v>-29.888576409576242</v>
      </c>
      <c r="V82" s="45">
        <v>438.4958355021349</v>
      </c>
      <c r="W82" s="45">
        <v>5.4955742302011465</v>
      </c>
      <c r="X82" s="45">
        <v>93.54828498787322</v>
      </c>
      <c r="Y82" s="35">
        <v>39.0</v>
      </c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</row>
    <row r="83" ht="14.25" customHeight="1">
      <c r="A83" s="11" t="s">
        <v>79</v>
      </c>
      <c r="B83" s="11" t="s">
        <v>130</v>
      </c>
      <c r="C83" s="41" t="s">
        <v>131</v>
      </c>
      <c r="D83" s="35" t="s">
        <v>177</v>
      </c>
      <c r="E83" s="36">
        <v>43617.0</v>
      </c>
      <c r="F83" s="37">
        <v>44.3187053633591</v>
      </c>
      <c r="H83" s="85"/>
      <c r="I83" s="11"/>
      <c r="J83" s="36"/>
      <c r="K83" s="43"/>
      <c r="L83" s="39"/>
      <c r="M83" s="37"/>
      <c r="N83" s="37"/>
      <c r="O83" s="39"/>
      <c r="P83" s="37"/>
      <c r="Q83" s="44"/>
      <c r="R83" s="35"/>
      <c r="S83" s="11"/>
      <c r="T83" s="36"/>
      <c r="U83" s="45"/>
      <c r="V83" s="45"/>
      <c r="W83" s="45"/>
      <c r="X83" s="45"/>
      <c r="Y83" s="35">
        <v>42.0</v>
      </c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</row>
    <row r="84" ht="14.25" customHeight="1">
      <c r="A84" s="11" t="s">
        <v>79</v>
      </c>
      <c r="B84" s="11" t="s">
        <v>130</v>
      </c>
      <c r="C84" s="41" t="s">
        <v>131</v>
      </c>
      <c r="D84" s="35" t="s">
        <v>178</v>
      </c>
      <c r="E84" s="36">
        <v>43617.0</v>
      </c>
      <c r="F84" s="37">
        <v>45.155199060844666</v>
      </c>
      <c r="H84" s="85"/>
      <c r="I84" s="48"/>
      <c r="J84" s="36"/>
      <c r="K84" s="35"/>
      <c r="L84" s="41"/>
      <c r="M84" s="11"/>
      <c r="N84" s="11"/>
      <c r="O84" s="39"/>
      <c r="P84" s="11"/>
      <c r="Q84" s="44"/>
      <c r="R84" s="35" t="s">
        <v>178</v>
      </c>
      <c r="S84" s="11" t="s">
        <v>179</v>
      </c>
      <c r="T84" s="36">
        <v>43617.0</v>
      </c>
      <c r="U84" s="45">
        <v>-29.82457540000915</v>
      </c>
      <c r="V84" s="45">
        <v>447.7030480433956</v>
      </c>
      <c r="W84" s="45">
        <v>4.928432215038553</v>
      </c>
      <c r="X84" s="45">
        <v>88.3626588379871</v>
      </c>
      <c r="Y84" s="35">
        <v>47.0</v>
      </c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</row>
    <row r="85" ht="14.25" customHeight="1">
      <c r="A85" s="11" t="s">
        <v>79</v>
      </c>
      <c r="B85" s="11" t="s">
        <v>130</v>
      </c>
      <c r="C85" s="41" t="s">
        <v>131</v>
      </c>
      <c r="D85" s="35" t="s">
        <v>180</v>
      </c>
      <c r="E85" s="36">
        <v>43617.0</v>
      </c>
      <c r="F85" s="37">
        <v>50.09821864568089</v>
      </c>
      <c r="H85" s="85"/>
      <c r="I85" s="48"/>
      <c r="J85" s="36"/>
      <c r="K85" s="35"/>
      <c r="L85" s="41"/>
      <c r="M85" s="11"/>
      <c r="N85" s="11"/>
      <c r="O85" s="39"/>
      <c r="P85" s="11"/>
      <c r="Q85" s="44"/>
      <c r="R85" s="35"/>
      <c r="S85" s="11"/>
      <c r="T85" s="36"/>
      <c r="U85" s="45"/>
      <c r="V85" s="45"/>
      <c r="W85" s="45"/>
      <c r="X85" s="45"/>
      <c r="Y85" s="35">
        <v>48.0</v>
      </c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</row>
    <row r="86" ht="14.25" customHeight="1">
      <c r="A86" s="11" t="s">
        <v>79</v>
      </c>
      <c r="B86" s="11" t="s">
        <v>130</v>
      </c>
      <c r="C86" s="41" t="s">
        <v>131</v>
      </c>
      <c r="D86" s="35" t="s">
        <v>181</v>
      </c>
      <c r="E86" s="36">
        <v>43617.0</v>
      </c>
      <c r="F86" s="37">
        <v>46.96521604542062</v>
      </c>
      <c r="H86" s="85"/>
      <c r="I86" s="48"/>
      <c r="J86" s="36"/>
      <c r="K86" s="35"/>
      <c r="L86" s="41"/>
      <c r="M86" s="11"/>
      <c r="N86" s="11"/>
      <c r="O86" s="39"/>
      <c r="P86" s="11"/>
      <c r="Q86" s="44"/>
      <c r="R86" s="35"/>
      <c r="S86" s="11"/>
      <c r="T86" s="36"/>
      <c r="U86" s="45"/>
      <c r="V86" s="45"/>
      <c r="W86" s="45"/>
      <c r="X86" s="45"/>
      <c r="Y86" s="35">
        <v>43.0</v>
      </c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</row>
    <row r="87" ht="14.25" customHeight="1">
      <c r="A87" s="11" t="s">
        <v>79</v>
      </c>
      <c r="B87" s="11" t="s">
        <v>130</v>
      </c>
      <c r="C87" s="41" t="s">
        <v>131</v>
      </c>
      <c r="D87" s="35" t="s">
        <v>182</v>
      </c>
      <c r="E87" s="36">
        <v>43617.0</v>
      </c>
      <c r="F87" s="37">
        <v>18.120113410455346</v>
      </c>
      <c r="H87" s="85"/>
      <c r="I87" s="48"/>
      <c r="J87" s="36"/>
      <c r="K87" s="35"/>
      <c r="L87" s="41"/>
      <c r="M87" s="11"/>
      <c r="N87" s="11"/>
      <c r="O87" s="39"/>
      <c r="P87" s="11"/>
      <c r="Q87" s="44"/>
      <c r="R87" s="35" t="s">
        <v>182</v>
      </c>
      <c r="S87" s="11" t="s">
        <v>183</v>
      </c>
      <c r="T87" s="36">
        <v>43617.0</v>
      </c>
      <c r="U87" s="45">
        <v>-28.890973064330627</v>
      </c>
      <c r="V87" s="45">
        <v>351.62801987299895</v>
      </c>
      <c r="W87" s="45">
        <v>5.284218620946311</v>
      </c>
      <c r="X87" s="45">
        <v>77.28741583647057</v>
      </c>
      <c r="Y87" s="35">
        <v>45.0</v>
      </c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</row>
    <row r="88" ht="14.25" customHeight="1">
      <c r="A88" s="11" t="s">
        <v>79</v>
      </c>
      <c r="B88" s="11" t="s">
        <v>130</v>
      </c>
      <c r="C88" s="41" t="s">
        <v>131</v>
      </c>
      <c r="D88" s="35" t="s">
        <v>184</v>
      </c>
      <c r="E88" s="36">
        <v>43617.0</v>
      </c>
      <c r="F88" s="37">
        <v>46.830685244428366</v>
      </c>
      <c r="H88" s="85"/>
      <c r="I88" s="11" t="s">
        <v>184</v>
      </c>
      <c r="J88" s="36">
        <v>43617.0</v>
      </c>
      <c r="K88" s="43">
        <v>6.032284983238954</v>
      </c>
      <c r="L88" s="39">
        <v>15.482046923119022</v>
      </c>
      <c r="M88" s="37">
        <v>0.31038247429506116</v>
      </c>
      <c r="N88" s="37">
        <v>0.13409313885245208</v>
      </c>
      <c r="O88" s="39">
        <v>3.399513808744393</v>
      </c>
      <c r="P88" s="37">
        <f>SUM(K88:O88)</f>
        <v>25.35832133</v>
      </c>
      <c r="Q88" s="44">
        <f>P88/F88*100</f>
        <v>54.14894357</v>
      </c>
      <c r="R88" s="35" t="s">
        <v>184</v>
      </c>
      <c r="S88" s="11" t="s">
        <v>185</v>
      </c>
      <c r="T88" s="36">
        <v>43617.0</v>
      </c>
      <c r="U88" s="45">
        <v>-28.249249404574748</v>
      </c>
      <c r="V88" s="45">
        <v>515.6913058066049</v>
      </c>
      <c r="W88" s="45">
        <v>4.917109414851235</v>
      </c>
      <c r="X88" s="45">
        <v>107.62387602161736</v>
      </c>
      <c r="Y88" s="35">
        <v>40.0</v>
      </c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</row>
    <row r="89" ht="14.25" customHeight="1">
      <c r="A89" s="11" t="s">
        <v>79</v>
      </c>
      <c r="B89" s="11" t="s">
        <v>130</v>
      </c>
      <c r="C89" s="41" t="s">
        <v>131</v>
      </c>
      <c r="D89" s="35" t="s">
        <v>186</v>
      </c>
      <c r="E89" s="36">
        <v>43617.0</v>
      </c>
      <c r="F89" s="37">
        <v>29.17932114558313</v>
      </c>
      <c r="H89" s="85"/>
      <c r="I89" s="11"/>
      <c r="J89" s="36"/>
      <c r="K89" s="43"/>
      <c r="L89" s="39"/>
      <c r="M89" s="37"/>
      <c r="N89" s="37"/>
      <c r="O89" s="39"/>
      <c r="P89" s="37"/>
      <c r="Q89" s="52"/>
      <c r="R89" s="35"/>
      <c r="S89" s="11"/>
      <c r="T89" s="36"/>
      <c r="U89" s="45"/>
      <c r="V89" s="45"/>
      <c r="W89" s="45"/>
      <c r="X89" s="45"/>
      <c r="Y89" s="35">
        <v>35.0</v>
      </c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</row>
    <row r="90" ht="14.25" customHeight="1">
      <c r="A90" s="11" t="s">
        <v>79</v>
      </c>
      <c r="B90" s="11" t="s">
        <v>130</v>
      </c>
      <c r="C90" s="41" t="s">
        <v>131</v>
      </c>
      <c r="D90" s="35" t="s">
        <v>187</v>
      </c>
      <c r="E90" s="36">
        <v>43617.0</v>
      </c>
      <c r="F90" s="37">
        <v>44.48557931551088</v>
      </c>
      <c r="H90" s="85"/>
      <c r="I90" s="48"/>
      <c r="J90" s="36"/>
      <c r="K90" s="35"/>
      <c r="L90" s="41"/>
      <c r="M90" s="11"/>
      <c r="N90" s="11"/>
      <c r="O90" s="41"/>
      <c r="P90" s="11"/>
      <c r="Q90" s="40"/>
      <c r="R90" s="35" t="s">
        <v>187</v>
      </c>
      <c r="S90" s="11" t="s">
        <v>188</v>
      </c>
      <c r="T90" s="36">
        <v>43617.0</v>
      </c>
      <c r="U90" s="45">
        <v>-27.88000367563216</v>
      </c>
      <c r="V90" s="45">
        <v>471.95393011388046</v>
      </c>
      <c r="W90" s="45">
        <v>5.37345827497744</v>
      </c>
      <c r="X90" s="45">
        <v>97.34130346435171</v>
      </c>
      <c r="Y90" s="35">
        <v>40.0</v>
      </c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</row>
    <row r="91" ht="14.25" customHeight="1">
      <c r="A91" s="11" t="s">
        <v>79</v>
      </c>
      <c r="B91" s="11" t="s">
        <v>130</v>
      </c>
      <c r="C91" s="41" t="s">
        <v>131</v>
      </c>
      <c r="D91" s="35" t="s">
        <v>189</v>
      </c>
      <c r="E91" s="36">
        <v>43617.0</v>
      </c>
      <c r="F91" s="37">
        <v>55.50153556051788</v>
      </c>
      <c r="H91" s="85"/>
      <c r="I91" s="48"/>
      <c r="J91" s="36"/>
      <c r="K91" s="35"/>
      <c r="L91" s="41"/>
      <c r="M91" s="11"/>
      <c r="N91" s="11"/>
      <c r="O91" s="41"/>
      <c r="P91" s="11"/>
      <c r="Q91" s="40"/>
      <c r="R91" s="35"/>
      <c r="S91" s="11"/>
      <c r="T91" s="36"/>
      <c r="U91" s="45"/>
      <c r="V91" s="45"/>
      <c r="W91" s="45"/>
      <c r="X91" s="45"/>
      <c r="Y91" s="35">
        <v>44.0</v>
      </c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</row>
    <row r="92" ht="14.25" customHeight="1">
      <c r="A92" s="11" t="s">
        <v>79</v>
      </c>
      <c r="B92" s="11" t="s">
        <v>130</v>
      </c>
      <c r="C92" s="41" t="s">
        <v>131</v>
      </c>
      <c r="D92" s="11" t="s">
        <v>190</v>
      </c>
      <c r="E92" s="36">
        <v>43617.0</v>
      </c>
      <c r="F92" s="37">
        <v>14.917923115081509</v>
      </c>
      <c r="H92" s="85"/>
      <c r="I92" s="48"/>
      <c r="J92" s="36"/>
      <c r="K92" s="35"/>
      <c r="L92" s="41"/>
      <c r="M92" s="11"/>
      <c r="N92" s="11"/>
      <c r="O92" s="41"/>
      <c r="P92" s="11"/>
      <c r="Q92" s="50"/>
      <c r="R92" s="11" t="s">
        <v>190</v>
      </c>
      <c r="S92" s="11" t="s">
        <v>191</v>
      </c>
      <c r="T92" s="36">
        <v>43617.0</v>
      </c>
      <c r="U92" s="45">
        <v>-28.761376672439834</v>
      </c>
      <c r="V92" s="45">
        <v>435.660220329998</v>
      </c>
      <c r="W92" s="45">
        <v>4.359858963075578</v>
      </c>
      <c r="X92" s="70">
        <v>84.60362759359644</v>
      </c>
      <c r="Y92" s="11">
        <v>39.0</v>
      </c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</row>
    <row r="93" ht="14.25" customHeight="1">
      <c r="A93" s="40"/>
      <c r="B93" s="40"/>
      <c r="C93" s="50"/>
      <c r="D93" s="40"/>
      <c r="E93" s="51" t="s">
        <v>77</v>
      </c>
      <c r="F93" s="52">
        <f>AVERAGE(F73:H92)</f>
        <v>44.69276233</v>
      </c>
      <c r="H93" s="85"/>
      <c r="I93" s="44"/>
      <c r="J93" s="51" t="s">
        <v>77</v>
      </c>
      <c r="K93" s="71">
        <f t="shared" ref="K93:Q93" si="19">AVERAGE(K81:K88)</f>
        <v>7.206099072</v>
      </c>
      <c r="L93" s="53">
        <f t="shared" si="19"/>
        <v>10.57465093</v>
      </c>
      <c r="M93" s="52">
        <f t="shared" si="19"/>
        <v>0.3353702058</v>
      </c>
      <c r="N93" s="52">
        <f t="shared" si="19"/>
        <v>0.09716170782</v>
      </c>
      <c r="O93" s="53">
        <f t="shared" si="19"/>
        <v>3.407169923</v>
      </c>
      <c r="P93" s="52">
        <f t="shared" si="19"/>
        <v>21.62045183</v>
      </c>
      <c r="Q93" s="57">
        <f t="shared" si="19"/>
        <v>49.66009692</v>
      </c>
      <c r="R93" s="40"/>
      <c r="S93" s="40"/>
      <c r="T93" s="51" t="s">
        <v>77</v>
      </c>
      <c r="U93" s="52">
        <f t="shared" ref="U93:X93" si="20">AVERAGE(U74:U92)</f>
        <v>-28.80286222</v>
      </c>
      <c r="V93" s="52">
        <f t="shared" si="20"/>
        <v>450.9080972</v>
      </c>
      <c r="W93" s="52">
        <f t="shared" si="20"/>
        <v>5.086721823</v>
      </c>
      <c r="X93" s="53">
        <f t="shared" si="20"/>
        <v>90.98364401</v>
      </c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</row>
    <row r="94" ht="14.25" customHeight="1">
      <c r="A94" s="60"/>
      <c r="B94" s="60"/>
      <c r="C94" s="88"/>
      <c r="D94" s="60"/>
      <c r="E94" s="67" t="s">
        <v>78</v>
      </c>
      <c r="F94" s="61">
        <f>STDEV(F73:H92)</f>
        <v>15.21566136</v>
      </c>
      <c r="G94" s="86"/>
      <c r="H94" s="87"/>
      <c r="I94" s="62"/>
      <c r="J94" s="67" t="s">
        <v>78</v>
      </c>
      <c r="K94" s="74">
        <f t="shared" ref="K94:Q94" si="21">STDEV(K81:K88)</f>
        <v>4.484258655</v>
      </c>
      <c r="L94" s="73">
        <f t="shared" si="21"/>
        <v>6.281987016</v>
      </c>
      <c r="M94" s="61">
        <f t="shared" si="21"/>
        <v>0.0219067262</v>
      </c>
      <c r="N94" s="61">
        <f t="shared" si="21"/>
        <v>0.04627004479</v>
      </c>
      <c r="O94" s="73">
        <f t="shared" si="21"/>
        <v>0.2701429639</v>
      </c>
      <c r="P94" s="61">
        <f t="shared" si="21"/>
        <v>9.333016771</v>
      </c>
      <c r="Q94" s="75">
        <f t="shared" si="21"/>
        <v>32.09394689</v>
      </c>
      <c r="R94" s="60"/>
      <c r="S94" s="60"/>
      <c r="T94" s="67" t="s">
        <v>78</v>
      </c>
      <c r="U94" s="61">
        <f t="shared" ref="U94:X94" si="22">STDEV(U74:U92)</f>
        <v>0.855547061</v>
      </c>
      <c r="V94" s="61">
        <f t="shared" si="22"/>
        <v>54.90245455</v>
      </c>
      <c r="W94" s="61">
        <f t="shared" si="22"/>
        <v>0.3497063812</v>
      </c>
      <c r="X94" s="73">
        <f t="shared" si="22"/>
        <v>18.3513184</v>
      </c>
      <c r="Y94" s="58"/>
      <c r="Z94" s="58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</row>
    <row r="95" ht="14.25" customHeight="1">
      <c r="A95" s="22" t="s">
        <v>8</v>
      </c>
      <c r="B95" s="22" t="s">
        <v>9</v>
      </c>
      <c r="C95" s="22" t="s">
        <v>123</v>
      </c>
      <c r="D95" s="23" t="s">
        <v>11</v>
      </c>
      <c r="E95" s="24" t="s">
        <v>12</v>
      </c>
      <c r="F95" s="89" t="s">
        <v>124</v>
      </c>
      <c r="G95" s="5"/>
      <c r="H95" s="6"/>
      <c r="I95" s="23" t="s">
        <v>11</v>
      </c>
      <c r="J95" s="28" t="s">
        <v>12</v>
      </c>
      <c r="K95" s="77" t="s">
        <v>16</v>
      </c>
      <c r="L95" s="78" t="s">
        <v>17</v>
      </c>
      <c r="M95" s="79" t="s">
        <v>18</v>
      </c>
      <c r="N95" s="79" t="s">
        <v>19</v>
      </c>
      <c r="O95" s="27" t="s">
        <v>192</v>
      </c>
      <c r="P95" s="90" t="s">
        <v>21</v>
      </c>
      <c r="Q95" s="81" t="s">
        <v>22</v>
      </c>
      <c r="R95" s="22" t="s">
        <v>11</v>
      </c>
      <c r="S95" s="22" t="s">
        <v>23</v>
      </c>
      <c r="T95" s="28" t="s">
        <v>12</v>
      </c>
      <c r="U95" s="26" t="s">
        <v>193</v>
      </c>
      <c r="V95" s="26" t="s">
        <v>194</v>
      </c>
      <c r="W95" s="26" t="s">
        <v>195</v>
      </c>
      <c r="X95" s="26" t="s">
        <v>196</v>
      </c>
      <c r="Y95" s="22" t="s">
        <v>197</v>
      </c>
      <c r="Z95" s="22" t="s">
        <v>198</v>
      </c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</row>
    <row r="96" ht="14.25" customHeight="1">
      <c r="A96" s="11" t="s">
        <v>30</v>
      </c>
      <c r="B96" s="11" t="s">
        <v>199</v>
      </c>
      <c r="C96" s="11" t="s">
        <v>200</v>
      </c>
      <c r="D96" s="91" t="s">
        <v>201</v>
      </c>
      <c r="E96" s="92">
        <v>44055.0</v>
      </c>
      <c r="F96" s="82">
        <v>5.096295354277613</v>
      </c>
      <c r="G96" s="83"/>
      <c r="H96" s="84"/>
      <c r="I96" s="11" t="s">
        <v>202</v>
      </c>
      <c r="J96" s="92">
        <v>44055.0</v>
      </c>
      <c r="K96" s="43">
        <v>1.2488933099885682</v>
      </c>
      <c r="L96" s="39">
        <v>3.5712133745187127</v>
      </c>
      <c r="M96" s="37">
        <v>0.07089139314535661</v>
      </c>
      <c r="N96" s="37">
        <v>0.20246737131913026</v>
      </c>
      <c r="O96" s="39">
        <v>0.07200446601789968</v>
      </c>
      <c r="P96" s="37">
        <f t="shared" ref="P96:P98" si="23">SUM(K96:O96)</f>
        <v>5.165469915</v>
      </c>
      <c r="Q96" s="57">
        <f t="shared" ref="Q96:Q98" si="24">P96/F96*100</f>
        <v>101.3573499</v>
      </c>
      <c r="R96" s="93" t="s">
        <v>203</v>
      </c>
      <c r="S96" s="11" t="s">
        <v>204</v>
      </c>
      <c r="T96" s="94" t="s">
        <v>205</v>
      </c>
      <c r="U96" s="45">
        <v>-31.12104535715546</v>
      </c>
      <c r="V96" s="45">
        <v>592.3035668449955</v>
      </c>
      <c r="W96" s="45">
        <v>8.203249119485468</v>
      </c>
      <c r="X96" s="45">
        <v>124.42334008788838</v>
      </c>
      <c r="Y96" s="42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</row>
    <row r="97" ht="14.25" customHeight="1">
      <c r="A97" s="11" t="s">
        <v>30</v>
      </c>
      <c r="B97" s="11" t="s">
        <v>199</v>
      </c>
      <c r="C97" s="41" t="s">
        <v>200</v>
      </c>
      <c r="D97" s="95" t="s">
        <v>206</v>
      </c>
      <c r="E97" s="92">
        <v>44055.0</v>
      </c>
      <c r="F97" s="37">
        <v>6.139636228406893</v>
      </c>
      <c r="H97" s="85"/>
      <c r="I97" s="11" t="s">
        <v>207</v>
      </c>
      <c r="J97" s="92">
        <v>44055.0</v>
      </c>
      <c r="K97" s="43">
        <v>1.4250065434796964</v>
      </c>
      <c r="L97" s="39">
        <v>2.773637070210492</v>
      </c>
      <c r="M97" s="37">
        <v>0.030149419075345494</v>
      </c>
      <c r="N97" s="37">
        <v>0.0810513433734839</v>
      </c>
      <c r="O97" s="39">
        <v>0.06256965458128369</v>
      </c>
      <c r="P97" s="37">
        <f t="shared" si="23"/>
        <v>4.372414031</v>
      </c>
      <c r="Q97" s="57">
        <f t="shared" si="24"/>
        <v>71.21617418</v>
      </c>
      <c r="R97" s="11" t="s">
        <v>208</v>
      </c>
      <c r="S97" s="11" t="s">
        <v>209</v>
      </c>
      <c r="T97" s="94" t="s">
        <v>205</v>
      </c>
      <c r="U97" s="45">
        <v>-30.30607231860425</v>
      </c>
      <c r="V97" s="45">
        <v>266.5237582326379</v>
      </c>
      <c r="W97" s="45">
        <v>8.57299298263376</v>
      </c>
      <c r="X97" s="70">
        <v>56.19277848116695</v>
      </c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</row>
    <row r="98" ht="14.25" customHeight="1">
      <c r="A98" s="11" t="s">
        <v>30</v>
      </c>
      <c r="B98" s="11" t="s">
        <v>199</v>
      </c>
      <c r="C98" s="41" t="s">
        <v>200</v>
      </c>
      <c r="D98" s="95" t="s">
        <v>210</v>
      </c>
      <c r="E98" s="92">
        <v>44055.0</v>
      </c>
      <c r="F98" s="37">
        <v>5.813815027265688</v>
      </c>
      <c r="H98" s="85"/>
      <c r="I98" s="11" t="s">
        <v>211</v>
      </c>
      <c r="J98" s="92">
        <v>44055.0</v>
      </c>
      <c r="K98" s="43">
        <v>0.7433571182462484</v>
      </c>
      <c r="L98" s="39">
        <v>3.3608950996811116</v>
      </c>
      <c r="M98" s="37">
        <v>0.053679658668814204</v>
      </c>
      <c r="N98" s="37">
        <v>0.17887284833949815</v>
      </c>
      <c r="O98" s="39">
        <v>0.06968942936072105</v>
      </c>
      <c r="P98" s="37">
        <f t="shared" si="23"/>
        <v>4.406494154</v>
      </c>
      <c r="Q98" s="57">
        <f t="shared" si="24"/>
        <v>75.7935045</v>
      </c>
      <c r="R98" s="11" t="s">
        <v>212</v>
      </c>
      <c r="S98" s="11" t="s">
        <v>213</v>
      </c>
      <c r="T98" s="94" t="s">
        <v>205</v>
      </c>
      <c r="U98" s="45">
        <v>-30.896844845475485</v>
      </c>
      <c r="V98" s="45">
        <v>360.6809727880005</v>
      </c>
      <c r="W98" s="45">
        <v>7.561062409806853</v>
      </c>
      <c r="X98" s="70">
        <v>80.32383179507197</v>
      </c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</row>
    <row r="99" ht="14.25" customHeight="1">
      <c r="A99" s="40"/>
      <c r="B99" s="40"/>
      <c r="C99" s="50"/>
      <c r="D99" s="96"/>
      <c r="E99" s="97" t="s">
        <v>77</v>
      </c>
      <c r="F99" s="52">
        <f>AVERAGE(F96:H98)</f>
        <v>5.68324887</v>
      </c>
      <c r="H99" s="85"/>
      <c r="I99" s="40"/>
      <c r="J99" s="97" t="s">
        <v>77</v>
      </c>
      <c r="K99" s="71">
        <f t="shared" ref="K99:Q99" si="25">AVERAGE(K96:K98)</f>
        <v>1.139085657</v>
      </c>
      <c r="L99" s="53">
        <f t="shared" si="25"/>
        <v>3.235248515</v>
      </c>
      <c r="M99" s="52">
        <f t="shared" si="25"/>
        <v>0.0515734903</v>
      </c>
      <c r="N99" s="52">
        <f t="shared" si="25"/>
        <v>0.154130521</v>
      </c>
      <c r="O99" s="53">
        <f t="shared" si="25"/>
        <v>0.06808784999</v>
      </c>
      <c r="P99" s="52">
        <f t="shared" si="25"/>
        <v>4.648126033</v>
      </c>
      <c r="Q99" s="57">
        <f t="shared" si="25"/>
        <v>82.78900953</v>
      </c>
      <c r="R99" s="40"/>
      <c r="S99" s="40"/>
      <c r="T99" s="97" t="s">
        <v>77</v>
      </c>
      <c r="U99" s="52">
        <f t="shared" ref="U99:X99" si="26">AVERAGE(U96:U98)</f>
        <v>-30.77465417</v>
      </c>
      <c r="V99" s="52">
        <f t="shared" si="26"/>
        <v>406.502766</v>
      </c>
      <c r="W99" s="52">
        <f t="shared" si="26"/>
        <v>8.112434837</v>
      </c>
      <c r="X99" s="53">
        <f t="shared" si="26"/>
        <v>86.97998345</v>
      </c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</row>
    <row r="100" ht="14.25" customHeight="1">
      <c r="A100" s="98"/>
      <c r="B100" s="98"/>
      <c r="C100" s="99"/>
      <c r="D100" s="100"/>
      <c r="E100" s="101" t="s">
        <v>78</v>
      </c>
      <c r="F100" s="102">
        <f>STDEV(F96:H98)</f>
        <v>0.5337843066</v>
      </c>
      <c r="G100" s="103"/>
      <c r="H100" s="104"/>
      <c r="I100" s="98"/>
      <c r="J100" s="101" t="s">
        <v>78</v>
      </c>
      <c r="K100" s="105">
        <f t="shared" ref="K100:Q100" si="27">STDEV(K96:K98)</f>
        <v>0.3538428679</v>
      </c>
      <c r="L100" s="106">
        <f t="shared" si="27"/>
        <v>0.4133670143</v>
      </c>
      <c r="M100" s="102">
        <f t="shared" si="27"/>
        <v>0.02045248326</v>
      </c>
      <c r="N100" s="102">
        <f t="shared" si="27"/>
        <v>0.06437856811</v>
      </c>
      <c r="O100" s="106">
        <f t="shared" si="27"/>
        <v>0.004917083392</v>
      </c>
      <c r="P100" s="102">
        <f t="shared" si="27"/>
        <v>0.4483568697</v>
      </c>
      <c r="Q100" s="107">
        <f t="shared" si="27"/>
        <v>16.2427041</v>
      </c>
      <c r="R100" s="98"/>
      <c r="S100" s="98"/>
      <c r="T100" s="101" t="s">
        <v>78</v>
      </c>
      <c r="U100" s="102">
        <f t="shared" ref="U100:X100" si="28">STDEV(U96:U98)</f>
        <v>0.4210025933</v>
      </c>
      <c r="V100" s="102">
        <f t="shared" si="28"/>
        <v>167.6539545</v>
      </c>
      <c r="W100" s="102">
        <f t="shared" si="28"/>
        <v>0.5120413035</v>
      </c>
      <c r="X100" s="106">
        <f t="shared" si="28"/>
        <v>34.59885331</v>
      </c>
      <c r="Y100" s="98"/>
      <c r="Z100" s="98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</row>
    <row r="101" ht="14.25" customHeight="1">
      <c r="A101" s="11" t="s">
        <v>79</v>
      </c>
      <c r="B101" s="11" t="s">
        <v>199</v>
      </c>
      <c r="C101" s="41" t="s">
        <v>200</v>
      </c>
      <c r="D101" s="95" t="s">
        <v>214</v>
      </c>
      <c r="E101" s="92">
        <v>44048.0</v>
      </c>
      <c r="F101" s="37">
        <v>25.57505146233923</v>
      </c>
      <c r="H101" s="85"/>
      <c r="I101" s="11" t="s">
        <v>215</v>
      </c>
      <c r="J101" s="92">
        <v>44048.0</v>
      </c>
      <c r="K101" s="43">
        <v>7.3584807692307415</v>
      </c>
      <c r="L101" s="39">
        <v>9.62688461538458</v>
      </c>
      <c r="M101" s="37">
        <v>0.17520202540058757</v>
      </c>
      <c r="N101" s="37">
        <v>0.09697552485758444</v>
      </c>
      <c r="O101" s="39">
        <v>0.12021430367205481</v>
      </c>
      <c r="P101" s="37">
        <f t="shared" ref="P101:P103" si="29">SUM(K101:O101)</f>
        <v>17.37775724</v>
      </c>
      <c r="Q101" s="57">
        <f t="shared" ref="Q101:Q103" si="30">P101/F101*100</f>
        <v>67.94808317</v>
      </c>
      <c r="R101" s="11" t="s">
        <v>216</v>
      </c>
      <c r="S101" s="11" t="s">
        <v>217</v>
      </c>
      <c r="T101" s="94" t="s">
        <v>218</v>
      </c>
      <c r="U101" s="45">
        <v>-44.193079519878424</v>
      </c>
      <c r="V101" s="45">
        <v>448.77774148462356</v>
      </c>
      <c r="W101" s="45">
        <v>3.922004388294705</v>
      </c>
      <c r="X101" s="70">
        <v>94.63972704661543</v>
      </c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</row>
    <row r="102" ht="14.25" customHeight="1">
      <c r="A102" s="11" t="s">
        <v>79</v>
      </c>
      <c r="B102" s="11" t="s">
        <v>199</v>
      </c>
      <c r="C102" s="41" t="s">
        <v>200</v>
      </c>
      <c r="D102" s="95" t="s">
        <v>219</v>
      </c>
      <c r="E102" s="92">
        <v>44048.0</v>
      </c>
      <c r="F102" s="37">
        <v>25.344310840603764</v>
      </c>
      <c r="H102" s="85"/>
      <c r="I102" s="11" t="s">
        <v>220</v>
      </c>
      <c r="J102" s="92">
        <v>44048.0</v>
      </c>
      <c r="K102" s="43">
        <v>7.799713780918304</v>
      </c>
      <c r="L102" s="39">
        <v>13.90646643109465</v>
      </c>
      <c r="M102" s="37">
        <v>0.2771422046874496</v>
      </c>
      <c r="N102" s="37">
        <v>0.20414627973972949</v>
      </c>
      <c r="O102" s="39">
        <v>0.18632162030162217</v>
      </c>
      <c r="P102" s="37">
        <f t="shared" si="29"/>
        <v>22.37379032</v>
      </c>
      <c r="Q102" s="57">
        <f t="shared" si="30"/>
        <v>88.27933992</v>
      </c>
      <c r="R102" s="11" t="s">
        <v>221</v>
      </c>
      <c r="S102" s="11" t="s">
        <v>222</v>
      </c>
      <c r="T102" s="94" t="s">
        <v>218</v>
      </c>
      <c r="U102" s="45">
        <v>-42.24697890373964</v>
      </c>
      <c r="V102" s="45">
        <v>527.286262793089</v>
      </c>
      <c r="W102" s="45">
        <v>4.8560941478272355</v>
      </c>
      <c r="X102" s="70">
        <v>106.52445427387858</v>
      </c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</row>
    <row r="103" ht="14.25" customHeight="1">
      <c r="A103" s="11" t="s">
        <v>79</v>
      </c>
      <c r="B103" s="11" t="s">
        <v>199</v>
      </c>
      <c r="C103" s="41" t="s">
        <v>200</v>
      </c>
      <c r="D103" s="95" t="s">
        <v>223</v>
      </c>
      <c r="E103" s="92">
        <v>44048.0</v>
      </c>
      <c r="F103" s="37">
        <v>30.834353055085572</v>
      </c>
      <c r="H103" s="85"/>
      <c r="I103" s="11" t="s">
        <v>224</v>
      </c>
      <c r="J103" s="92">
        <v>44048.0</v>
      </c>
      <c r="K103" s="43">
        <v>12.918058252427214</v>
      </c>
      <c r="L103" s="39">
        <v>24.22135922330103</v>
      </c>
      <c r="M103" s="37">
        <v>0.24808382325887657</v>
      </c>
      <c r="N103" s="37">
        <v>0.1624764207910513</v>
      </c>
      <c r="O103" s="39">
        <v>0.2570223292843969</v>
      </c>
      <c r="P103" s="37">
        <f t="shared" si="29"/>
        <v>37.80700005</v>
      </c>
      <c r="Q103" s="57">
        <f t="shared" si="30"/>
        <v>122.6132424</v>
      </c>
      <c r="R103" s="11" t="s">
        <v>225</v>
      </c>
      <c r="S103" s="11" t="s">
        <v>226</v>
      </c>
      <c r="T103" s="94" t="s">
        <v>227</v>
      </c>
      <c r="U103" s="45">
        <v>-40.11620653380318</v>
      </c>
      <c r="V103" s="45">
        <v>569.6449482335117</v>
      </c>
      <c r="W103" s="45">
        <v>5.089616587710367</v>
      </c>
      <c r="X103" s="70">
        <v>116.30902883899294</v>
      </c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</row>
    <row r="104" ht="14.25" customHeight="1">
      <c r="A104" s="40"/>
      <c r="B104" s="40"/>
      <c r="C104" s="50"/>
      <c r="D104" s="96"/>
      <c r="E104" s="97" t="s">
        <v>77</v>
      </c>
      <c r="F104" s="52">
        <f>AVERAGE(F101:H103)</f>
        <v>27.25123845</v>
      </c>
      <c r="H104" s="85"/>
      <c r="I104" s="40"/>
      <c r="J104" s="97" t="s">
        <v>77</v>
      </c>
      <c r="K104" s="71">
        <f t="shared" ref="K104:Q104" si="31">AVERAGE(K101:K103)</f>
        <v>9.358750934</v>
      </c>
      <c r="L104" s="53">
        <f t="shared" si="31"/>
        <v>15.91823676</v>
      </c>
      <c r="M104" s="52">
        <f t="shared" si="31"/>
        <v>0.2334760178</v>
      </c>
      <c r="N104" s="52">
        <f t="shared" si="31"/>
        <v>0.1545327418</v>
      </c>
      <c r="O104" s="53">
        <f t="shared" si="31"/>
        <v>0.1878527511</v>
      </c>
      <c r="P104" s="52">
        <f t="shared" si="31"/>
        <v>25.8528492</v>
      </c>
      <c r="Q104" s="57">
        <f t="shared" si="31"/>
        <v>92.94688849</v>
      </c>
      <c r="R104" s="40"/>
      <c r="S104" s="40"/>
      <c r="T104" s="97" t="s">
        <v>77</v>
      </c>
      <c r="U104" s="52">
        <f t="shared" ref="U104:X104" si="32">AVERAGE(U101:U103)</f>
        <v>-42.18542165</v>
      </c>
      <c r="V104" s="52">
        <f t="shared" si="32"/>
        <v>515.2363175</v>
      </c>
      <c r="W104" s="52">
        <f t="shared" si="32"/>
        <v>4.622571708</v>
      </c>
      <c r="X104" s="53">
        <f t="shared" si="32"/>
        <v>105.8244034</v>
      </c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</row>
    <row r="105" ht="14.25" customHeight="1">
      <c r="A105" s="60"/>
      <c r="B105" s="60"/>
      <c r="C105" s="88"/>
      <c r="D105" s="108"/>
      <c r="E105" s="109" t="s">
        <v>78</v>
      </c>
      <c r="F105" s="61">
        <f>STDEV(F101:H103)</f>
        <v>3.105212231</v>
      </c>
      <c r="G105" s="86"/>
      <c r="H105" s="87"/>
      <c r="I105" s="60"/>
      <c r="J105" s="109" t="s">
        <v>78</v>
      </c>
      <c r="K105" s="74">
        <f t="shared" ref="K105:Q105" si="33">STDEV(K101:K103)</f>
        <v>3.090335432</v>
      </c>
      <c r="L105" s="73">
        <f t="shared" si="33"/>
        <v>7.502338779</v>
      </c>
      <c r="M105" s="61">
        <f t="shared" si="33"/>
        <v>0.05251657856</v>
      </c>
      <c r="N105" s="61">
        <f t="shared" si="33"/>
        <v>0.05402517193</v>
      </c>
      <c r="O105" s="73">
        <f t="shared" si="33"/>
        <v>0.0684168637</v>
      </c>
      <c r="P105" s="61">
        <f t="shared" si="33"/>
        <v>10.6497126</v>
      </c>
      <c r="Q105" s="75">
        <f t="shared" si="33"/>
        <v>27.62986455</v>
      </c>
      <c r="R105" s="60"/>
      <c r="S105" s="60"/>
      <c r="T105" s="109" t="s">
        <v>78</v>
      </c>
      <c r="U105" s="61">
        <f t="shared" ref="U105:X105" si="34">STDEV(U101:U103)</f>
        <v>2.03913347</v>
      </c>
      <c r="V105" s="61">
        <f t="shared" si="34"/>
        <v>61.3279814</v>
      </c>
      <c r="W105" s="61">
        <f t="shared" si="34"/>
        <v>0.6178423015</v>
      </c>
      <c r="X105" s="73">
        <f t="shared" si="34"/>
        <v>10.85159958</v>
      </c>
      <c r="Y105" s="60"/>
      <c r="Z105" s="6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</row>
    <row r="106" ht="14.25" customHeight="1">
      <c r="A106" s="11" t="s">
        <v>30</v>
      </c>
      <c r="B106" s="11" t="s">
        <v>228</v>
      </c>
      <c r="C106" s="41" t="s">
        <v>229</v>
      </c>
      <c r="D106" s="95" t="s">
        <v>230</v>
      </c>
      <c r="E106" s="110">
        <v>44076.0</v>
      </c>
      <c r="F106" s="37">
        <v>79.13040540513991</v>
      </c>
      <c r="H106" s="85"/>
      <c r="I106" s="11" t="s">
        <v>231</v>
      </c>
      <c r="J106" s="110">
        <v>44076.0</v>
      </c>
      <c r="K106" s="43">
        <v>37.754441558442444</v>
      </c>
      <c r="L106" s="39">
        <v>3.274340848090667</v>
      </c>
      <c r="M106" s="37">
        <v>1.4260246966206915</v>
      </c>
      <c r="N106" s="37">
        <v>0.3747058497748757</v>
      </c>
      <c r="O106" s="39">
        <v>5.788914636509945</v>
      </c>
      <c r="P106" s="37">
        <f t="shared" ref="P106:P108" si="35">SUM(K106:O106)</f>
        <v>48.61842759</v>
      </c>
      <c r="Q106" s="57">
        <f t="shared" ref="Q106:Q108" si="36">P106/F106*100</f>
        <v>61.44089284</v>
      </c>
      <c r="R106" s="11" t="s">
        <v>232</v>
      </c>
      <c r="S106" s="11" t="s">
        <v>233</v>
      </c>
      <c r="T106" s="94" t="s">
        <v>234</v>
      </c>
      <c r="U106" s="45">
        <v>-17.26242886098659</v>
      </c>
      <c r="V106" s="45">
        <v>786.349622410492</v>
      </c>
      <c r="W106" s="45">
        <v>2.316537614098169</v>
      </c>
      <c r="X106" s="70">
        <v>74.86169264002302</v>
      </c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</row>
    <row r="107" ht="14.25" customHeight="1">
      <c r="A107" s="11" t="s">
        <v>30</v>
      </c>
      <c r="B107" s="11" t="s">
        <v>228</v>
      </c>
      <c r="C107" s="41" t="s">
        <v>229</v>
      </c>
      <c r="D107" s="95" t="s">
        <v>235</v>
      </c>
      <c r="E107" s="110">
        <v>44076.0</v>
      </c>
      <c r="F107" s="37">
        <v>47.86856014575137</v>
      </c>
      <c r="H107" s="85"/>
      <c r="I107" s="11" t="s">
        <v>236</v>
      </c>
      <c r="J107" s="110">
        <v>44076.0</v>
      </c>
      <c r="K107" s="43">
        <v>29.72140433925</v>
      </c>
      <c r="L107" s="39">
        <v>3.6634536814234355</v>
      </c>
      <c r="M107" s="37">
        <v>0.19157275030981158</v>
      </c>
      <c r="N107" s="37">
        <v>0.1151259582093248</v>
      </c>
      <c r="O107" s="39">
        <v>5.356047752990986</v>
      </c>
      <c r="P107" s="37">
        <f t="shared" si="35"/>
        <v>39.04760448</v>
      </c>
      <c r="Q107" s="57">
        <f t="shared" si="36"/>
        <v>81.57254859</v>
      </c>
      <c r="R107" s="11" t="s">
        <v>237</v>
      </c>
      <c r="S107" s="11" t="s">
        <v>238</v>
      </c>
      <c r="T107" s="94" t="s">
        <v>234</v>
      </c>
      <c r="U107" s="45">
        <v>-15.362768693581716</v>
      </c>
      <c r="V107" s="45">
        <v>1010.91211407312</v>
      </c>
      <c r="W107" s="45">
        <v>2.997644730423972</v>
      </c>
      <c r="X107" s="70">
        <v>99.1860768210047</v>
      </c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</row>
    <row r="108" ht="14.25" customHeight="1">
      <c r="A108" s="11" t="s">
        <v>30</v>
      </c>
      <c r="B108" s="11" t="s">
        <v>228</v>
      </c>
      <c r="C108" s="41" t="s">
        <v>229</v>
      </c>
      <c r="D108" s="95" t="s">
        <v>239</v>
      </c>
      <c r="E108" s="110">
        <v>44076.0</v>
      </c>
      <c r="F108" s="37">
        <v>23.023267654260934</v>
      </c>
      <c r="H108" s="85"/>
      <c r="I108" s="11" t="s">
        <v>240</v>
      </c>
      <c r="J108" s="110">
        <v>44076.0</v>
      </c>
      <c r="K108" s="43">
        <v>6.197636678200659</v>
      </c>
      <c r="L108" s="39">
        <v>0.9021174464300005</v>
      </c>
      <c r="M108" s="37">
        <v>0.13394799783275851</v>
      </c>
      <c r="N108" s="37">
        <v>0.11149714097838509</v>
      </c>
      <c r="O108" s="39">
        <v>2.159098410826482</v>
      </c>
      <c r="P108" s="37">
        <f t="shared" si="35"/>
        <v>9.504297674</v>
      </c>
      <c r="Q108" s="57">
        <f t="shared" si="36"/>
        <v>41.2812717</v>
      </c>
      <c r="R108" s="11" t="s">
        <v>241</v>
      </c>
      <c r="S108" s="11" t="s">
        <v>242</v>
      </c>
      <c r="T108" s="94" t="s">
        <v>234</v>
      </c>
      <c r="U108" s="45">
        <v>-16.605278985685775</v>
      </c>
      <c r="V108" s="45">
        <v>692.8406419911342</v>
      </c>
      <c r="W108" s="45">
        <v>-0.13544800467472246</v>
      </c>
      <c r="X108" s="70">
        <v>61.12183521788368</v>
      </c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</row>
    <row r="109" ht="14.25" customHeight="1">
      <c r="A109" s="40"/>
      <c r="B109" s="40"/>
      <c r="C109" s="50"/>
      <c r="D109" s="96"/>
      <c r="E109" s="97" t="s">
        <v>77</v>
      </c>
      <c r="F109" s="52">
        <f>AVERAGE(F106:H108)</f>
        <v>50.00741107</v>
      </c>
      <c r="H109" s="85"/>
      <c r="I109" s="40"/>
      <c r="J109" s="97" t="s">
        <v>77</v>
      </c>
      <c r="K109" s="71">
        <f t="shared" ref="K109:Q109" si="37">AVERAGE(K106:K108)</f>
        <v>24.55782753</v>
      </c>
      <c r="L109" s="53">
        <f t="shared" si="37"/>
        <v>2.613303992</v>
      </c>
      <c r="M109" s="52">
        <f t="shared" si="37"/>
        <v>0.5838484816</v>
      </c>
      <c r="N109" s="52">
        <f t="shared" si="37"/>
        <v>0.200442983</v>
      </c>
      <c r="O109" s="53">
        <f t="shared" si="37"/>
        <v>4.434686933</v>
      </c>
      <c r="P109" s="52">
        <f t="shared" si="37"/>
        <v>32.39010992</v>
      </c>
      <c r="Q109" s="57">
        <f t="shared" si="37"/>
        <v>61.43157104</v>
      </c>
      <c r="R109" s="40"/>
      <c r="S109" s="40"/>
      <c r="T109" s="97" t="s">
        <v>77</v>
      </c>
      <c r="U109" s="52">
        <f t="shared" ref="U109:X109" si="38">AVERAGE(U106:U108)</f>
        <v>-16.41015885</v>
      </c>
      <c r="V109" s="52">
        <f t="shared" si="38"/>
        <v>830.0341262</v>
      </c>
      <c r="W109" s="52">
        <f t="shared" si="38"/>
        <v>1.72624478</v>
      </c>
      <c r="X109" s="53">
        <f t="shared" si="38"/>
        <v>78.38986823</v>
      </c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</row>
    <row r="110" ht="14.25" customHeight="1">
      <c r="A110" s="98"/>
      <c r="B110" s="98"/>
      <c r="C110" s="99"/>
      <c r="D110" s="100"/>
      <c r="E110" s="101" t="s">
        <v>78</v>
      </c>
      <c r="F110" s="102">
        <f>STDEV(F106:H108)</f>
        <v>28.11465346</v>
      </c>
      <c r="G110" s="103"/>
      <c r="H110" s="104"/>
      <c r="I110" s="98"/>
      <c r="J110" s="101" t="s">
        <v>78</v>
      </c>
      <c r="K110" s="105">
        <f t="shared" ref="K110:Q110" si="39">STDEV(K106:K108)</f>
        <v>16.39984383</v>
      </c>
      <c r="L110" s="106">
        <f t="shared" si="39"/>
        <v>1.494647699</v>
      </c>
      <c r="M110" s="102">
        <f t="shared" si="39"/>
        <v>0.7299148826</v>
      </c>
      <c r="N110" s="102">
        <f t="shared" si="39"/>
        <v>0.1509269762</v>
      </c>
      <c r="O110" s="106">
        <f t="shared" si="39"/>
        <v>1.982566715</v>
      </c>
      <c r="P110" s="102">
        <f t="shared" si="39"/>
        <v>20.38922424</v>
      </c>
      <c r="Q110" s="107">
        <f t="shared" si="39"/>
        <v>20.14564006</v>
      </c>
      <c r="R110" s="98"/>
      <c r="S110" s="98"/>
      <c r="T110" s="101" t="s">
        <v>78</v>
      </c>
      <c r="U110" s="102">
        <f t="shared" ref="U110:X110" si="40">STDEV(U106:U108)</f>
        <v>0.9647440538</v>
      </c>
      <c r="V110" s="102">
        <f t="shared" si="40"/>
        <v>163.473598</v>
      </c>
      <c r="W110" s="102">
        <f t="shared" si="40"/>
        <v>1.64784761</v>
      </c>
      <c r="X110" s="106">
        <f t="shared" si="40"/>
        <v>19.27583045</v>
      </c>
      <c r="Y110" s="98"/>
      <c r="Z110" s="98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</row>
    <row r="111" ht="14.25" customHeight="1">
      <c r="A111" s="11" t="s">
        <v>79</v>
      </c>
      <c r="B111" s="11" t="s">
        <v>228</v>
      </c>
      <c r="C111" s="41" t="s">
        <v>229</v>
      </c>
      <c r="D111" s="95" t="s">
        <v>243</v>
      </c>
      <c r="E111" s="110">
        <v>44074.0</v>
      </c>
      <c r="F111" s="37">
        <v>260.65974794228794</v>
      </c>
      <c r="H111" s="85"/>
      <c r="I111" s="11" t="s">
        <v>244</v>
      </c>
      <c r="J111" s="110">
        <v>44074.0</v>
      </c>
      <c r="K111" s="43">
        <v>47.79278230500651</v>
      </c>
      <c r="L111" s="39">
        <v>2.977857974388867</v>
      </c>
      <c r="M111" s="37">
        <v>0.9180552926527894</v>
      </c>
      <c r="N111" s="37">
        <v>0.633234968309831</v>
      </c>
      <c r="O111" s="39">
        <v>19.204525021202937</v>
      </c>
      <c r="P111" s="37">
        <f t="shared" ref="P111:P113" si="41">SUM(K111:O111)</f>
        <v>71.52645556</v>
      </c>
      <c r="Q111" s="57">
        <f t="shared" ref="Q111:Q113" si="42">P111/F111*100</f>
        <v>27.44054505</v>
      </c>
      <c r="R111" s="11" t="s">
        <v>245</v>
      </c>
      <c r="S111" s="11" t="s">
        <v>246</v>
      </c>
      <c r="T111" s="94" t="s">
        <v>247</v>
      </c>
      <c r="U111" s="45">
        <v>-30.763231354295886</v>
      </c>
      <c r="V111" s="45">
        <v>1000.659157722169</v>
      </c>
      <c r="W111" s="45">
        <v>1.3435274479184502</v>
      </c>
      <c r="X111" s="70">
        <v>83.446775473058</v>
      </c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</row>
    <row r="112" ht="14.25" customHeight="1">
      <c r="A112" s="11" t="s">
        <v>79</v>
      </c>
      <c r="B112" s="11" t="s">
        <v>228</v>
      </c>
      <c r="C112" s="41" t="s">
        <v>229</v>
      </c>
      <c r="D112" s="95" t="s">
        <v>248</v>
      </c>
      <c r="E112" s="110">
        <v>44074.0</v>
      </c>
      <c r="F112" s="37">
        <v>336.61960235947777</v>
      </c>
      <c r="H112" s="85"/>
      <c r="I112" s="11" t="s">
        <v>249</v>
      </c>
      <c r="J112" s="110">
        <v>44074.0</v>
      </c>
      <c r="K112" s="43">
        <v>155.73965678627187</v>
      </c>
      <c r="L112" s="39">
        <v>2.578471138845561</v>
      </c>
      <c r="M112" s="37">
        <v>3.601738436693472</v>
      </c>
      <c r="N112" s="37">
        <v>1.3413848425599193</v>
      </c>
      <c r="O112" s="39">
        <v>19.956572273994524</v>
      </c>
      <c r="P112" s="37">
        <f t="shared" si="41"/>
        <v>183.2178235</v>
      </c>
      <c r="Q112" s="57">
        <f t="shared" si="42"/>
        <v>54.42874455</v>
      </c>
      <c r="R112" s="11" t="s">
        <v>250</v>
      </c>
      <c r="S112" s="11" t="s">
        <v>251</v>
      </c>
      <c r="T112" s="94" t="s">
        <v>247</v>
      </c>
      <c r="U112" s="45">
        <v>-34.68114582271285</v>
      </c>
      <c r="V112" s="45">
        <v>981.0930130351661</v>
      </c>
      <c r="W112" s="45">
        <v>1.0321641947409401</v>
      </c>
      <c r="X112" s="70">
        <v>87.15803513118516</v>
      </c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</row>
    <row r="113" ht="14.25" customHeight="1">
      <c r="A113" s="11" t="s">
        <v>79</v>
      </c>
      <c r="B113" s="11" t="s">
        <v>228</v>
      </c>
      <c r="C113" s="41" t="s">
        <v>229</v>
      </c>
      <c r="D113" s="95" t="s">
        <v>252</v>
      </c>
      <c r="E113" s="110">
        <v>44074.0</v>
      </c>
      <c r="F113" s="37">
        <v>220.9489352659074</v>
      </c>
      <c r="H113" s="85"/>
      <c r="I113" s="11" t="s">
        <v>253</v>
      </c>
      <c r="J113" s="110">
        <v>44074.0</v>
      </c>
      <c r="K113" s="43">
        <v>76.92105263158014</v>
      </c>
      <c r="L113" s="39">
        <v>2.7234210526316214</v>
      </c>
      <c r="M113" s="37">
        <v>4.242988717138801</v>
      </c>
      <c r="N113" s="37">
        <v>0.5429326392639586</v>
      </c>
      <c r="O113" s="39">
        <v>33.38298551249643</v>
      </c>
      <c r="P113" s="37">
        <f t="shared" si="41"/>
        <v>117.8133806</v>
      </c>
      <c r="Q113" s="57">
        <f t="shared" si="42"/>
        <v>53.32154256</v>
      </c>
      <c r="R113" s="11" t="s">
        <v>254</v>
      </c>
      <c r="S113" s="11" t="s">
        <v>255</v>
      </c>
      <c r="T113" s="94" t="s">
        <v>247</v>
      </c>
      <c r="U113" s="45">
        <v>-32.651667048814765</v>
      </c>
      <c r="V113" s="45">
        <v>811.6002513373318</v>
      </c>
      <c r="W113" s="45">
        <v>2.8322330021734197</v>
      </c>
      <c r="X113" s="70">
        <v>65.00682763969346</v>
      </c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</row>
    <row r="114" ht="14.25" customHeight="1">
      <c r="A114" s="40"/>
      <c r="B114" s="40"/>
      <c r="C114" s="50"/>
      <c r="D114" s="96"/>
      <c r="E114" s="97" t="s">
        <v>77</v>
      </c>
      <c r="F114" s="52">
        <f>AVERAGE(F111:H113)</f>
        <v>272.7427619</v>
      </c>
      <c r="H114" s="85"/>
      <c r="I114" s="40"/>
      <c r="J114" s="97" t="s">
        <v>77</v>
      </c>
      <c r="K114" s="71">
        <f t="shared" ref="K114:Q114" si="43">AVERAGE(K111:K113)</f>
        <v>93.48449724</v>
      </c>
      <c r="L114" s="53">
        <f t="shared" si="43"/>
        <v>2.759916722</v>
      </c>
      <c r="M114" s="52">
        <f t="shared" si="43"/>
        <v>2.920927482</v>
      </c>
      <c r="N114" s="52">
        <f t="shared" si="43"/>
        <v>0.83918415</v>
      </c>
      <c r="O114" s="53">
        <f t="shared" si="43"/>
        <v>24.18136094</v>
      </c>
      <c r="P114" s="52">
        <f t="shared" si="43"/>
        <v>124.1858865</v>
      </c>
      <c r="Q114" s="57">
        <f t="shared" si="43"/>
        <v>45.06361072</v>
      </c>
      <c r="R114" s="40"/>
      <c r="S114" s="40"/>
      <c r="T114" s="97" t="s">
        <v>77</v>
      </c>
      <c r="U114" s="52">
        <f t="shared" ref="U114:X114" si="44">AVERAGE(U111:U113)</f>
        <v>-32.69868141</v>
      </c>
      <c r="V114" s="52">
        <f t="shared" si="44"/>
        <v>931.117474</v>
      </c>
      <c r="W114" s="52">
        <f t="shared" si="44"/>
        <v>1.735974882</v>
      </c>
      <c r="X114" s="53">
        <f t="shared" si="44"/>
        <v>78.53721275</v>
      </c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</row>
    <row r="115" ht="14.25" customHeight="1">
      <c r="A115" s="60"/>
      <c r="B115" s="60"/>
      <c r="C115" s="88"/>
      <c r="D115" s="108"/>
      <c r="E115" s="109" t="s">
        <v>78</v>
      </c>
      <c r="F115" s="61">
        <f>STDEV(F111:H113)</f>
        <v>58.77435857</v>
      </c>
      <c r="G115" s="86"/>
      <c r="H115" s="87"/>
      <c r="I115" s="60"/>
      <c r="J115" s="109" t="s">
        <v>78</v>
      </c>
      <c r="K115" s="74">
        <f t="shared" ref="K115:Q115" si="45">STDEV(K111:K113)</f>
        <v>55.84704738</v>
      </c>
      <c r="L115" s="73">
        <f t="shared" si="45"/>
        <v>0.202179157</v>
      </c>
      <c r="M115" s="61">
        <f t="shared" si="45"/>
        <v>1.763922684</v>
      </c>
      <c r="N115" s="61">
        <f t="shared" si="45"/>
        <v>0.4372559655</v>
      </c>
      <c r="O115" s="73">
        <f t="shared" si="45"/>
        <v>7.977707371</v>
      </c>
      <c r="P115" s="61">
        <f t="shared" si="45"/>
        <v>56.11770702</v>
      </c>
      <c r="Q115" s="75">
        <f t="shared" si="45"/>
        <v>15.27205968</v>
      </c>
      <c r="R115" s="60"/>
      <c r="S115" s="60"/>
      <c r="T115" s="109" t="s">
        <v>78</v>
      </c>
      <c r="U115" s="61">
        <f t="shared" ref="U115:X115" si="46">STDEV(U111:U113)</f>
        <v>1.959380312</v>
      </c>
      <c r="V115" s="61">
        <f t="shared" si="46"/>
        <v>103.9662608</v>
      </c>
      <c r="W115" s="61">
        <f t="shared" si="46"/>
        <v>0.9620671333</v>
      </c>
      <c r="X115" s="73">
        <f t="shared" si="46"/>
        <v>11.86367788</v>
      </c>
      <c r="Y115" s="60"/>
      <c r="Z115" s="6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</row>
    <row r="116" ht="14.25" customHeight="1">
      <c r="A116" s="11" t="s">
        <v>30</v>
      </c>
      <c r="B116" s="11" t="s">
        <v>256</v>
      </c>
      <c r="C116" s="41" t="s">
        <v>257</v>
      </c>
      <c r="D116" s="11" t="s">
        <v>258</v>
      </c>
      <c r="E116" s="11" t="s">
        <v>259</v>
      </c>
      <c r="F116" s="37">
        <v>303.087738708493</v>
      </c>
      <c r="H116" s="85"/>
      <c r="I116" s="11" t="s">
        <v>260</v>
      </c>
      <c r="J116" s="11" t="s">
        <v>259</v>
      </c>
      <c r="K116" s="43">
        <v>108.95079268293291</v>
      </c>
      <c r="L116" s="39">
        <v>0.5388768736004464</v>
      </c>
      <c r="M116" s="37">
        <v>0.13709355109187354</v>
      </c>
      <c r="N116" s="37">
        <v>0.4067955462665912</v>
      </c>
      <c r="O116" s="39">
        <v>1.294111020489783</v>
      </c>
      <c r="P116" s="37">
        <f t="shared" ref="P116:P118" si="47">SUM(K116:O116)</f>
        <v>111.3276697</v>
      </c>
      <c r="Q116" s="57">
        <f t="shared" ref="Q116:Q118" si="48">P116/F116*100</f>
        <v>36.73116905</v>
      </c>
      <c r="R116" s="111" t="s">
        <v>261</v>
      </c>
      <c r="S116" s="11" t="s">
        <v>262</v>
      </c>
      <c r="T116" s="94" t="s">
        <v>259</v>
      </c>
      <c r="U116" s="45">
        <v>-15.365447150712189</v>
      </c>
      <c r="V116" s="45">
        <v>1099.7635835749943</v>
      </c>
      <c r="W116" s="45">
        <v>2.6181707656138817</v>
      </c>
      <c r="X116" s="70">
        <v>108.34334031120213</v>
      </c>
      <c r="Y116" s="11">
        <v>2.5</v>
      </c>
      <c r="Z116" s="11">
        <v>1.0</v>
      </c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</row>
    <row r="117" ht="14.25" customHeight="1">
      <c r="A117" s="11" t="s">
        <v>30</v>
      </c>
      <c r="B117" s="11" t="s">
        <v>256</v>
      </c>
      <c r="C117" s="41" t="s">
        <v>263</v>
      </c>
      <c r="D117" s="11" t="s">
        <v>264</v>
      </c>
      <c r="E117" s="11" t="s">
        <v>259</v>
      </c>
      <c r="F117" s="37">
        <v>320.6806345550021</v>
      </c>
      <c r="H117" s="85"/>
      <c r="I117" s="11" t="s">
        <v>265</v>
      </c>
      <c r="J117" s="11" t="s">
        <v>259</v>
      </c>
      <c r="K117" s="43">
        <v>156.02887159532767</v>
      </c>
      <c r="L117" s="39">
        <v>0.6629630949026694</v>
      </c>
      <c r="M117" s="37">
        <v>0.17449997116018914</v>
      </c>
      <c r="N117" s="37">
        <v>0.6494229092351625</v>
      </c>
      <c r="O117" s="39">
        <v>1.7832794055748873</v>
      </c>
      <c r="P117" s="37">
        <f t="shared" si="47"/>
        <v>159.299037</v>
      </c>
      <c r="Q117" s="57">
        <f t="shared" si="48"/>
        <v>49.67529056</v>
      </c>
      <c r="R117" s="111" t="s">
        <v>266</v>
      </c>
      <c r="S117" s="11" t="s">
        <v>267</v>
      </c>
      <c r="T117" s="94" t="s">
        <v>259</v>
      </c>
      <c r="U117" s="45">
        <v>-16.460779317707317</v>
      </c>
      <c r="V117" s="45">
        <v>812.1640762440425</v>
      </c>
      <c r="W117" s="45">
        <v>2.9392641204531893</v>
      </c>
      <c r="X117" s="70">
        <v>82.30094316596087</v>
      </c>
      <c r="Y117" s="11">
        <v>0.5</v>
      </c>
      <c r="Z117" s="11">
        <v>1.0</v>
      </c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</row>
    <row r="118" ht="14.25" customHeight="1">
      <c r="A118" s="11" t="s">
        <v>30</v>
      </c>
      <c r="B118" s="11" t="s">
        <v>256</v>
      </c>
      <c r="C118" s="41" t="s">
        <v>268</v>
      </c>
      <c r="D118" s="11" t="s">
        <v>269</v>
      </c>
      <c r="E118" s="11" t="s">
        <v>259</v>
      </c>
      <c r="F118" s="37">
        <v>291.5628031679696</v>
      </c>
      <c r="H118" s="85"/>
      <c r="I118" s="11" t="s">
        <v>270</v>
      </c>
      <c r="J118" s="11" t="s">
        <v>259</v>
      </c>
      <c r="K118" s="43">
        <v>163.2033584905635</v>
      </c>
      <c r="L118" s="39">
        <v>0.7013645496211164</v>
      </c>
      <c r="M118" s="37">
        <v>0.1867335834549781</v>
      </c>
      <c r="N118" s="37">
        <v>0.7041837069866056</v>
      </c>
      <c r="O118" s="39">
        <v>1.723819848149368</v>
      </c>
      <c r="P118" s="37">
        <f t="shared" si="47"/>
        <v>166.5194602</v>
      </c>
      <c r="Q118" s="57">
        <f t="shared" si="48"/>
        <v>57.11272438</v>
      </c>
      <c r="R118" s="111" t="s">
        <v>271</v>
      </c>
      <c r="S118" s="11" t="s">
        <v>272</v>
      </c>
      <c r="T118" s="94" t="s">
        <v>259</v>
      </c>
      <c r="U118" s="45">
        <v>-17.731375232019886</v>
      </c>
      <c r="V118" s="45">
        <v>640.557150311695</v>
      </c>
      <c r="W118" s="45">
        <v>3.1630564586745242</v>
      </c>
      <c r="X118" s="70">
        <v>71.35185141043489</v>
      </c>
      <c r="Y118" s="11">
        <v>0.5</v>
      </c>
      <c r="Z118" s="11">
        <v>2.0</v>
      </c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</row>
    <row r="119" ht="14.25" customHeight="1">
      <c r="A119" s="40"/>
      <c r="B119" s="40"/>
      <c r="C119" s="50"/>
      <c r="D119" s="40"/>
      <c r="E119" s="97" t="s">
        <v>77</v>
      </c>
      <c r="F119" s="52">
        <f>AVERAGE(F116:H118)</f>
        <v>305.1103921</v>
      </c>
      <c r="H119" s="85"/>
      <c r="I119" s="40"/>
      <c r="J119" s="97" t="s">
        <v>77</v>
      </c>
      <c r="K119" s="71">
        <f t="shared" ref="K119:Q119" si="49">AVERAGE(K116:K118)</f>
        <v>142.7276743</v>
      </c>
      <c r="L119" s="53">
        <f t="shared" si="49"/>
        <v>0.634401506</v>
      </c>
      <c r="M119" s="52">
        <f t="shared" si="49"/>
        <v>0.1661090352</v>
      </c>
      <c r="N119" s="52">
        <f t="shared" si="49"/>
        <v>0.5868007208</v>
      </c>
      <c r="O119" s="53">
        <f t="shared" si="49"/>
        <v>1.600403425</v>
      </c>
      <c r="P119" s="52">
        <f t="shared" si="49"/>
        <v>145.7153889</v>
      </c>
      <c r="Q119" s="57">
        <f t="shared" si="49"/>
        <v>47.839728</v>
      </c>
      <c r="R119" s="112"/>
      <c r="S119" s="40"/>
      <c r="T119" s="97" t="s">
        <v>77</v>
      </c>
      <c r="U119" s="52">
        <f t="shared" ref="U119:X119" si="50">AVERAGE(U116:U118)</f>
        <v>-16.51920057</v>
      </c>
      <c r="V119" s="52">
        <f t="shared" si="50"/>
        <v>850.82827</v>
      </c>
      <c r="W119" s="52">
        <f t="shared" si="50"/>
        <v>2.906830448</v>
      </c>
      <c r="X119" s="53">
        <f t="shared" si="50"/>
        <v>87.33204496</v>
      </c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</row>
    <row r="120" ht="14.25" customHeight="1">
      <c r="A120" s="98"/>
      <c r="B120" s="98"/>
      <c r="C120" s="99"/>
      <c r="D120" s="98"/>
      <c r="E120" s="101" t="s">
        <v>78</v>
      </c>
      <c r="F120" s="102">
        <f>STDEV(F116:H118)</f>
        <v>14.66391392</v>
      </c>
      <c r="G120" s="103"/>
      <c r="H120" s="104"/>
      <c r="I120" s="98"/>
      <c r="J120" s="101" t="s">
        <v>78</v>
      </c>
      <c r="K120" s="105">
        <f t="shared" ref="K120:Q120" si="51">STDEV(K116:K118)</f>
        <v>29.47077556</v>
      </c>
      <c r="L120" s="106">
        <f t="shared" si="51"/>
        <v>0.08492575866</v>
      </c>
      <c r="M120" s="102">
        <f t="shared" si="51"/>
        <v>0.02586192293</v>
      </c>
      <c r="N120" s="102">
        <f t="shared" si="51"/>
        <v>0.1582753405</v>
      </c>
      <c r="O120" s="106">
        <f t="shared" si="51"/>
        <v>0.2669178477</v>
      </c>
      <c r="P120" s="102">
        <f t="shared" si="51"/>
        <v>29.99866756</v>
      </c>
      <c r="Q120" s="107">
        <f t="shared" si="51"/>
        <v>10.31401556</v>
      </c>
      <c r="R120" s="113"/>
      <c r="S120" s="98"/>
      <c r="T120" s="101" t="s">
        <v>78</v>
      </c>
      <c r="U120" s="102">
        <f t="shared" ref="U120:X120" si="52">STDEV(U116:U118)</f>
        <v>1.184045482</v>
      </c>
      <c r="V120" s="102">
        <f t="shared" si="52"/>
        <v>232.0319525</v>
      </c>
      <c r="W120" s="102">
        <f t="shared" si="52"/>
        <v>0.273886951</v>
      </c>
      <c r="X120" s="106">
        <f t="shared" si="52"/>
        <v>19.00201441</v>
      </c>
      <c r="Y120" s="98"/>
      <c r="Z120" s="98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</row>
    <row r="121" ht="14.25" customHeight="1">
      <c r="A121" s="11" t="s">
        <v>79</v>
      </c>
      <c r="B121" s="11" t="s">
        <v>256</v>
      </c>
      <c r="C121" s="41" t="s">
        <v>273</v>
      </c>
      <c r="D121" s="11" t="s">
        <v>274</v>
      </c>
      <c r="E121" s="11" t="s">
        <v>275</v>
      </c>
      <c r="F121" s="37">
        <v>722.5058709970224</v>
      </c>
      <c r="H121" s="85"/>
      <c r="I121" s="11" t="s">
        <v>276</v>
      </c>
      <c r="J121" s="11" t="s">
        <v>275</v>
      </c>
      <c r="K121" s="43">
        <v>257.92375000000237</v>
      </c>
      <c r="L121" s="39">
        <v>0.5354481929504257</v>
      </c>
      <c r="M121" s="37">
        <v>0.14994044244113017</v>
      </c>
      <c r="N121" s="37">
        <v>0.45087842578243514</v>
      </c>
      <c r="O121" s="39">
        <v>1.4997382140181355</v>
      </c>
      <c r="P121" s="37">
        <f t="shared" ref="P121:P123" si="53">SUM(K121:O121)</f>
        <v>260.5597553</v>
      </c>
      <c r="Q121" s="57">
        <f t="shared" ref="Q121:Q123" si="54">P121/F121*100</f>
        <v>36.0633409</v>
      </c>
      <c r="R121" s="111" t="s">
        <v>277</v>
      </c>
      <c r="S121" s="11" t="s">
        <v>278</v>
      </c>
      <c r="T121" s="94" t="s">
        <v>279</v>
      </c>
      <c r="U121" s="45">
        <v>-25.797653709132128</v>
      </c>
      <c r="V121" s="45">
        <v>898.7017517631409</v>
      </c>
      <c r="W121" s="45">
        <v>3.912274286632908</v>
      </c>
      <c r="X121" s="70">
        <v>67.54391844443175</v>
      </c>
      <c r="Y121" s="11">
        <v>2.5</v>
      </c>
      <c r="Z121" s="11">
        <v>1.0</v>
      </c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</row>
    <row r="122" ht="14.25" customHeight="1">
      <c r="A122" s="11" t="s">
        <v>79</v>
      </c>
      <c r="B122" s="11" t="s">
        <v>256</v>
      </c>
      <c r="C122" s="41" t="s">
        <v>280</v>
      </c>
      <c r="D122" s="11" t="s">
        <v>281</v>
      </c>
      <c r="E122" s="11" t="s">
        <v>275</v>
      </c>
      <c r="F122" s="37">
        <v>538.4520883931966</v>
      </c>
      <c r="H122" s="85"/>
      <c r="I122" s="11" t="s">
        <v>282</v>
      </c>
      <c r="J122" s="11" t="s">
        <v>275</v>
      </c>
      <c r="K122" s="43">
        <v>482.93471814671744</v>
      </c>
      <c r="L122" s="39">
        <v>0.5679627242181657</v>
      </c>
      <c r="M122" s="37">
        <v>0.21491295335634938</v>
      </c>
      <c r="N122" s="37">
        <v>0.6649636861566294</v>
      </c>
      <c r="O122" s="39">
        <v>2.427957750642132</v>
      </c>
      <c r="P122" s="37">
        <f t="shared" si="53"/>
        <v>486.8105153</v>
      </c>
      <c r="Q122" s="57">
        <f t="shared" si="54"/>
        <v>90.40925381</v>
      </c>
      <c r="R122" s="111" t="s">
        <v>283</v>
      </c>
      <c r="S122" s="11" t="s">
        <v>284</v>
      </c>
      <c r="T122" s="94" t="s">
        <v>279</v>
      </c>
      <c r="U122" s="45">
        <v>-22.45818604624969</v>
      </c>
      <c r="V122" s="45">
        <v>847.5658963439611</v>
      </c>
      <c r="W122" s="45">
        <v>3.0657554420565525</v>
      </c>
      <c r="X122" s="70">
        <v>56.831539955247855</v>
      </c>
      <c r="Y122" s="11">
        <v>0.5</v>
      </c>
      <c r="Z122" s="11">
        <v>2.0</v>
      </c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</row>
    <row r="123" ht="14.25" customHeight="1">
      <c r="A123" s="11" t="s">
        <v>79</v>
      </c>
      <c r="B123" s="11" t="s">
        <v>256</v>
      </c>
      <c r="C123" s="41" t="s">
        <v>285</v>
      </c>
      <c r="D123" s="11" t="s">
        <v>286</v>
      </c>
      <c r="E123" s="11" t="s">
        <v>275</v>
      </c>
      <c r="F123" s="37">
        <v>620.3397815474248</v>
      </c>
      <c r="H123" s="85"/>
      <c r="I123" s="11" t="s">
        <v>287</v>
      </c>
      <c r="J123" s="11" t="s">
        <v>275</v>
      </c>
      <c r="K123" s="43">
        <v>589.7102525252512</v>
      </c>
      <c r="L123" s="39">
        <v>0.7271042701722157</v>
      </c>
      <c r="M123" s="37">
        <v>0.26482967219975007</v>
      </c>
      <c r="N123" s="37">
        <v>0.7392745308721921</v>
      </c>
      <c r="O123" s="39">
        <v>3.0708037672116686</v>
      </c>
      <c r="P123" s="37">
        <f t="shared" si="53"/>
        <v>594.5122648</v>
      </c>
      <c r="Q123" s="57">
        <f t="shared" si="54"/>
        <v>95.8365532</v>
      </c>
      <c r="R123" s="111" t="s">
        <v>288</v>
      </c>
      <c r="S123" s="11" t="s">
        <v>289</v>
      </c>
      <c r="T123" s="94" t="s">
        <v>279</v>
      </c>
      <c r="U123" s="45">
        <v>-25.46696070498736</v>
      </c>
      <c r="V123" s="45">
        <v>849.4803944480036</v>
      </c>
      <c r="W123" s="45">
        <v>4.622571707944102</v>
      </c>
      <c r="X123" s="70">
        <v>72.29216360203093</v>
      </c>
      <c r="Y123" s="11">
        <v>2.5</v>
      </c>
      <c r="Z123" s="11">
        <v>2.0</v>
      </c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</row>
    <row r="124" ht="14.25" customHeight="1">
      <c r="A124" s="40"/>
      <c r="B124" s="40"/>
      <c r="C124" s="50"/>
      <c r="D124" s="40"/>
      <c r="E124" s="97" t="s">
        <v>77</v>
      </c>
      <c r="F124" s="52">
        <f>AVERAGE(F121:H123)</f>
        <v>627.099247</v>
      </c>
      <c r="H124" s="85"/>
      <c r="I124" s="40"/>
      <c r="J124" s="97" t="s">
        <v>77</v>
      </c>
      <c r="K124" s="71">
        <f t="shared" ref="K124:Q124" si="55">AVERAGE(K121:K123)</f>
        <v>443.5229069</v>
      </c>
      <c r="L124" s="53">
        <f t="shared" si="55"/>
        <v>0.6101717291</v>
      </c>
      <c r="M124" s="52">
        <f t="shared" si="55"/>
        <v>0.209894356</v>
      </c>
      <c r="N124" s="52">
        <f t="shared" si="55"/>
        <v>0.6183722143</v>
      </c>
      <c r="O124" s="53">
        <f t="shared" si="55"/>
        <v>2.332833244</v>
      </c>
      <c r="P124" s="52">
        <f t="shared" si="55"/>
        <v>447.2941784</v>
      </c>
      <c r="Q124" s="57">
        <f t="shared" si="55"/>
        <v>74.1030493</v>
      </c>
      <c r="R124" s="112"/>
      <c r="S124" s="40"/>
      <c r="T124" s="97" t="s">
        <v>77</v>
      </c>
      <c r="U124" s="52">
        <f t="shared" ref="U124:X124" si="56">AVERAGE(U121:U123)</f>
        <v>-24.57426682</v>
      </c>
      <c r="V124" s="52">
        <f t="shared" si="56"/>
        <v>865.2493475</v>
      </c>
      <c r="W124" s="52">
        <f t="shared" si="56"/>
        <v>3.866867146</v>
      </c>
      <c r="X124" s="53">
        <f t="shared" si="56"/>
        <v>65.555874</v>
      </c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</row>
    <row r="125" ht="14.25" customHeight="1">
      <c r="A125" s="60"/>
      <c r="B125" s="60"/>
      <c r="C125" s="88"/>
      <c r="D125" s="60"/>
      <c r="E125" s="109" t="s">
        <v>78</v>
      </c>
      <c r="F125" s="61">
        <f>STDEV(F121:H123)</f>
        <v>92.21288686</v>
      </c>
      <c r="G125" s="86"/>
      <c r="H125" s="87"/>
      <c r="I125" s="60"/>
      <c r="J125" s="109" t="s">
        <v>78</v>
      </c>
      <c r="K125" s="74">
        <f t="shared" ref="K125:Q125" si="57">STDEV(K121:K123)</f>
        <v>169.3680577</v>
      </c>
      <c r="L125" s="73">
        <f t="shared" si="57"/>
        <v>0.1025632149</v>
      </c>
      <c r="M125" s="61">
        <f t="shared" si="57"/>
        <v>0.05760879723</v>
      </c>
      <c r="N125" s="61">
        <f t="shared" si="57"/>
        <v>0.1497369437</v>
      </c>
      <c r="O125" s="73">
        <f t="shared" si="57"/>
        <v>0.7898406465</v>
      </c>
      <c r="P125" s="61">
        <f t="shared" si="57"/>
        <v>170.4471335</v>
      </c>
      <c r="Q125" s="75">
        <f t="shared" si="57"/>
        <v>33.05493089</v>
      </c>
      <c r="R125" s="114"/>
      <c r="S125" s="60"/>
      <c r="T125" s="109" t="s">
        <v>78</v>
      </c>
      <c r="U125" s="61">
        <f t="shared" ref="U125:X125" si="58">STDEV(U121:U123)</f>
        <v>1.840023871</v>
      </c>
      <c r="V125" s="61">
        <f t="shared" si="58"/>
        <v>28.98644231</v>
      </c>
      <c r="W125" s="61">
        <f t="shared" si="58"/>
        <v>0.7794007812</v>
      </c>
      <c r="X125" s="73">
        <f t="shared" si="58"/>
        <v>7.919719782</v>
      </c>
      <c r="Y125" s="60"/>
      <c r="Z125" s="6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</row>
    <row r="126" ht="14.25" customHeight="1">
      <c r="A126" s="22" t="s">
        <v>8</v>
      </c>
      <c r="B126" s="22" t="s">
        <v>9</v>
      </c>
      <c r="C126" s="22" t="s">
        <v>123</v>
      </c>
      <c r="D126" s="23" t="s">
        <v>11</v>
      </c>
      <c r="E126" s="24" t="s">
        <v>12</v>
      </c>
      <c r="F126" s="89" t="s">
        <v>124</v>
      </c>
      <c r="G126" s="5"/>
      <c r="H126" s="6"/>
      <c r="I126" s="23" t="s">
        <v>11</v>
      </c>
      <c r="J126" s="28" t="s">
        <v>12</v>
      </c>
      <c r="K126" s="77" t="s">
        <v>16</v>
      </c>
      <c r="L126" s="78" t="s">
        <v>17</v>
      </c>
      <c r="M126" s="79" t="s">
        <v>18</v>
      </c>
      <c r="N126" s="79" t="s">
        <v>19</v>
      </c>
      <c r="O126" s="27" t="s">
        <v>20</v>
      </c>
      <c r="P126" s="28" t="s">
        <v>290</v>
      </c>
      <c r="Q126" s="81" t="s">
        <v>22</v>
      </c>
      <c r="R126" s="22" t="s">
        <v>11</v>
      </c>
      <c r="S126" s="22" t="s">
        <v>23</v>
      </c>
      <c r="T126" s="28" t="s">
        <v>12</v>
      </c>
      <c r="U126" s="26" t="s">
        <v>291</v>
      </c>
      <c r="V126" s="26" t="s">
        <v>292</v>
      </c>
      <c r="W126" s="26" t="s">
        <v>293</v>
      </c>
      <c r="X126" s="27" t="s">
        <v>294</v>
      </c>
      <c r="Y126" s="22"/>
      <c r="Z126" s="22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</row>
    <row r="127" ht="14.25" customHeight="1">
      <c r="A127" s="115" t="s">
        <v>30</v>
      </c>
      <c r="B127" s="115" t="s">
        <v>295</v>
      </c>
      <c r="C127" s="116" t="s">
        <v>296</v>
      </c>
      <c r="D127" s="117"/>
      <c r="E127" s="118"/>
      <c r="F127" s="119"/>
      <c r="G127" s="83"/>
      <c r="H127" s="84"/>
      <c r="I127" s="117"/>
      <c r="J127" s="118"/>
      <c r="K127" s="120"/>
      <c r="L127" s="121"/>
      <c r="M127" s="117"/>
      <c r="N127" s="117"/>
      <c r="O127" s="122"/>
      <c r="P127" s="123"/>
      <c r="Q127" s="41"/>
      <c r="R127" s="11" t="s">
        <v>297</v>
      </c>
      <c r="S127" s="11" t="s">
        <v>298</v>
      </c>
      <c r="T127" s="94" t="s">
        <v>299</v>
      </c>
      <c r="U127" s="45">
        <v>-29.25552038141971</v>
      </c>
      <c r="V127" s="45">
        <v>846.4466927112697</v>
      </c>
      <c r="W127" s="45">
        <v>5.498280857505849</v>
      </c>
      <c r="X127" s="70">
        <v>113.18088893073437</v>
      </c>
      <c r="Y127" s="117"/>
      <c r="Z127" s="117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</row>
    <row r="128" ht="14.25" customHeight="1">
      <c r="A128" s="11" t="s">
        <v>30</v>
      </c>
      <c r="B128" s="11" t="s">
        <v>295</v>
      </c>
      <c r="C128" s="41" t="s">
        <v>296</v>
      </c>
      <c r="D128" s="11" t="s">
        <v>300</v>
      </c>
      <c r="E128" s="124">
        <v>42633.0</v>
      </c>
      <c r="F128" s="125">
        <v>116.0685484153215</v>
      </c>
      <c r="H128" s="85"/>
      <c r="I128" s="11" t="s">
        <v>301</v>
      </c>
      <c r="J128" s="110">
        <v>42633.0</v>
      </c>
      <c r="K128" s="43">
        <v>4.927255620896654</v>
      </c>
      <c r="L128" s="39">
        <v>0.5276354156222682</v>
      </c>
      <c r="M128" s="37">
        <v>0.1836348372582454</v>
      </c>
      <c r="N128" s="37">
        <v>0.06444442088655815</v>
      </c>
      <c r="O128" s="39">
        <v>0.12300683888185288</v>
      </c>
      <c r="P128" s="37">
        <f>SUM(K128:O128)</f>
        <v>5.825977134</v>
      </c>
      <c r="Q128" s="57">
        <f>P128/AVERAGE(F128:H129)*100</f>
        <v>4.873376889</v>
      </c>
      <c r="R128" s="11"/>
      <c r="S128" s="11"/>
      <c r="T128" s="11"/>
      <c r="U128" s="45"/>
      <c r="V128" s="45"/>
      <c r="W128" s="45"/>
      <c r="X128" s="70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</row>
    <row r="129" ht="14.25" customHeight="1">
      <c r="A129" s="11" t="s">
        <v>30</v>
      </c>
      <c r="B129" s="11" t="s">
        <v>295</v>
      </c>
      <c r="C129" s="41" t="s">
        <v>296</v>
      </c>
      <c r="D129" s="11" t="s">
        <v>302</v>
      </c>
      <c r="E129" s="124">
        <v>42633.0</v>
      </c>
      <c r="F129" s="125">
        <v>123.02550346092644</v>
      </c>
      <c r="H129" s="85"/>
      <c r="I129" s="11"/>
      <c r="J129" s="11"/>
      <c r="K129" s="43"/>
      <c r="L129" s="39"/>
      <c r="M129" s="37"/>
      <c r="N129" s="37"/>
      <c r="O129" s="39"/>
      <c r="P129" s="37"/>
      <c r="Q129" s="57"/>
      <c r="R129" s="11"/>
      <c r="S129" s="11"/>
      <c r="T129" s="11"/>
      <c r="U129" s="45"/>
      <c r="V129" s="45"/>
      <c r="W129" s="45"/>
      <c r="X129" s="70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</row>
    <row r="130" ht="14.25" customHeight="1">
      <c r="A130" s="11" t="s">
        <v>30</v>
      </c>
      <c r="B130" s="11" t="s">
        <v>295</v>
      </c>
      <c r="C130" s="41" t="s">
        <v>296</v>
      </c>
      <c r="D130" s="11" t="s">
        <v>303</v>
      </c>
      <c r="E130" s="124">
        <v>42950.0</v>
      </c>
      <c r="F130" s="125">
        <v>43.20333813642636</v>
      </c>
      <c r="H130" s="85"/>
      <c r="I130" s="11" t="s">
        <v>304</v>
      </c>
      <c r="J130" s="110">
        <v>42950.0</v>
      </c>
      <c r="K130" s="43">
        <v>4.09908613712359</v>
      </c>
      <c r="L130" s="39">
        <v>0.6159246820987468</v>
      </c>
      <c r="M130" s="37">
        <v>0.0</v>
      </c>
      <c r="N130" s="37">
        <v>0.05267718768361714</v>
      </c>
      <c r="O130" s="39">
        <v>1.3323492946870301</v>
      </c>
      <c r="P130" s="37">
        <f t="shared" ref="P130:P131" si="59">SUM(K130:O130)</f>
        <v>6.100037302</v>
      </c>
      <c r="Q130" s="57">
        <f>P130/AVERAGE(F130:H131)*100</f>
        <v>14.17497724</v>
      </c>
      <c r="R130" s="11"/>
      <c r="S130" s="11"/>
      <c r="T130" s="11"/>
      <c r="U130" s="45"/>
      <c r="V130" s="45"/>
      <c r="W130" s="45"/>
      <c r="X130" s="70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</row>
    <row r="131" ht="14.25" customHeight="1">
      <c r="A131" s="11" t="s">
        <v>30</v>
      </c>
      <c r="B131" s="11" t="s">
        <v>295</v>
      </c>
      <c r="C131" s="41" t="s">
        <v>296</v>
      </c>
      <c r="D131" s="11" t="s">
        <v>305</v>
      </c>
      <c r="E131" s="124">
        <v>42950.0</v>
      </c>
      <c r="F131" s="125">
        <v>42.8643457888216</v>
      </c>
      <c r="H131" s="85"/>
      <c r="I131" s="11" t="s">
        <v>306</v>
      </c>
      <c r="J131" s="110">
        <v>42950.0</v>
      </c>
      <c r="K131" s="43">
        <v>7.250386489988174</v>
      </c>
      <c r="L131" s="39">
        <v>0.5185469331727919</v>
      </c>
      <c r="M131" s="37">
        <v>0.6519214527756568</v>
      </c>
      <c r="N131" s="37">
        <v>0.5252988468267897</v>
      </c>
      <c r="O131" s="39">
        <v>0.45483180934427786</v>
      </c>
      <c r="P131" s="37">
        <f t="shared" si="59"/>
        <v>9.400985532</v>
      </c>
      <c r="Q131" s="57">
        <f>P131/AVERAGE(F130:H131)*100</f>
        <v>21.8455641</v>
      </c>
      <c r="R131" s="11"/>
      <c r="S131" s="11"/>
      <c r="T131" s="11"/>
      <c r="U131" s="45"/>
      <c r="V131" s="45"/>
      <c r="W131" s="45"/>
      <c r="X131" s="70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</row>
    <row r="132" ht="14.25" customHeight="1">
      <c r="A132" s="11" t="s">
        <v>30</v>
      </c>
      <c r="B132" s="11" t="s">
        <v>295</v>
      </c>
      <c r="C132" s="41" t="s">
        <v>296</v>
      </c>
      <c r="D132" s="11"/>
      <c r="E132" s="124"/>
      <c r="F132" s="125"/>
      <c r="H132" s="85"/>
      <c r="I132" s="11"/>
      <c r="J132" s="110"/>
      <c r="K132" s="69"/>
      <c r="L132" s="126"/>
      <c r="M132" s="127"/>
      <c r="N132" s="127"/>
      <c r="O132" s="126"/>
      <c r="P132" s="127"/>
      <c r="Q132" s="57"/>
      <c r="R132" s="11" t="s">
        <v>307</v>
      </c>
      <c r="S132" s="11" t="s">
        <v>308</v>
      </c>
      <c r="T132" s="94" t="s">
        <v>309</v>
      </c>
      <c r="U132" s="45">
        <v>-30.623607926822206</v>
      </c>
      <c r="V132" s="45">
        <v>1060.4742724665825</v>
      </c>
      <c r="W132" s="45">
        <v>4.817173741180047</v>
      </c>
      <c r="X132" s="70">
        <v>139.5609707300097</v>
      </c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</row>
    <row r="133" ht="14.25" customHeight="1">
      <c r="A133" s="11" t="s">
        <v>30</v>
      </c>
      <c r="B133" s="11" t="s">
        <v>295</v>
      </c>
      <c r="C133" s="41" t="s">
        <v>296</v>
      </c>
      <c r="D133" s="11" t="s">
        <v>310</v>
      </c>
      <c r="E133" s="11" t="s">
        <v>311</v>
      </c>
      <c r="F133" s="37">
        <v>11.393431413737634</v>
      </c>
      <c r="H133" s="85"/>
      <c r="I133" s="11"/>
      <c r="J133" s="110"/>
      <c r="K133" s="35"/>
      <c r="L133" s="41"/>
      <c r="M133" s="11"/>
      <c r="N133" s="11"/>
      <c r="O133" s="41"/>
      <c r="P133" s="11"/>
      <c r="Q133" s="57"/>
      <c r="R133" s="11"/>
      <c r="S133" s="11"/>
      <c r="T133" s="11"/>
      <c r="U133" s="45"/>
      <c r="V133" s="45"/>
      <c r="W133" s="45"/>
      <c r="X133" s="70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</row>
    <row r="134" ht="14.25" customHeight="1">
      <c r="A134" s="11" t="s">
        <v>30</v>
      </c>
      <c r="B134" s="11" t="s">
        <v>295</v>
      </c>
      <c r="C134" s="41" t="s">
        <v>296</v>
      </c>
      <c r="D134" s="11" t="s">
        <v>312</v>
      </c>
      <c r="E134" s="11" t="s">
        <v>311</v>
      </c>
      <c r="F134" s="37">
        <v>9.10320194388755</v>
      </c>
      <c r="H134" s="85"/>
      <c r="I134" s="11"/>
      <c r="J134" s="110"/>
      <c r="K134" s="35"/>
      <c r="L134" s="41"/>
      <c r="M134" s="11"/>
      <c r="N134" s="11"/>
      <c r="O134" s="41"/>
      <c r="P134" s="11"/>
      <c r="Q134" s="57"/>
      <c r="R134" s="11"/>
      <c r="S134" s="11"/>
      <c r="T134" s="11"/>
      <c r="U134" s="45"/>
      <c r="V134" s="45"/>
      <c r="W134" s="45"/>
      <c r="X134" s="70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</row>
    <row r="135" ht="14.25" customHeight="1">
      <c r="A135" s="11" t="s">
        <v>30</v>
      </c>
      <c r="B135" s="11" t="s">
        <v>295</v>
      </c>
      <c r="C135" s="41" t="s">
        <v>296</v>
      </c>
      <c r="D135" s="11" t="s">
        <v>313</v>
      </c>
      <c r="E135" s="92">
        <v>43661.0</v>
      </c>
      <c r="F135" s="37">
        <v>46.83183760932558</v>
      </c>
      <c r="H135" s="85"/>
      <c r="I135" s="11"/>
      <c r="J135" s="110"/>
      <c r="K135" s="35"/>
      <c r="L135" s="41"/>
      <c r="M135" s="11"/>
      <c r="N135" s="11"/>
      <c r="O135" s="41"/>
      <c r="P135" s="11"/>
      <c r="Q135" s="57"/>
      <c r="R135" s="111" t="s">
        <v>314</v>
      </c>
      <c r="S135" s="11" t="s">
        <v>315</v>
      </c>
      <c r="T135" s="94" t="s">
        <v>316</v>
      </c>
      <c r="U135" s="45">
        <v>-29.562136383050166</v>
      </c>
      <c r="V135" s="45">
        <v>1217.1833732012783</v>
      </c>
      <c r="W135" s="45">
        <v>7.045367021731603</v>
      </c>
      <c r="X135" s="70">
        <v>221.6133195471018</v>
      </c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</row>
    <row r="136" ht="14.25" customHeight="1">
      <c r="A136" s="11" t="s">
        <v>30</v>
      </c>
      <c r="B136" s="11" t="s">
        <v>295</v>
      </c>
      <c r="C136" s="41" t="s">
        <v>296</v>
      </c>
      <c r="D136" s="11" t="s">
        <v>317</v>
      </c>
      <c r="E136" s="92">
        <v>43661.0</v>
      </c>
      <c r="F136" s="37">
        <v>58.990403425032696</v>
      </c>
      <c r="H136" s="85"/>
      <c r="I136" s="11"/>
      <c r="J136" s="110"/>
      <c r="K136" s="35"/>
      <c r="L136" s="41"/>
      <c r="M136" s="11"/>
      <c r="N136" s="11"/>
      <c r="O136" s="41"/>
      <c r="P136" s="11"/>
      <c r="Q136" s="57"/>
      <c r="R136" s="11"/>
      <c r="S136" s="11"/>
      <c r="T136" s="94"/>
      <c r="U136" s="94"/>
      <c r="V136" s="94"/>
      <c r="W136" s="94"/>
      <c r="X136" s="128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</row>
    <row r="137" ht="14.25" customHeight="1">
      <c r="A137" s="11" t="s">
        <v>30</v>
      </c>
      <c r="B137" s="11" t="s">
        <v>295</v>
      </c>
      <c r="C137" s="41" t="s">
        <v>296</v>
      </c>
      <c r="D137" s="95" t="s">
        <v>318</v>
      </c>
      <c r="E137" s="11" t="s">
        <v>259</v>
      </c>
      <c r="F137" s="37">
        <v>82.40800531477932</v>
      </c>
      <c r="H137" s="85"/>
      <c r="I137" s="95" t="s">
        <v>319</v>
      </c>
      <c r="J137" s="11" t="s">
        <v>259</v>
      </c>
      <c r="K137" s="129">
        <v>70.94674551014467</v>
      </c>
      <c r="L137" s="130">
        <v>10.278741460999203</v>
      </c>
      <c r="M137" s="131">
        <v>1.1690126067937536</v>
      </c>
      <c r="N137" s="131">
        <v>0.2997764220293347</v>
      </c>
      <c r="O137" s="39">
        <v>2.7016089466009205</v>
      </c>
      <c r="P137" s="131">
        <f>SUM(K137:O137)</f>
        <v>85.39588495</v>
      </c>
      <c r="Q137" s="57">
        <f>P137/AVERAGE(F137:H138)*100</f>
        <v>87.16846327</v>
      </c>
      <c r="R137" s="11"/>
      <c r="S137" s="11"/>
      <c r="T137" s="94"/>
      <c r="U137" s="94"/>
      <c r="V137" s="94"/>
      <c r="W137" s="94"/>
      <c r="X137" s="128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</row>
    <row r="138" ht="14.25" customHeight="1">
      <c r="A138" s="11" t="s">
        <v>30</v>
      </c>
      <c r="B138" s="11" t="s">
        <v>295</v>
      </c>
      <c r="C138" s="41" t="s">
        <v>296</v>
      </c>
      <c r="D138" s="95" t="s">
        <v>320</v>
      </c>
      <c r="E138" s="11" t="s">
        <v>259</v>
      </c>
      <c r="F138" s="37">
        <v>113.52497719793627</v>
      </c>
      <c r="H138" s="85"/>
      <c r="I138" s="11"/>
      <c r="J138" s="11"/>
      <c r="K138" s="35"/>
      <c r="L138" s="41"/>
      <c r="M138" s="11"/>
      <c r="N138" s="11"/>
      <c r="O138" s="41"/>
      <c r="P138" s="11"/>
      <c r="Q138" s="57"/>
      <c r="R138" s="11"/>
      <c r="S138" s="11"/>
      <c r="T138" s="11"/>
      <c r="U138" s="11"/>
      <c r="V138" s="11"/>
      <c r="W138" s="11"/>
      <c r="X138" s="4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</row>
    <row r="139" ht="14.25" customHeight="1">
      <c r="A139" s="40"/>
      <c r="B139" s="40"/>
      <c r="C139" s="50"/>
      <c r="D139" s="96"/>
      <c r="E139" s="97" t="s">
        <v>77</v>
      </c>
      <c r="F139" s="52">
        <f>AVERAGE(F128:H138)</f>
        <v>64.74135927</v>
      </c>
      <c r="H139" s="85"/>
      <c r="I139" s="40"/>
      <c r="J139" s="97" t="s">
        <v>77</v>
      </c>
      <c r="K139" s="71">
        <f t="shared" ref="K139:Q139" si="60">AVERAGE(K128:K137)</f>
        <v>21.80586844</v>
      </c>
      <c r="L139" s="53">
        <f t="shared" si="60"/>
        <v>2.985212123</v>
      </c>
      <c r="M139" s="52">
        <f t="shared" si="60"/>
        <v>0.5011422242</v>
      </c>
      <c r="N139" s="52">
        <f t="shared" si="60"/>
        <v>0.2355492194</v>
      </c>
      <c r="O139" s="53">
        <f t="shared" si="60"/>
        <v>1.152949222</v>
      </c>
      <c r="P139" s="52">
        <f t="shared" si="60"/>
        <v>26.68072123</v>
      </c>
      <c r="Q139" s="57">
        <f t="shared" si="60"/>
        <v>32.01559537</v>
      </c>
      <c r="R139" s="40"/>
      <c r="S139" s="40"/>
      <c r="T139" s="97" t="s">
        <v>77</v>
      </c>
      <c r="U139" s="52">
        <f t="shared" ref="U139:X139" si="61">AVERAGE(U127:U135)</f>
        <v>-29.8137549</v>
      </c>
      <c r="V139" s="52">
        <f t="shared" si="61"/>
        <v>1041.368113</v>
      </c>
      <c r="W139" s="52">
        <f t="shared" si="61"/>
        <v>5.78694054</v>
      </c>
      <c r="X139" s="53">
        <f t="shared" si="61"/>
        <v>158.1183931</v>
      </c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</row>
    <row r="140" ht="14.25" customHeight="1">
      <c r="A140" s="60"/>
      <c r="B140" s="60"/>
      <c r="C140" s="88"/>
      <c r="D140" s="108"/>
      <c r="E140" s="109" t="s">
        <v>78</v>
      </c>
      <c r="F140" s="61">
        <f>STDEV(F128:H138)</f>
        <v>42.11280362</v>
      </c>
      <c r="G140" s="86"/>
      <c r="H140" s="87"/>
      <c r="I140" s="60"/>
      <c r="J140" s="109" t="s">
        <v>78</v>
      </c>
      <c r="K140" s="74">
        <f t="shared" ref="K140:Q140" si="62">STDEV(K128:K137)</f>
        <v>32.78772923</v>
      </c>
      <c r="L140" s="73">
        <f t="shared" si="62"/>
        <v>4.862551238</v>
      </c>
      <c r="M140" s="61">
        <f t="shared" si="62"/>
        <v>0.5230486572</v>
      </c>
      <c r="N140" s="61">
        <f t="shared" si="62"/>
        <v>0.2242015553</v>
      </c>
      <c r="O140" s="73">
        <f t="shared" si="62"/>
        <v>1.151619231</v>
      </c>
      <c r="P140" s="61">
        <f t="shared" si="62"/>
        <v>39.17713882</v>
      </c>
      <c r="Q140" s="75">
        <f t="shared" si="62"/>
        <v>37.4177144</v>
      </c>
      <c r="R140" s="60"/>
      <c r="S140" s="60"/>
      <c r="T140" s="109" t="s">
        <v>78</v>
      </c>
      <c r="U140" s="61">
        <f t="shared" ref="U140:X140" si="63">STDEV(U127:U135)</f>
        <v>0.7179134979</v>
      </c>
      <c r="V140" s="61">
        <f t="shared" si="63"/>
        <v>186.1053615</v>
      </c>
      <c r="W140" s="61">
        <f t="shared" si="63"/>
        <v>1.141798858</v>
      </c>
      <c r="X140" s="73">
        <f t="shared" si="63"/>
        <v>56.54804546</v>
      </c>
      <c r="Y140" s="60"/>
      <c r="Z140" s="6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</row>
    <row r="141" ht="14.25" customHeight="1">
      <c r="A141" s="11" t="s">
        <v>79</v>
      </c>
      <c r="B141" s="11" t="s">
        <v>295</v>
      </c>
      <c r="C141" s="41" t="s">
        <v>296</v>
      </c>
      <c r="D141" s="95"/>
      <c r="E141" s="11"/>
      <c r="F141" s="37"/>
      <c r="H141" s="85"/>
      <c r="I141" s="11"/>
      <c r="J141" s="11"/>
      <c r="K141" s="35"/>
      <c r="L141" s="41"/>
      <c r="M141" s="11"/>
      <c r="N141" s="11"/>
      <c r="O141" s="41"/>
      <c r="P141" s="11"/>
      <c r="Q141" s="57"/>
      <c r="R141" s="11" t="s">
        <v>321</v>
      </c>
      <c r="S141" s="11" t="s">
        <v>322</v>
      </c>
      <c r="T141" s="94" t="s">
        <v>299</v>
      </c>
      <c r="U141" s="45">
        <v>-38.921762798206174</v>
      </c>
      <c r="V141" s="45">
        <v>978.2252251255679</v>
      </c>
      <c r="W141" s="45">
        <v>7.648633324763028</v>
      </c>
      <c r="X141" s="70">
        <v>126.62598532465954</v>
      </c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</row>
    <row r="142" ht="14.25" customHeight="1">
      <c r="A142" s="11" t="s">
        <v>79</v>
      </c>
      <c r="B142" s="11" t="s">
        <v>295</v>
      </c>
      <c r="C142" s="41" t="s">
        <v>296</v>
      </c>
      <c r="D142" s="11" t="s">
        <v>323</v>
      </c>
      <c r="E142" s="124">
        <v>42633.0</v>
      </c>
      <c r="F142" s="125">
        <v>237.99676133952943</v>
      </c>
      <c r="H142" s="85"/>
      <c r="I142" s="11" t="s">
        <v>324</v>
      </c>
      <c r="J142" s="110">
        <v>42633.0</v>
      </c>
      <c r="K142" s="43">
        <v>10.420894679057218</v>
      </c>
      <c r="L142" s="39">
        <v>1.2557578156312972</v>
      </c>
      <c r="M142" s="37">
        <v>0.189223816784088</v>
      </c>
      <c r="N142" s="37">
        <v>0.09761219878718425</v>
      </c>
      <c r="O142" s="39">
        <v>0.1228770334853282</v>
      </c>
      <c r="P142" s="37">
        <f>SUM(K142:O142)</f>
        <v>12.08636554</v>
      </c>
      <c r="Q142" s="57">
        <f>P142/AVERAGE(F142:H143)*100</f>
        <v>5.603955105</v>
      </c>
      <c r="R142" s="11"/>
      <c r="S142" s="11"/>
      <c r="T142" s="11"/>
      <c r="U142" s="45"/>
      <c r="V142" s="45"/>
      <c r="W142" s="45"/>
      <c r="X142" s="70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</row>
    <row r="143" ht="14.25" customHeight="1">
      <c r="A143" s="11" t="s">
        <v>79</v>
      </c>
      <c r="B143" s="11" t="s">
        <v>295</v>
      </c>
      <c r="C143" s="41" t="s">
        <v>296</v>
      </c>
      <c r="D143" s="11" t="s">
        <v>325</v>
      </c>
      <c r="E143" s="124">
        <v>42633.0</v>
      </c>
      <c r="F143" s="125">
        <v>193.3545010444311</v>
      </c>
      <c r="H143" s="85"/>
      <c r="I143" s="11"/>
      <c r="J143" s="11"/>
      <c r="K143" s="35"/>
      <c r="L143" s="41"/>
      <c r="M143" s="11"/>
      <c r="N143" s="11"/>
      <c r="O143" s="39"/>
      <c r="P143" s="11"/>
      <c r="Q143" s="57"/>
      <c r="R143" s="11"/>
      <c r="S143" s="11"/>
      <c r="T143" s="11"/>
      <c r="U143" s="45"/>
      <c r="V143" s="45"/>
      <c r="W143" s="45"/>
      <c r="X143" s="70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</row>
    <row r="144" ht="14.25" customHeight="1">
      <c r="A144" s="11" t="s">
        <v>79</v>
      </c>
      <c r="B144" s="11" t="s">
        <v>295</v>
      </c>
      <c r="C144" s="41" t="s">
        <v>296</v>
      </c>
      <c r="D144" s="11" t="s">
        <v>326</v>
      </c>
      <c r="E144" s="124">
        <v>42950.0</v>
      </c>
      <c r="F144" s="125">
        <v>853.8377871991985</v>
      </c>
      <c r="H144" s="85"/>
      <c r="I144" s="11" t="s">
        <v>327</v>
      </c>
      <c r="J144" s="110">
        <v>42950.0</v>
      </c>
      <c r="K144" s="43">
        <v>84.84264708511476</v>
      </c>
      <c r="L144" s="39">
        <v>1.8695229045968653</v>
      </c>
      <c r="M144" s="37">
        <v>1.2107770451342423</v>
      </c>
      <c r="N144" s="37">
        <v>0.4914892640082688</v>
      </c>
      <c r="O144" s="39">
        <v>0.06727447394987045</v>
      </c>
      <c r="P144" s="37">
        <f>SUM(K144:O144)</f>
        <v>88.48171077</v>
      </c>
      <c r="Q144" s="57">
        <f>P144/AVERAGE(F144:H145)*100</f>
        <v>10.09628297</v>
      </c>
      <c r="R144" s="11"/>
      <c r="S144" s="11"/>
      <c r="T144" s="11"/>
      <c r="U144" s="45"/>
      <c r="V144" s="45"/>
      <c r="W144" s="45"/>
      <c r="X144" s="70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</row>
    <row r="145" ht="14.25" customHeight="1">
      <c r="A145" s="11" t="s">
        <v>79</v>
      </c>
      <c r="B145" s="11" t="s">
        <v>295</v>
      </c>
      <c r="C145" s="41" t="s">
        <v>296</v>
      </c>
      <c r="D145" s="11" t="s">
        <v>328</v>
      </c>
      <c r="E145" s="124">
        <v>42950.0</v>
      </c>
      <c r="F145" s="125">
        <v>898.9203529234468</v>
      </c>
      <c r="H145" s="85"/>
      <c r="I145" s="11"/>
      <c r="J145" s="11"/>
      <c r="K145" s="43"/>
      <c r="L145" s="39"/>
      <c r="M145" s="37"/>
      <c r="N145" s="37"/>
      <c r="O145" s="41"/>
      <c r="P145" s="11"/>
      <c r="Q145" s="57"/>
      <c r="R145" s="11"/>
      <c r="S145" s="11"/>
      <c r="T145" s="11"/>
      <c r="U145" s="45"/>
      <c r="V145" s="45"/>
      <c r="W145" s="45"/>
      <c r="X145" s="70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</row>
    <row r="146" ht="14.25" customHeight="1">
      <c r="A146" s="11" t="s">
        <v>79</v>
      </c>
      <c r="B146" s="11" t="s">
        <v>295</v>
      </c>
      <c r="C146" s="41" t="s">
        <v>296</v>
      </c>
      <c r="D146" s="11"/>
      <c r="E146" s="124"/>
      <c r="F146" s="125"/>
      <c r="H146" s="85"/>
      <c r="I146" s="11"/>
      <c r="J146" s="11"/>
      <c r="K146" s="43"/>
      <c r="L146" s="39"/>
      <c r="M146" s="37"/>
      <c r="N146" s="37"/>
      <c r="O146" s="41"/>
      <c r="P146" s="11"/>
      <c r="Q146" s="57"/>
      <c r="R146" s="11" t="s">
        <v>329</v>
      </c>
      <c r="S146" s="11" t="s">
        <v>330</v>
      </c>
      <c r="T146" s="94" t="s">
        <v>331</v>
      </c>
      <c r="U146" s="45">
        <v>-31.742200554167184</v>
      </c>
      <c r="V146" s="45">
        <v>1015.1052845937676</v>
      </c>
      <c r="W146" s="45">
        <v>3.299277881939685</v>
      </c>
      <c r="X146" s="70">
        <v>172.3450945789631</v>
      </c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</row>
    <row r="147" ht="14.25" customHeight="1">
      <c r="A147" s="11" t="s">
        <v>79</v>
      </c>
      <c r="B147" s="11" t="s">
        <v>295</v>
      </c>
      <c r="C147" s="41" t="s">
        <v>296</v>
      </c>
      <c r="D147" s="11" t="s">
        <v>332</v>
      </c>
      <c r="E147" s="11" t="s">
        <v>333</v>
      </c>
      <c r="F147" s="37">
        <v>50.89056619734383</v>
      </c>
      <c r="H147" s="85"/>
      <c r="I147" s="11"/>
      <c r="J147" s="11"/>
      <c r="K147" s="43"/>
      <c r="L147" s="39"/>
      <c r="M147" s="37"/>
      <c r="N147" s="37"/>
      <c r="O147" s="41"/>
      <c r="P147" s="11"/>
      <c r="Q147" s="57"/>
      <c r="R147" s="11" t="s">
        <v>334</v>
      </c>
      <c r="S147" s="11" t="s">
        <v>335</v>
      </c>
      <c r="T147" s="94" t="s">
        <v>336</v>
      </c>
      <c r="U147" s="45">
        <v>-34.75053904928987</v>
      </c>
      <c r="V147" s="45">
        <v>1124.4397285715402</v>
      </c>
      <c r="W147" s="45">
        <v>4.408509471384565</v>
      </c>
      <c r="X147" s="70">
        <v>254.70652146870628</v>
      </c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</row>
    <row r="148" ht="14.25" customHeight="1">
      <c r="A148" s="11" t="s">
        <v>79</v>
      </c>
      <c r="B148" s="11" t="s">
        <v>295</v>
      </c>
      <c r="C148" s="41" t="s">
        <v>296</v>
      </c>
      <c r="D148" s="11" t="s">
        <v>337</v>
      </c>
      <c r="E148" s="11" t="s">
        <v>333</v>
      </c>
      <c r="F148" s="37">
        <v>41.4687362367574</v>
      </c>
      <c r="H148" s="85"/>
      <c r="I148" s="11"/>
      <c r="J148" s="11"/>
      <c r="K148" s="43"/>
      <c r="L148" s="39"/>
      <c r="M148" s="37"/>
      <c r="N148" s="37"/>
      <c r="O148" s="41"/>
      <c r="P148" s="11"/>
      <c r="Q148" s="57"/>
      <c r="R148" s="11"/>
      <c r="S148" s="11"/>
      <c r="T148" s="11"/>
      <c r="U148" s="45"/>
      <c r="V148" s="45"/>
      <c r="W148" s="45"/>
      <c r="X148" s="70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</row>
    <row r="149" ht="14.25" customHeight="1">
      <c r="A149" s="11" t="s">
        <v>79</v>
      </c>
      <c r="B149" s="11" t="s">
        <v>295</v>
      </c>
      <c r="C149" s="41" t="s">
        <v>296</v>
      </c>
      <c r="D149" s="11" t="s">
        <v>338</v>
      </c>
      <c r="E149" s="92">
        <v>43662.0</v>
      </c>
      <c r="F149" s="37">
        <v>629.195302625657</v>
      </c>
      <c r="H149" s="85"/>
      <c r="I149" s="11"/>
      <c r="J149" s="11"/>
      <c r="K149" s="43"/>
      <c r="L149" s="39"/>
      <c r="M149" s="37"/>
      <c r="N149" s="37"/>
      <c r="O149" s="41"/>
      <c r="P149" s="11"/>
      <c r="Q149" s="57"/>
      <c r="R149" s="11"/>
      <c r="S149" s="11"/>
      <c r="T149" s="11"/>
      <c r="U149" s="11"/>
      <c r="V149" s="11"/>
      <c r="W149" s="11"/>
      <c r="X149" s="4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</row>
    <row r="150" ht="14.25" customHeight="1">
      <c r="A150" s="11" t="s">
        <v>79</v>
      </c>
      <c r="B150" s="11" t="s">
        <v>295</v>
      </c>
      <c r="C150" s="41" t="s">
        <v>296</v>
      </c>
      <c r="D150" s="11" t="s">
        <v>339</v>
      </c>
      <c r="E150" s="92">
        <v>43662.0</v>
      </c>
      <c r="F150" s="37">
        <v>749.3873963262757</v>
      </c>
      <c r="H150" s="85"/>
      <c r="I150" s="11"/>
      <c r="J150" s="11"/>
      <c r="K150" s="43"/>
      <c r="L150" s="39"/>
      <c r="M150" s="37"/>
      <c r="N150" s="37"/>
      <c r="O150" s="41"/>
      <c r="P150" s="11"/>
      <c r="Q150" s="57"/>
      <c r="R150" s="11"/>
      <c r="S150" s="11"/>
      <c r="T150" s="11"/>
      <c r="U150" s="11"/>
      <c r="V150" s="11"/>
      <c r="W150" s="11"/>
      <c r="X150" s="4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</row>
    <row r="151" ht="14.25" customHeight="1">
      <c r="A151" s="11" t="s">
        <v>79</v>
      </c>
      <c r="B151" s="11" t="s">
        <v>295</v>
      </c>
      <c r="C151" s="41" t="s">
        <v>296</v>
      </c>
      <c r="D151" s="95" t="s">
        <v>340</v>
      </c>
      <c r="E151" s="11" t="s">
        <v>341</v>
      </c>
      <c r="F151" s="37">
        <v>394.6798089199777</v>
      </c>
      <c r="H151" s="85"/>
      <c r="I151" s="95" t="s">
        <v>342</v>
      </c>
      <c r="J151" s="11" t="s">
        <v>341</v>
      </c>
      <c r="K151" s="129">
        <v>350.13146380998325</v>
      </c>
      <c r="L151" s="130">
        <v>22.24633778840517</v>
      </c>
      <c r="M151" s="131">
        <v>0.495799930321317</v>
      </c>
      <c r="N151" s="131">
        <v>1.2680872882905507</v>
      </c>
      <c r="O151" s="39">
        <v>3.389329634629714</v>
      </c>
      <c r="P151" s="131">
        <f>SUM(K151:O151)</f>
        <v>377.5310185</v>
      </c>
      <c r="Q151" s="57">
        <f>P151/AVERAGE(F151:H152)*100</f>
        <v>85.86844315</v>
      </c>
      <c r="R151" s="11"/>
      <c r="S151" s="11"/>
      <c r="T151" s="11"/>
      <c r="U151" s="11"/>
      <c r="V151" s="11"/>
      <c r="W151" s="11"/>
      <c r="X151" s="4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</row>
    <row r="152" ht="14.25" customHeight="1">
      <c r="A152" s="11" t="s">
        <v>79</v>
      </c>
      <c r="B152" s="11" t="s">
        <v>295</v>
      </c>
      <c r="C152" s="41" t="s">
        <v>296</v>
      </c>
      <c r="D152" s="95" t="s">
        <v>343</v>
      </c>
      <c r="E152" s="11" t="s">
        <v>341</v>
      </c>
      <c r="F152" s="37">
        <v>484.6444331955149</v>
      </c>
      <c r="H152" s="85"/>
      <c r="I152" s="11"/>
      <c r="J152" s="11"/>
      <c r="K152" s="35"/>
      <c r="L152" s="41"/>
      <c r="M152" s="11"/>
      <c r="N152" s="11"/>
      <c r="O152" s="39"/>
      <c r="P152" s="37"/>
      <c r="Q152" s="57"/>
      <c r="R152" s="11"/>
      <c r="S152" s="11"/>
      <c r="T152" s="11"/>
      <c r="U152" s="11"/>
      <c r="V152" s="11"/>
      <c r="W152" s="11"/>
      <c r="X152" s="4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</row>
    <row r="153" ht="14.25" customHeight="1">
      <c r="A153" s="40"/>
      <c r="B153" s="40"/>
      <c r="C153" s="50"/>
      <c r="D153" s="96"/>
      <c r="E153" s="97" t="s">
        <v>77</v>
      </c>
      <c r="F153" s="52">
        <f>AVERAGE(F147:H152)</f>
        <v>391.7110406</v>
      </c>
      <c r="H153" s="85"/>
      <c r="I153" s="40"/>
      <c r="J153" s="97" t="s">
        <v>77</v>
      </c>
      <c r="K153" s="71">
        <f t="shared" ref="K153:Q153" si="64">AVERAGE(K142:K151)</f>
        <v>148.4650019</v>
      </c>
      <c r="L153" s="53">
        <f t="shared" si="64"/>
        <v>8.45720617</v>
      </c>
      <c r="M153" s="52">
        <f t="shared" si="64"/>
        <v>0.6319335974</v>
      </c>
      <c r="N153" s="52">
        <f t="shared" si="64"/>
        <v>0.619062917</v>
      </c>
      <c r="O153" s="53">
        <f t="shared" si="64"/>
        <v>1.193160381</v>
      </c>
      <c r="P153" s="52">
        <f t="shared" si="64"/>
        <v>159.3663649</v>
      </c>
      <c r="Q153" s="57">
        <f t="shared" si="64"/>
        <v>33.85622707</v>
      </c>
      <c r="R153" s="40"/>
      <c r="S153" s="40"/>
      <c r="T153" s="97" t="s">
        <v>77</v>
      </c>
      <c r="U153" s="132">
        <f t="shared" ref="U153:X153" si="65">AVERAGE(U141:U147)</f>
        <v>-35.13816747</v>
      </c>
      <c r="V153" s="132">
        <f t="shared" si="65"/>
        <v>1039.256746</v>
      </c>
      <c r="W153" s="132">
        <f t="shared" si="65"/>
        <v>5.118806893</v>
      </c>
      <c r="X153" s="133">
        <f t="shared" si="65"/>
        <v>184.5592005</v>
      </c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</row>
    <row r="154" ht="14.25" customHeight="1">
      <c r="A154" s="60"/>
      <c r="B154" s="60"/>
      <c r="C154" s="88"/>
      <c r="D154" s="108"/>
      <c r="E154" s="109" t="s">
        <v>78</v>
      </c>
      <c r="F154" s="61">
        <f>STDEV(F147:H152)</f>
        <v>293.8723691</v>
      </c>
      <c r="G154" s="86"/>
      <c r="H154" s="87"/>
      <c r="I154" s="60"/>
      <c r="J154" s="109" t="s">
        <v>78</v>
      </c>
      <c r="K154" s="74">
        <f t="shared" ref="K154:Q154" si="66">STDEV(K142:K151)</f>
        <v>178.5683923</v>
      </c>
      <c r="L154" s="73">
        <f t="shared" si="66"/>
        <v>11.94568081</v>
      </c>
      <c r="M154" s="61">
        <f t="shared" si="66"/>
        <v>0.524206096</v>
      </c>
      <c r="N154" s="61">
        <f t="shared" si="66"/>
        <v>0.5955747321</v>
      </c>
      <c r="O154" s="73">
        <f t="shared" si="66"/>
        <v>1.902141544</v>
      </c>
      <c r="P154" s="61">
        <f t="shared" si="66"/>
        <v>192.7587202</v>
      </c>
      <c r="Q154" s="75">
        <f t="shared" si="66"/>
        <v>45.09986938</v>
      </c>
      <c r="R154" s="60"/>
      <c r="S154" s="60"/>
      <c r="T154" s="109" t="s">
        <v>78</v>
      </c>
      <c r="U154" s="61">
        <f t="shared" ref="U154:X154" si="67">STDEV(U141:U147)</f>
        <v>3.605443155</v>
      </c>
      <c r="V154" s="61">
        <f t="shared" si="67"/>
        <v>76.04038449</v>
      </c>
      <c r="W154" s="61">
        <f t="shared" si="67"/>
        <v>2.260003321</v>
      </c>
      <c r="X154" s="73">
        <f t="shared" si="67"/>
        <v>64.90796732</v>
      </c>
      <c r="Y154" s="60"/>
      <c r="Z154" s="6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</row>
    <row r="155" ht="14.25" customHeight="1">
      <c r="A155" s="11" t="s">
        <v>30</v>
      </c>
      <c r="B155" s="11" t="s">
        <v>344</v>
      </c>
      <c r="C155" s="41" t="s">
        <v>296</v>
      </c>
      <c r="D155" s="11" t="s">
        <v>345</v>
      </c>
      <c r="E155" s="124">
        <v>42950.0</v>
      </c>
      <c r="F155" s="125">
        <v>6.537370650742977</v>
      </c>
      <c r="H155" s="85"/>
      <c r="I155" s="11" t="s">
        <v>346</v>
      </c>
      <c r="J155" s="110">
        <v>42950.0</v>
      </c>
      <c r="K155" s="43">
        <v>0.17796695049951464</v>
      </c>
      <c r="L155" s="39">
        <v>0.04990452313150927</v>
      </c>
      <c r="M155" s="37">
        <v>0.5128503380132</v>
      </c>
      <c r="N155" s="37">
        <v>0.01948557847464928</v>
      </c>
      <c r="O155" s="39">
        <v>1.2499733647491011</v>
      </c>
      <c r="P155" s="37">
        <f t="shared" ref="P155:P156" si="68">SUM(K155:O155)</f>
        <v>2.010180755</v>
      </c>
      <c r="Q155" s="57">
        <f>P155/AVERAGE(F155:H156)*100</f>
        <v>29.5529895</v>
      </c>
      <c r="R155" s="11"/>
      <c r="S155" s="11"/>
      <c r="T155" s="11"/>
      <c r="U155" s="11"/>
      <c r="V155" s="11"/>
      <c r="W155" s="11"/>
      <c r="X155" s="4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</row>
    <row r="156" ht="14.25" customHeight="1">
      <c r="A156" s="11" t="s">
        <v>30</v>
      </c>
      <c r="B156" s="11" t="s">
        <v>344</v>
      </c>
      <c r="C156" s="41" t="s">
        <v>296</v>
      </c>
      <c r="D156" s="11" t="s">
        <v>347</v>
      </c>
      <c r="E156" s="124">
        <v>42950.0</v>
      </c>
      <c r="F156" s="125">
        <v>7.066537374220469</v>
      </c>
      <c r="H156" s="85"/>
      <c r="I156" s="11" t="s">
        <v>348</v>
      </c>
      <c r="J156" s="110">
        <v>42950.0</v>
      </c>
      <c r="K156" s="43">
        <v>0.11200649346584722</v>
      </c>
      <c r="L156" s="39">
        <v>0.006849758138270437</v>
      </c>
      <c r="M156" s="37">
        <v>0.24395981576870404</v>
      </c>
      <c r="N156" s="37">
        <v>0.014497395366854012</v>
      </c>
      <c r="O156" s="39">
        <v>0.950555633119472</v>
      </c>
      <c r="P156" s="37">
        <f t="shared" si="68"/>
        <v>1.327869096</v>
      </c>
      <c r="Q156" s="57">
        <f>P156/AVERAGE(F155:H156)*100</f>
        <v>19.521877</v>
      </c>
      <c r="R156" s="11"/>
      <c r="S156" s="11"/>
      <c r="T156" s="11"/>
      <c r="U156" s="11"/>
      <c r="V156" s="11"/>
      <c r="W156" s="11"/>
      <c r="X156" s="4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</row>
    <row r="157" ht="14.25" customHeight="1">
      <c r="A157" s="11" t="s">
        <v>30</v>
      </c>
      <c r="B157" s="11" t="s">
        <v>344</v>
      </c>
      <c r="C157" s="41" t="s">
        <v>296</v>
      </c>
      <c r="D157" s="11"/>
      <c r="E157" s="124"/>
      <c r="F157" s="125"/>
      <c r="H157" s="85"/>
      <c r="I157" s="11"/>
      <c r="J157" s="110"/>
      <c r="K157" s="69"/>
      <c r="L157" s="126"/>
      <c r="M157" s="127"/>
      <c r="N157" s="127"/>
      <c r="O157" s="126"/>
      <c r="P157" s="127"/>
      <c r="Q157" s="57"/>
      <c r="R157" s="11" t="s">
        <v>349</v>
      </c>
      <c r="S157" s="11" t="s">
        <v>350</v>
      </c>
      <c r="T157" s="94" t="s">
        <v>309</v>
      </c>
      <c r="U157" s="45">
        <v>-29.760348961815275</v>
      </c>
      <c r="V157" s="45">
        <v>468.3790340236176</v>
      </c>
      <c r="W157" s="45">
        <v>7.794584849689985</v>
      </c>
      <c r="X157" s="70">
        <v>104.40543299510048</v>
      </c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</row>
    <row r="158" ht="14.25" customHeight="1">
      <c r="A158" s="11" t="s">
        <v>30</v>
      </c>
      <c r="B158" s="11" t="s">
        <v>344</v>
      </c>
      <c r="C158" s="41" t="s">
        <v>296</v>
      </c>
      <c r="D158" s="11" t="s">
        <v>351</v>
      </c>
      <c r="E158" s="11" t="s">
        <v>311</v>
      </c>
      <c r="F158" s="37">
        <v>1.1180382762271341</v>
      </c>
      <c r="H158" s="85"/>
      <c r="I158" s="11"/>
      <c r="J158" s="11"/>
      <c r="K158" s="35"/>
      <c r="L158" s="41"/>
      <c r="M158" s="11"/>
      <c r="N158" s="11"/>
      <c r="O158" s="41"/>
      <c r="P158" s="11"/>
      <c r="Q158" s="57"/>
      <c r="R158" s="11" t="s">
        <v>352</v>
      </c>
      <c r="S158" s="11" t="s">
        <v>353</v>
      </c>
      <c r="T158" s="94" t="s">
        <v>354</v>
      </c>
      <c r="U158" s="45">
        <v>-31.683371936683223</v>
      </c>
      <c r="V158" s="45">
        <v>480.0461505532451</v>
      </c>
      <c r="W158" s="45">
        <v>7.668093528086622</v>
      </c>
      <c r="X158" s="70">
        <v>101.46558759034853</v>
      </c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</row>
    <row r="159" ht="14.25" customHeight="1">
      <c r="A159" s="11" t="s">
        <v>30</v>
      </c>
      <c r="B159" s="11" t="s">
        <v>344</v>
      </c>
      <c r="C159" s="41" t="s">
        <v>296</v>
      </c>
      <c r="D159" s="11" t="s">
        <v>355</v>
      </c>
      <c r="E159" s="11" t="s">
        <v>311</v>
      </c>
      <c r="F159" s="37">
        <v>1.2396846071881593</v>
      </c>
      <c r="H159" s="85"/>
      <c r="I159" s="11"/>
      <c r="J159" s="11"/>
      <c r="K159" s="35"/>
      <c r="L159" s="41"/>
      <c r="M159" s="11"/>
      <c r="N159" s="11"/>
      <c r="O159" s="41"/>
      <c r="P159" s="11"/>
      <c r="Q159" s="57"/>
      <c r="R159" s="11"/>
      <c r="S159" s="11"/>
      <c r="T159" s="11"/>
      <c r="U159" s="45"/>
      <c r="V159" s="45"/>
      <c r="W159" s="45"/>
      <c r="X159" s="70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</row>
    <row r="160" ht="14.25" customHeight="1">
      <c r="A160" s="11" t="s">
        <v>30</v>
      </c>
      <c r="B160" s="11" t="s">
        <v>344</v>
      </c>
      <c r="C160" s="41" t="s">
        <v>296</v>
      </c>
      <c r="D160" s="11" t="s">
        <v>356</v>
      </c>
      <c r="E160" s="92">
        <v>43661.0</v>
      </c>
      <c r="F160" s="37">
        <v>6.819466414916679</v>
      </c>
      <c r="H160" s="85"/>
      <c r="I160" s="11"/>
      <c r="J160" s="11"/>
      <c r="K160" s="35"/>
      <c r="L160" s="41"/>
      <c r="M160" s="11"/>
      <c r="N160" s="11"/>
      <c r="O160" s="41"/>
      <c r="P160" s="11"/>
      <c r="Q160" s="57"/>
      <c r="R160" s="11" t="s">
        <v>357</v>
      </c>
      <c r="S160" s="11" t="s">
        <v>358</v>
      </c>
      <c r="T160" s="94" t="s">
        <v>316</v>
      </c>
      <c r="U160" s="45">
        <v>-29.784375607896614</v>
      </c>
      <c r="V160" s="45">
        <v>489.4962111919734</v>
      </c>
      <c r="W160" s="45">
        <v>9.322210810592143</v>
      </c>
      <c r="X160" s="70">
        <v>101.7631271154699</v>
      </c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</row>
    <row r="161" ht="14.25" customHeight="1">
      <c r="A161" s="11" t="s">
        <v>30</v>
      </c>
      <c r="B161" s="11" t="s">
        <v>344</v>
      </c>
      <c r="C161" s="41" t="s">
        <v>296</v>
      </c>
      <c r="D161" s="11" t="s">
        <v>359</v>
      </c>
      <c r="E161" s="92">
        <v>43661.0</v>
      </c>
      <c r="F161" s="37">
        <v>6.451701976256634</v>
      </c>
      <c r="H161" s="85"/>
      <c r="I161" s="11"/>
      <c r="J161" s="11"/>
      <c r="K161" s="35"/>
      <c r="L161" s="41"/>
      <c r="M161" s="11"/>
      <c r="N161" s="11"/>
      <c r="O161" s="41"/>
      <c r="P161" s="11"/>
      <c r="Q161" s="57"/>
      <c r="R161" s="11"/>
      <c r="S161" s="11"/>
      <c r="T161" s="11"/>
      <c r="U161" s="45"/>
      <c r="V161" s="45"/>
      <c r="W161" s="45"/>
      <c r="X161" s="70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</row>
    <row r="162" ht="14.25" customHeight="1">
      <c r="A162" s="11" t="s">
        <v>30</v>
      </c>
      <c r="B162" s="11" t="s">
        <v>344</v>
      </c>
      <c r="C162" s="41" t="s">
        <v>296</v>
      </c>
      <c r="D162" s="95" t="s">
        <v>360</v>
      </c>
      <c r="E162" s="11" t="s">
        <v>259</v>
      </c>
      <c r="F162" s="37">
        <v>12.981957775844192</v>
      </c>
      <c r="H162" s="85"/>
      <c r="I162" s="95" t="s">
        <v>361</v>
      </c>
      <c r="J162" s="11" t="s">
        <v>259</v>
      </c>
      <c r="K162" s="129">
        <v>6.747461226930314</v>
      </c>
      <c r="L162" s="130">
        <v>0.7771904190937728</v>
      </c>
      <c r="M162" s="131">
        <v>0.5202263387630849</v>
      </c>
      <c r="N162" s="131">
        <v>0.07982801731524834</v>
      </c>
      <c r="O162" s="39">
        <v>2.2646535492807534</v>
      </c>
      <c r="P162" s="37">
        <f>SUM(K162:O162)</f>
        <v>10.38935955</v>
      </c>
      <c r="Q162" s="57">
        <f>P162/AVERAGE(F162:H163)*100</f>
        <v>92.03436141</v>
      </c>
      <c r="R162" s="11"/>
      <c r="S162" s="11"/>
      <c r="T162" s="11"/>
      <c r="U162" s="11"/>
      <c r="V162" s="11"/>
      <c r="W162" s="11"/>
      <c r="X162" s="4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</row>
    <row r="163" ht="14.25" customHeight="1">
      <c r="A163" s="11" t="s">
        <v>30</v>
      </c>
      <c r="B163" s="11" t="s">
        <v>344</v>
      </c>
      <c r="C163" s="41" t="s">
        <v>296</v>
      </c>
      <c r="D163" s="95" t="s">
        <v>362</v>
      </c>
      <c r="E163" s="11" t="s">
        <v>259</v>
      </c>
      <c r="F163" s="37">
        <v>9.595174053555112</v>
      </c>
      <c r="H163" s="85"/>
      <c r="I163" s="11"/>
      <c r="J163" s="11"/>
      <c r="K163" s="35"/>
      <c r="L163" s="41"/>
      <c r="M163" s="11"/>
      <c r="N163" s="11"/>
      <c r="O163" s="39"/>
      <c r="P163" s="37"/>
      <c r="Q163" s="57"/>
      <c r="R163" s="11"/>
      <c r="S163" s="11"/>
      <c r="T163" s="11"/>
      <c r="U163" s="11"/>
      <c r="V163" s="11"/>
      <c r="W163" s="11"/>
      <c r="X163" s="4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</row>
    <row r="164" ht="14.25" customHeight="1">
      <c r="A164" s="40"/>
      <c r="B164" s="40"/>
      <c r="C164" s="50"/>
      <c r="D164" s="96"/>
      <c r="E164" s="97" t="s">
        <v>77</v>
      </c>
      <c r="F164" s="52">
        <f>AVERAGE(F158:H163)</f>
        <v>6.367670517</v>
      </c>
      <c r="H164" s="85"/>
      <c r="I164" s="40"/>
      <c r="J164" s="97" t="s">
        <v>77</v>
      </c>
      <c r="K164" s="71">
        <f t="shared" ref="K164:Q164" si="69">AVERAGE(K155:K162)</f>
        <v>2.345811557</v>
      </c>
      <c r="L164" s="53">
        <f t="shared" si="69"/>
        <v>0.2779815668</v>
      </c>
      <c r="M164" s="52">
        <f t="shared" si="69"/>
        <v>0.4256788308</v>
      </c>
      <c r="N164" s="52">
        <f t="shared" si="69"/>
        <v>0.03793699705</v>
      </c>
      <c r="O164" s="53">
        <f t="shared" si="69"/>
        <v>1.488394182</v>
      </c>
      <c r="P164" s="52">
        <f t="shared" si="69"/>
        <v>4.575803134</v>
      </c>
      <c r="Q164" s="57">
        <f t="shared" si="69"/>
        <v>47.0364093</v>
      </c>
      <c r="R164" s="40"/>
      <c r="S164" s="40"/>
      <c r="T164" s="97" t="s">
        <v>77</v>
      </c>
      <c r="U164" s="132">
        <f t="shared" ref="U164:X164" si="70">AVERAGE(U157:U160)</f>
        <v>-30.4093655</v>
      </c>
      <c r="V164" s="132">
        <f t="shared" si="70"/>
        <v>479.3071319</v>
      </c>
      <c r="W164" s="132">
        <f t="shared" si="70"/>
        <v>8.261629729</v>
      </c>
      <c r="X164" s="133">
        <f t="shared" si="70"/>
        <v>102.5447159</v>
      </c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</row>
    <row r="165" ht="14.25" customHeight="1">
      <c r="A165" s="60"/>
      <c r="B165" s="60"/>
      <c r="C165" s="88"/>
      <c r="D165" s="108"/>
      <c r="E165" s="109" t="s">
        <v>78</v>
      </c>
      <c r="F165" s="61">
        <f>STDEV(F158:H163)</f>
        <v>4.652561316</v>
      </c>
      <c r="G165" s="86"/>
      <c r="H165" s="87"/>
      <c r="I165" s="60"/>
      <c r="J165" s="109" t="s">
        <v>78</v>
      </c>
      <c r="K165" s="74">
        <f t="shared" ref="K165:Q165" si="71">STDEV(K155:K162)</f>
        <v>3.8120831</v>
      </c>
      <c r="L165" s="73">
        <f t="shared" si="71"/>
        <v>0.4328631849</v>
      </c>
      <c r="M165" s="61">
        <f t="shared" si="71"/>
        <v>0.1574164911</v>
      </c>
      <c r="N165" s="61">
        <f t="shared" si="71"/>
        <v>0.03636431873</v>
      </c>
      <c r="O165" s="73">
        <f t="shared" si="71"/>
        <v>0.6887283195</v>
      </c>
      <c r="P165" s="61">
        <f t="shared" si="71"/>
        <v>5.046232849</v>
      </c>
      <c r="Q165" s="75">
        <f t="shared" si="71"/>
        <v>39.29080776</v>
      </c>
      <c r="R165" s="60"/>
      <c r="S165" s="60"/>
      <c r="T165" s="109" t="s">
        <v>78</v>
      </c>
      <c r="U165" s="134">
        <f t="shared" ref="U165:X165" si="72">STDEV(U157:U160)</f>
        <v>1.103387337</v>
      </c>
      <c r="V165" s="134">
        <f t="shared" si="72"/>
        <v>10.57796787</v>
      </c>
      <c r="W165" s="134">
        <f t="shared" si="72"/>
        <v>0.920665078</v>
      </c>
      <c r="X165" s="135">
        <f t="shared" si="72"/>
        <v>1.618281039</v>
      </c>
      <c r="Y165" s="60"/>
      <c r="Z165" s="6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</row>
    <row r="166" ht="14.25" customHeight="1">
      <c r="A166" s="11" t="s">
        <v>79</v>
      </c>
      <c r="B166" s="11" t="s">
        <v>344</v>
      </c>
      <c r="C166" s="41" t="s">
        <v>296</v>
      </c>
      <c r="D166" s="11" t="s">
        <v>363</v>
      </c>
      <c r="E166" s="124">
        <v>42950.0</v>
      </c>
      <c r="F166" s="125">
        <v>18.13516379852683</v>
      </c>
      <c r="H166" s="85"/>
      <c r="I166" s="11" t="s">
        <v>364</v>
      </c>
      <c r="J166" s="110">
        <v>42950.0</v>
      </c>
      <c r="K166" s="43">
        <v>4.673911182441867</v>
      </c>
      <c r="L166" s="39">
        <v>0.7863554893481118</v>
      </c>
      <c r="M166" s="37">
        <v>0.3000022713978695</v>
      </c>
      <c r="N166" s="37">
        <v>0.07239366145452857</v>
      </c>
      <c r="O166" s="39">
        <v>2.7388542822990134</v>
      </c>
      <c r="P166" s="37">
        <f t="shared" ref="P166:P167" si="73">SUM(K166:O166)</f>
        <v>8.571516887</v>
      </c>
      <c r="Q166" s="57">
        <f>P166/AVERAGE(F166:H167)*100</f>
        <v>37.65587892</v>
      </c>
      <c r="R166" s="11"/>
      <c r="S166" s="11"/>
      <c r="T166" s="11"/>
      <c r="U166" s="11"/>
      <c r="V166" s="11"/>
      <c r="W166" s="11"/>
      <c r="X166" s="4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</row>
    <row r="167" ht="14.25" customHeight="1">
      <c r="A167" s="11" t="s">
        <v>79</v>
      </c>
      <c r="B167" s="11" t="s">
        <v>344</v>
      </c>
      <c r="C167" s="41" t="s">
        <v>296</v>
      </c>
      <c r="D167" s="11" t="s">
        <v>365</v>
      </c>
      <c r="E167" s="124">
        <v>42950.0</v>
      </c>
      <c r="F167" s="125">
        <v>27.39035377520444</v>
      </c>
      <c r="H167" s="85"/>
      <c r="I167" s="11" t="s">
        <v>366</v>
      </c>
      <c r="J167" s="110">
        <v>42950.0</v>
      </c>
      <c r="K167" s="43">
        <v>0.1224300701667748</v>
      </c>
      <c r="L167" s="39">
        <v>0.10089106981479244</v>
      </c>
      <c r="M167" s="37">
        <v>0.4570269323831169</v>
      </c>
      <c r="N167" s="37">
        <v>0.05415066141070206</v>
      </c>
      <c r="O167" s="39">
        <v>0.7499198701794277</v>
      </c>
      <c r="P167" s="37">
        <f t="shared" si="73"/>
        <v>1.484418604</v>
      </c>
      <c r="Q167" s="57">
        <f>P167/AVERAGE(F166:H167)*100</f>
        <v>6.52125965</v>
      </c>
      <c r="R167" s="11"/>
      <c r="S167" s="11"/>
      <c r="T167" s="11"/>
      <c r="U167" s="11"/>
      <c r="V167" s="11"/>
      <c r="W167" s="11"/>
      <c r="X167" s="4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</row>
    <row r="168" ht="14.25" customHeight="1">
      <c r="A168" s="11" t="s">
        <v>79</v>
      </c>
      <c r="B168" s="11" t="s">
        <v>344</v>
      </c>
      <c r="C168" s="41" t="s">
        <v>296</v>
      </c>
      <c r="D168" s="11"/>
      <c r="E168" s="124"/>
      <c r="F168" s="125"/>
      <c r="H168" s="85"/>
      <c r="I168" s="11"/>
      <c r="J168" s="110"/>
      <c r="K168" s="43"/>
      <c r="L168" s="39"/>
      <c r="M168" s="37"/>
      <c r="N168" s="37"/>
      <c r="O168" s="39"/>
      <c r="P168" s="37"/>
      <c r="Q168" s="57"/>
      <c r="R168" s="11" t="s">
        <v>367</v>
      </c>
      <c r="S168" s="11" t="s">
        <v>368</v>
      </c>
      <c r="T168" s="94" t="s">
        <v>331</v>
      </c>
      <c r="U168" s="45">
        <v>-32.577777749878045</v>
      </c>
      <c r="V168" s="45">
        <v>523.1407808044988</v>
      </c>
      <c r="W168" s="45">
        <v>5.264758417622717</v>
      </c>
      <c r="X168" s="70">
        <v>119.27449242064813</v>
      </c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</row>
    <row r="169" ht="14.25" customHeight="1">
      <c r="A169" s="11" t="s">
        <v>79</v>
      </c>
      <c r="B169" s="11" t="s">
        <v>344</v>
      </c>
      <c r="C169" s="41" t="s">
        <v>296</v>
      </c>
      <c r="D169" s="11" t="s">
        <v>369</v>
      </c>
      <c r="E169" s="11" t="s">
        <v>333</v>
      </c>
      <c r="F169" s="37">
        <v>7.854017956157608</v>
      </c>
      <c r="H169" s="85"/>
      <c r="I169" s="11"/>
      <c r="J169" s="110"/>
      <c r="K169" s="43"/>
      <c r="L169" s="39"/>
      <c r="M169" s="37"/>
      <c r="N169" s="37"/>
      <c r="O169" s="39"/>
      <c r="P169" s="37"/>
      <c r="Q169" s="57"/>
      <c r="R169" s="11" t="s">
        <v>370</v>
      </c>
      <c r="S169" s="11" t="s">
        <v>371</v>
      </c>
      <c r="T169" s="94" t="s">
        <v>336</v>
      </c>
      <c r="U169" s="45">
        <v>-34.757393886658576</v>
      </c>
      <c r="V169" s="45">
        <v>490.0114862834764</v>
      </c>
      <c r="W169" s="45">
        <v>6.218308380478841</v>
      </c>
      <c r="X169" s="70">
        <v>113.5028451522301</v>
      </c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</row>
    <row r="170" ht="14.25" customHeight="1">
      <c r="A170" s="11" t="s">
        <v>79</v>
      </c>
      <c r="B170" s="11" t="s">
        <v>344</v>
      </c>
      <c r="C170" s="41" t="s">
        <v>296</v>
      </c>
      <c r="D170" s="11" t="s">
        <v>372</v>
      </c>
      <c r="E170" s="11" t="s">
        <v>333</v>
      </c>
      <c r="F170" s="37">
        <v>6.467017375037253</v>
      </c>
      <c r="H170" s="85"/>
      <c r="I170" s="11"/>
      <c r="J170" s="110"/>
      <c r="K170" s="43"/>
      <c r="L170" s="39"/>
      <c r="M170" s="37"/>
      <c r="N170" s="37"/>
      <c r="O170" s="39"/>
      <c r="P170" s="37"/>
      <c r="Q170" s="57"/>
      <c r="R170" s="11"/>
      <c r="S170" s="11"/>
      <c r="T170" s="94"/>
      <c r="U170" s="45"/>
      <c r="V170" s="45"/>
      <c r="W170" s="45"/>
      <c r="X170" s="70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</row>
    <row r="171" ht="14.25" customHeight="1">
      <c r="A171" s="11" t="s">
        <v>79</v>
      </c>
      <c r="B171" s="11" t="s">
        <v>344</v>
      </c>
      <c r="C171" s="41" t="s">
        <v>296</v>
      </c>
      <c r="D171" s="11" t="s">
        <v>373</v>
      </c>
      <c r="E171" s="92">
        <v>43662.0</v>
      </c>
      <c r="F171" s="37">
        <v>24.9878987414167</v>
      </c>
      <c r="H171" s="85"/>
      <c r="I171" s="11"/>
      <c r="J171" s="11"/>
      <c r="K171" s="35"/>
      <c r="L171" s="41"/>
      <c r="M171" s="11"/>
      <c r="N171" s="11"/>
      <c r="O171" s="41"/>
      <c r="P171" s="11"/>
      <c r="Q171" s="57"/>
      <c r="R171" s="11" t="s">
        <v>374</v>
      </c>
      <c r="S171" s="11" t="s">
        <v>375</v>
      </c>
      <c r="T171" s="94" t="s">
        <v>279</v>
      </c>
      <c r="U171" s="45">
        <v>-35.344460242667665</v>
      </c>
      <c r="V171" s="45">
        <v>530.700586800457</v>
      </c>
      <c r="W171" s="45">
        <v>5.527471162491241</v>
      </c>
      <c r="X171" s="70">
        <v>122.16827763691782</v>
      </c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</row>
    <row r="172" ht="14.25" customHeight="1">
      <c r="A172" s="11" t="s">
        <v>79</v>
      </c>
      <c r="B172" s="11" t="s">
        <v>344</v>
      </c>
      <c r="C172" s="41" t="s">
        <v>296</v>
      </c>
      <c r="D172" s="11" t="s">
        <v>376</v>
      </c>
      <c r="E172" s="92">
        <v>43662.0</v>
      </c>
      <c r="F172" s="37">
        <v>11.791351287202259</v>
      </c>
      <c r="H172" s="85"/>
      <c r="I172" s="11"/>
      <c r="J172" s="11"/>
      <c r="K172" s="35"/>
      <c r="L172" s="41"/>
      <c r="M172" s="11"/>
      <c r="N172" s="11"/>
      <c r="O172" s="41"/>
      <c r="P172" s="11"/>
      <c r="Q172" s="57"/>
      <c r="R172" s="11"/>
      <c r="S172" s="11"/>
      <c r="T172" s="11"/>
      <c r="U172" s="45"/>
      <c r="V172" s="45"/>
      <c r="W172" s="45"/>
      <c r="X172" s="70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</row>
    <row r="173" ht="14.25" customHeight="1">
      <c r="A173" s="11" t="s">
        <v>79</v>
      </c>
      <c r="B173" s="11" t="s">
        <v>344</v>
      </c>
      <c r="C173" s="41" t="s">
        <v>296</v>
      </c>
      <c r="D173" s="95" t="s">
        <v>377</v>
      </c>
      <c r="E173" s="11" t="s">
        <v>341</v>
      </c>
      <c r="F173" s="37">
        <v>16.110358403198507</v>
      </c>
      <c r="H173" s="85"/>
      <c r="I173" s="95" t="s">
        <v>378</v>
      </c>
      <c r="J173" s="11" t="s">
        <v>341</v>
      </c>
      <c r="K173" s="129">
        <v>20.08265321954821</v>
      </c>
      <c r="L173" s="130">
        <v>3.7196710869624634</v>
      </c>
      <c r="M173" s="131">
        <v>0.32528870213314465</v>
      </c>
      <c r="N173" s="131">
        <v>0.157606706930705</v>
      </c>
      <c r="O173" s="39">
        <v>1.565047444179375</v>
      </c>
      <c r="P173" s="37">
        <f>SUM(K173:O173)</f>
        <v>25.85026716</v>
      </c>
      <c r="Q173" s="57">
        <f>P173/AVERAGE(F173:H174)*100</f>
        <v>156.3062986</v>
      </c>
      <c r="R173" s="11"/>
      <c r="S173" s="11"/>
      <c r="T173" s="11"/>
      <c r="U173" s="11"/>
      <c r="V173" s="11"/>
      <c r="W173" s="11"/>
      <c r="X173" s="4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</row>
    <row r="174" ht="14.25" customHeight="1">
      <c r="A174" s="11" t="s">
        <v>79</v>
      </c>
      <c r="B174" s="11" t="s">
        <v>344</v>
      </c>
      <c r="C174" s="41" t="s">
        <v>296</v>
      </c>
      <c r="D174" s="95" t="s">
        <v>379</v>
      </c>
      <c r="E174" s="11" t="s">
        <v>341</v>
      </c>
      <c r="F174" s="37">
        <v>16.966065760401598</v>
      </c>
      <c r="H174" s="85"/>
      <c r="I174" s="11"/>
      <c r="J174" s="11"/>
      <c r="K174" s="35"/>
      <c r="L174" s="41"/>
      <c r="M174" s="11"/>
      <c r="N174" s="11"/>
      <c r="O174" s="41"/>
      <c r="P174" s="11"/>
      <c r="Q174" s="41"/>
      <c r="R174" s="11"/>
      <c r="S174" s="11"/>
      <c r="T174" s="11"/>
      <c r="U174" s="11"/>
      <c r="V174" s="11"/>
      <c r="W174" s="11"/>
      <c r="X174" s="4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</row>
    <row r="175" ht="14.25" customHeight="1">
      <c r="A175" s="40"/>
      <c r="B175" s="40"/>
      <c r="C175" s="50"/>
      <c r="D175" s="136"/>
      <c r="E175" s="97" t="s">
        <v>77</v>
      </c>
      <c r="F175" s="52">
        <f>AVERAGE(F169:H174)</f>
        <v>14.02945159</v>
      </c>
      <c r="H175" s="85"/>
      <c r="I175" s="40"/>
      <c r="J175" s="97" t="s">
        <v>77</v>
      </c>
      <c r="K175" s="71">
        <f t="shared" ref="K175:Q175" si="74">AVERAGE(K166:K173)</f>
        <v>8.292998157</v>
      </c>
      <c r="L175" s="53">
        <f t="shared" si="74"/>
        <v>1.535639215</v>
      </c>
      <c r="M175" s="52">
        <f t="shared" si="74"/>
        <v>0.3607726353</v>
      </c>
      <c r="N175" s="52">
        <f t="shared" si="74"/>
        <v>0.09471700993</v>
      </c>
      <c r="O175" s="53">
        <f t="shared" si="74"/>
        <v>1.684607199</v>
      </c>
      <c r="P175" s="52">
        <f t="shared" si="74"/>
        <v>11.96873422</v>
      </c>
      <c r="Q175" s="57">
        <f t="shared" si="74"/>
        <v>66.82781239</v>
      </c>
      <c r="R175" s="40"/>
      <c r="S175" s="40"/>
      <c r="T175" s="97" t="s">
        <v>77</v>
      </c>
      <c r="U175" s="132">
        <f t="shared" ref="U175:X175" si="75">AVERAGE(U168:U171)</f>
        <v>-34.22654396</v>
      </c>
      <c r="V175" s="132">
        <f t="shared" si="75"/>
        <v>514.617618</v>
      </c>
      <c r="W175" s="132">
        <f t="shared" si="75"/>
        <v>5.67017932</v>
      </c>
      <c r="X175" s="133">
        <f t="shared" si="75"/>
        <v>118.3152051</v>
      </c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</row>
    <row r="176" ht="14.25" customHeight="1">
      <c r="A176" s="40"/>
      <c r="B176" s="40"/>
      <c r="C176" s="50"/>
      <c r="D176" s="40"/>
      <c r="E176" s="97" t="s">
        <v>78</v>
      </c>
      <c r="F176" s="52">
        <f>STDEV(F169:H174)</f>
        <v>6.831938593</v>
      </c>
      <c r="H176" s="85"/>
      <c r="I176" s="40"/>
      <c r="J176" s="97" t="s">
        <v>78</v>
      </c>
      <c r="K176" s="71">
        <f t="shared" ref="K176:Q176" si="76">STDEV(K166:K173)</f>
        <v>10.46068688</v>
      </c>
      <c r="L176" s="53">
        <f t="shared" si="76"/>
        <v>1.922228337</v>
      </c>
      <c r="M176" s="52">
        <f t="shared" si="76"/>
        <v>0.08431202865</v>
      </c>
      <c r="N176" s="52">
        <f t="shared" si="76"/>
        <v>0.05522261542</v>
      </c>
      <c r="O176" s="53">
        <f t="shared" si="76"/>
        <v>0.9998429502</v>
      </c>
      <c r="P176" s="52">
        <f t="shared" si="76"/>
        <v>12.53313441</v>
      </c>
      <c r="Q176" s="57">
        <f t="shared" si="76"/>
        <v>79.03885595</v>
      </c>
      <c r="R176" s="40"/>
      <c r="S176" s="40"/>
      <c r="T176" s="97" t="s">
        <v>78</v>
      </c>
      <c r="U176" s="132">
        <f t="shared" ref="U176:X176" si="77">STDEV(U168:U171)</f>
        <v>1.457732567</v>
      </c>
      <c r="V176" s="132">
        <f t="shared" si="77"/>
        <v>21.64217997</v>
      </c>
      <c r="W176" s="132">
        <f t="shared" si="77"/>
        <v>0.4925328381</v>
      </c>
      <c r="X176" s="133">
        <f t="shared" si="77"/>
        <v>4.411644161</v>
      </c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</row>
    <row r="177" ht="14.2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40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</row>
    <row r="178" ht="14.2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40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</row>
    <row r="179" ht="14.2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40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</row>
    <row r="180" ht="14.2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40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</row>
    <row r="181" ht="14.2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40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</row>
    <row r="182" ht="14.2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40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</row>
    <row r="183" ht="14.2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40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</row>
    <row r="184" ht="14.2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40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</row>
    <row r="185" ht="14.2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40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</row>
    <row r="186" ht="14.2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40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</row>
    <row r="187" ht="14.2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40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</row>
    <row r="188" ht="14.2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40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</row>
    <row r="189" ht="14.2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40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</row>
    <row r="190" ht="14.2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40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</row>
    <row r="191" ht="14.2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40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</row>
    <row r="192" ht="14.2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40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</row>
    <row r="193" ht="14.2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40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</row>
    <row r="194" ht="14.2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40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</row>
    <row r="195" ht="14.2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40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</row>
    <row r="196" ht="14.2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40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</row>
    <row r="197" ht="14.2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40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</row>
    <row r="198" ht="14.2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40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</row>
    <row r="199" ht="14.2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40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</row>
    <row r="200" ht="14.2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40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</row>
    <row r="201" ht="14.2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40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</row>
    <row r="202" ht="14.2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40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</row>
    <row r="203" ht="14.2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40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</row>
    <row r="204" ht="14.2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40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</row>
    <row r="205" ht="14.2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40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</row>
    <row r="206" ht="14.2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40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</row>
    <row r="207" ht="14.2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40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</row>
    <row r="208" ht="14.2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40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</row>
    <row r="209" ht="14.2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40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</row>
    <row r="210" ht="14.2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40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</row>
    <row r="211" ht="14.2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40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</row>
    <row r="212" ht="14.2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40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</row>
    <row r="213" ht="14.2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40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</row>
    <row r="214" ht="14.2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40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</row>
    <row r="215" ht="14.2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40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</row>
    <row r="216" ht="14.2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40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</row>
    <row r="217" ht="14.2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40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</row>
    <row r="218" ht="14.2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40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</row>
    <row r="219" ht="14.2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40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</row>
    <row r="220" ht="14.2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40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</row>
    <row r="221" ht="14.2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40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</row>
    <row r="222" ht="14.2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40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</row>
    <row r="223" ht="14.2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40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</row>
    <row r="224" ht="14.2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40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</row>
    <row r="225" ht="14.2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40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</row>
    <row r="226" ht="14.2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40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</row>
    <row r="227" ht="14.2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40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</row>
    <row r="228" ht="14.2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40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</row>
    <row r="229" ht="14.2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40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</row>
    <row r="230" ht="14.2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40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</row>
    <row r="231" ht="14.2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40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</row>
    <row r="232" ht="14.2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40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</row>
    <row r="233" ht="14.2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40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</row>
    <row r="234" ht="14.2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40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</row>
    <row r="235" ht="14.2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40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</row>
    <row r="236" ht="14.2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40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</row>
    <row r="237" ht="14.2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40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</row>
    <row r="238" ht="14.2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40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</row>
    <row r="239" ht="14.2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40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</row>
    <row r="240" ht="14.2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40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</row>
    <row r="241" ht="14.2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40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</row>
    <row r="242" ht="14.2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40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</row>
    <row r="243" ht="14.2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40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</row>
    <row r="244" ht="14.2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40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</row>
    <row r="245" ht="14.2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40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</row>
    <row r="246" ht="14.2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40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</row>
    <row r="247" ht="14.2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40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</row>
    <row r="248" ht="14.2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40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</row>
    <row r="249" ht="14.2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40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</row>
    <row r="250" ht="14.2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40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</row>
    <row r="251" ht="14.2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40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</row>
    <row r="252" ht="14.2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40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</row>
    <row r="253" ht="14.2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40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</row>
    <row r="254" ht="14.2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40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</row>
    <row r="255" ht="14.2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40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</row>
    <row r="256" ht="14.2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40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</row>
    <row r="257" ht="14.2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40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</row>
    <row r="258" ht="14.2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40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</row>
    <row r="259" ht="14.2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40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</row>
    <row r="260" ht="14.2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40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</row>
    <row r="261" ht="14.2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40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</row>
    <row r="262" ht="14.2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40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</row>
    <row r="263" ht="14.2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40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</row>
    <row r="264" ht="14.2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40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</row>
    <row r="265" ht="14.2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40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</row>
    <row r="266" ht="14.2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40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</row>
    <row r="267" ht="14.2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40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</row>
    <row r="268" ht="14.2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40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</row>
    <row r="269" ht="14.2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40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</row>
    <row r="270" ht="14.2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40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</row>
    <row r="271" ht="14.2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40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</row>
    <row r="272" ht="14.2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40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</row>
    <row r="273" ht="14.2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40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</row>
    <row r="274" ht="14.2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40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</row>
    <row r="275" ht="14.2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40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</row>
    <row r="276" ht="14.2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40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</row>
    <row r="277" ht="14.2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40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</row>
    <row r="278" ht="14.2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40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</row>
    <row r="279" ht="14.2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40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</row>
    <row r="280" ht="14.2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40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</row>
    <row r="281" ht="14.2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40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</row>
    <row r="282" ht="14.2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40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</row>
    <row r="283" ht="14.2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40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</row>
    <row r="284" ht="14.2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40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</row>
    <row r="285" ht="14.2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40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</row>
    <row r="286" ht="14.2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40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</row>
    <row r="287" ht="14.2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40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</row>
    <row r="288" ht="14.2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40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</row>
    <row r="289" ht="14.2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40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</row>
    <row r="290" ht="14.2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40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</row>
    <row r="291" ht="14.2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40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</row>
    <row r="292" ht="14.2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40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</row>
    <row r="293" ht="14.2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40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</row>
    <row r="294" ht="14.2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40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</row>
    <row r="295" ht="14.2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40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</row>
    <row r="296" ht="14.2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40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</row>
    <row r="297" ht="14.2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40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</row>
    <row r="298" ht="14.2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40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</row>
    <row r="299" ht="14.2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40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</row>
    <row r="300" ht="14.2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40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</row>
    <row r="301" ht="14.2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40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</row>
    <row r="302" ht="14.2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40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</row>
    <row r="303" ht="14.2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40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</row>
    <row r="304" ht="14.2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40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</row>
    <row r="305" ht="14.2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40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</row>
    <row r="306" ht="14.2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40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</row>
    <row r="307" ht="14.2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40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</row>
    <row r="308" ht="14.2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40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</row>
    <row r="309" ht="14.2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40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</row>
    <row r="310" ht="14.2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40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</row>
    <row r="311" ht="14.2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40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</row>
    <row r="312" ht="14.2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40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</row>
    <row r="313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40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</row>
    <row r="314" ht="14.2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40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</row>
    <row r="315" ht="14.2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40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</row>
    <row r="316" ht="14.2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40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</row>
    <row r="317" ht="14.2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40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</row>
    <row r="318" ht="14.2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40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</row>
    <row r="319" ht="14.2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40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</row>
    <row r="320" ht="14.2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40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</row>
    <row r="321" ht="14.2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40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</row>
    <row r="322" ht="14.2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40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</row>
    <row r="323" ht="14.2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40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</row>
    <row r="324" ht="14.2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40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</row>
    <row r="325" ht="14.2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40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</row>
    <row r="326" ht="14.2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40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</row>
    <row r="327" ht="14.2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40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</row>
    <row r="328" ht="14.2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40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</row>
    <row r="329" ht="14.2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40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</row>
    <row r="330" ht="14.2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40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</row>
    <row r="331" ht="14.2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40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</row>
    <row r="332" ht="14.2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40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</row>
    <row r="333" ht="14.2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40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</row>
    <row r="334" ht="14.2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40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</row>
    <row r="335" ht="14.2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40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</row>
    <row r="336" ht="14.2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40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</row>
    <row r="337" ht="14.2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40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</row>
    <row r="338" ht="14.2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40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</row>
    <row r="339" ht="14.2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40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</row>
    <row r="340" ht="14.2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40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</row>
    <row r="341" ht="14.2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40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</row>
    <row r="342" ht="14.2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40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</row>
    <row r="343" ht="14.2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40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</row>
    <row r="344" ht="14.2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40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</row>
    <row r="345" ht="14.2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40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</row>
    <row r="346" ht="14.2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40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</row>
    <row r="347" ht="14.2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40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</row>
    <row r="348" ht="14.2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40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</row>
    <row r="349" ht="14.2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40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</row>
    <row r="350" ht="14.2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40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</row>
    <row r="351" ht="14.2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40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</row>
    <row r="352" ht="14.2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40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</row>
    <row r="353" ht="14.2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40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</row>
    <row r="354" ht="14.2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40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</row>
    <row r="355" ht="14.2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40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</row>
    <row r="356" ht="14.2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40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</row>
    <row r="357" ht="14.2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40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</row>
    <row r="358" ht="14.2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40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</row>
    <row r="359" ht="14.2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40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</row>
    <row r="360" ht="14.2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40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</row>
    <row r="361" ht="14.2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40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</row>
    <row r="362" ht="14.2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40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</row>
    <row r="363" ht="14.2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40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</row>
    <row r="364" ht="14.2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40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</row>
    <row r="365" ht="14.2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40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</row>
    <row r="366" ht="14.2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40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</row>
    <row r="367" ht="14.2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40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</row>
    <row r="368" ht="14.2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40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</row>
    <row r="369" ht="14.2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40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</row>
    <row r="370" ht="14.2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40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</row>
    <row r="371" ht="14.2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40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</row>
    <row r="372" ht="14.2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40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</row>
    <row r="373" ht="14.2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40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</row>
    <row r="374" ht="14.2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40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</row>
    <row r="375" ht="14.2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40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</row>
    <row r="376" ht="14.2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40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</row>
    <row r="377" ht="14.2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40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</row>
    <row r="378" ht="14.2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40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</row>
    <row r="379" ht="14.2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40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</row>
    <row r="380" ht="14.2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40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</row>
    <row r="381" ht="14.2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40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</row>
    <row r="382" ht="14.2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40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</row>
    <row r="383" ht="14.2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40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</row>
    <row r="384" ht="14.2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40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</row>
    <row r="385" ht="14.2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40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</row>
    <row r="386" ht="14.2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40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</row>
    <row r="387" ht="14.2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40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</row>
    <row r="388" ht="14.2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40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</row>
    <row r="389" ht="14.2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40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</row>
    <row r="390" ht="14.2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40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</row>
    <row r="391" ht="14.2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40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</row>
    <row r="392" ht="14.2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40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</row>
    <row r="393" ht="14.2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40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</row>
    <row r="394" ht="14.2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40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</row>
    <row r="395" ht="14.2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40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</row>
    <row r="396" ht="14.2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40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</row>
    <row r="397" ht="14.2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40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</row>
    <row r="398" ht="14.2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40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</row>
    <row r="399" ht="14.2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40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</row>
    <row r="400" ht="14.2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40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</row>
    <row r="401" ht="14.2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40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</row>
    <row r="402" ht="14.2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40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</row>
    <row r="403" ht="14.2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40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</row>
    <row r="404" ht="14.2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40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</row>
    <row r="405" ht="14.2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40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</row>
    <row r="406" ht="14.2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40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</row>
    <row r="407" ht="14.2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40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</row>
    <row r="408" ht="14.2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40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</row>
    <row r="409" ht="14.2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40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</row>
    <row r="410" ht="14.2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40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</row>
    <row r="411" ht="14.2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40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</row>
    <row r="412" ht="14.2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40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</row>
    <row r="413" ht="14.2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40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</row>
    <row r="414" ht="14.2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40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</row>
    <row r="415" ht="14.2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40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</row>
    <row r="416" ht="14.2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40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</row>
    <row r="417" ht="14.2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40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</row>
    <row r="418" ht="14.2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40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</row>
    <row r="419" ht="14.2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40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</row>
    <row r="420" ht="14.2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40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</row>
    <row r="421" ht="14.2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40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</row>
    <row r="422" ht="14.2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40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</row>
    <row r="423" ht="14.2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40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</row>
    <row r="424" ht="14.2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40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</row>
    <row r="425" ht="14.2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40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</row>
    <row r="426" ht="14.2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40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</row>
    <row r="427" ht="14.2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40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</row>
    <row r="428" ht="14.2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40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</row>
    <row r="429" ht="14.2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40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</row>
    <row r="430" ht="14.2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40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</row>
    <row r="431" ht="14.2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40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</row>
    <row r="432" ht="14.2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40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</row>
    <row r="433" ht="14.2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40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</row>
    <row r="434" ht="14.2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40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</row>
    <row r="435" ht="14.2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40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</row>
    <row r="436" ht="14.2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40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</row>
    <row r="437" ht="14.2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40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</row>
    <row r="438" ht="14.2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40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</row>
    <row r="439" ht="14.2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40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</row>
    <row r="440" ht="14.2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40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</row>
    <row r="441" ht="14.2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40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</row>
    <row r="442" ht="14.2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40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</row>
    <row r="443" ht="14.2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40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</row>
    <row r="444" ht="14.2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40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</row>
    <row r="445" ht="14.2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40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</row>
    <row r="446" ht="14.2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40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</row>
    <row r="447" ht="14.2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40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</row>
    <row r="448" ht="14.2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40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</row>
    <row r="449" ht="14.2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40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</row>
    <row r="450" ht="14.2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40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</row>
    <row r="451" ht="14.2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40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</row>
    <row r="452" ht="14.2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40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</row>
    <row r="453" ht="14.2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40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</row>
    <row r="454" ht="14.2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40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</row>
    <row r="455" ht="14.2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40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</row>
    <row r="456" ht="14.2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40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</row>
    <row r="457" ht="14.2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40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</row>
    <row r="458" ht="14.2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40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</row>
    <row r="459" ht="14.2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40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</row>
    <row r="460" ht="14.2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40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</row>
    <row r="461" ht="14.2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40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</row>
    <row r="462" ht="14.2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40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</row>
    <row r="463" ht="14.2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40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</row>
    <row r="464" ht="14.2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40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</row>
    <row r="465" ht="14.2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40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</row>
    <row r="466" ht="14.2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40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</row>
    <row r="467" ht="14.2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40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</row>
    <row r="468" ht="14.2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40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</row>
    <row r="469" ht="14.2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40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</row>
    <row r="470" ht="14.2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40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</row>
    <row r="471" ht="14.2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40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</row>
    <row r="472" ht="14.2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40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</row>
    <row r="473" ht="14.2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40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</row>
    <row r="474" ht="14.2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40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</row>
    <row r="475" ht="14.2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40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</row>
    <row r="476" ht="14.2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40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</row>
    <row r="477" ht="14.2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40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</row>
    <row r="478" ht="14.2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40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</row>
    <row r="479" ht="14.2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40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</row>
    <row r="480" ht="14.2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40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</row>
    <row r="481" ht="14.2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40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</row>
    <row r="482" ht="14.2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40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</row>
    <row r="483" ht="14.2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40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</row>
    <row r="484" ht="14.2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40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</row>
    <row r="485" ht="14.2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40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</row>
    <row r="486" ht="14.2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40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</row>
    <row r="487" ht="14.2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40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</row>
    <row r="488" ht="14.2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40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</row>
    <row r="489" ht="14.2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40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</row>
    <row r="490" ht="14.2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40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</row>
    <row r="491" ht="14.2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40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</row>
    <row r="492" ht="14.2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40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</row>
    <row r="493" ht="14.2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40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</row>
    <row r="494" ht="14.2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40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</row>
    <row r="495" ht="14.2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40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</row>
    <row r="496" ht="14.2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40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</row>
    <row r="497" ht="14.2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40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</row>
    <row r="498" ht="14.2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40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</row>
    <row r="499" ht="14.2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40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</row>
    <row r="500" ht="14.2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40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</row>
    <row r="501" ht="14.2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40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</row>
    <row r="502" ht="14.2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40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</row>
    <row r="503" ht="14.2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40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</row>
    <row r="504" ht="14.2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40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</row>
    <row r="505" ht="14.2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40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</row>
    <row r="506" ht="14.2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40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</row>
    <row r="507" ht="14.2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40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</row>
    <row r="508" ht="14.2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40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</row>
    <row r="509" ht="14.2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40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</row>
    <row r="510" ht="14.2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40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</row>
    <row r="511" ht="14.2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40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</row>
    <row r="512" ht="14.2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40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</row>
    <row r="513" ht="14.2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40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</row>
    <row r="514" ht="14.2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40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</row>
    <row r="515" ht="14.2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40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</row>
    <row r="516" ht="14.2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40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</row>
    <row r="517" ht="14.2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40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</row>
    <row r="518" ht="14.2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40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</row>
    <row r="519" ht="14.2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40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</row>
    <row r="520" ht="14.2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40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</row>
    <row r="521" ht="14.2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40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</row>
    <row r="522" ht="14.2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40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</row>
    <row r="523" ht="14.2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40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</row>
    <row r="524" ht="14.2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40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</row>
    <row r="525" ht="14.2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40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</row>
    <row r="526" ht="14.2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40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</row>
    <row r="527" ht="14.2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40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</row>
    <row r="528" ht="14.2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40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</row>
    <row r="529" ht="14.2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40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</row>
    <row r="530" ht="14.2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40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</row>
    <row r="531" ht="14.2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40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</row>
    <row r="532" ht="14.2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40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</row>
    <row r="533" ht="14.2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40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</row>
    <row r="534" ht="14.2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40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</row>
    <row r="535" ht="14.2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40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</row>
    <row r="536" ht="14.2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40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</row>
    <row r="537" ht="14.2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40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</row>
    <row r="538" ht="14.2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40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</row>
    <row r="539" ht="14.2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40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</row>
    <row r="540" ht="14.2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40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</row>
    <row r="541" ht="14.2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40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</row>
    <row r="542" ht="14.2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40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</row>
    <row r="543" ht="14.2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40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</row>
    <row r="544" ht="14.2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40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</row>
    <row r="545" ht="14.2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40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</row>
    <row r="546" ht="14.2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40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</row>
    <row r="547" ht="14.2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40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</row>
    <row r="548" ht="14.2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40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</row>
    <row r="549" ht="14.2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40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</row>
    <row r="550" ht="14.2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40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</row>
    <row r="551" ht="14.2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40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</row>
    <row r="552" ht="14.2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40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</row>
    <row r="553" ht="14.2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40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</row>
    <row r="554" ht="14.2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40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</row>
    <row r="555" ht="14.2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40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</row>
    <row r="556" ht="14.2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40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</row>
    <row r="557" ht="14.2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40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</row>
    <row r="558" ht="14.2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40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</row>
    <row r="559" ht="14.2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40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</row>
    <row r="560" ht="14.2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40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</row>
    <row r="561" ht="14.2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40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</row>
    <row r="562" ht="14.2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40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</row>
    <row r="563" ht="14.2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40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</row>
    <row r="564" ht="14.2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40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</row>
    <row r="565" ht="14.2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40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</row>
    <row r="566" ht="14.2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40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</row>
    <row r="567" ht="14.2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40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</row>
    <row r="568" ht="14.2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40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</row>
    <row r="569" ht="14.2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40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</row>
    <row r="570" ht="14.2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40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</row>
    <row r="571" ht="14.2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40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</row>
    <row r="572" ht="14.2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40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</row>
    <row r="573" ht="14.2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40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</row>
    <row r="574" ht="14.2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40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</row>
    <row r="575" ht="14.2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40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</row>
    <row r="576" ht="14.2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40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</row>
    <row r="577" ht="14.2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40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</row>
    <row r="578" ht="14.2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40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</row>
    <row r="579" ht="14.2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40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</row>
    <row r="580" ht="14.2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40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</row>
    <row r="581" ht="14.2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40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</row>
    <row r="582" ht="14.2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40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</row>
    <row r="583" ht="14.2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40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</row>
    <row r="584" ht="14.2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40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</row>
    <row r="585" ht="14.2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40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</row>
    <row r="586" ht="14.2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40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</row>
    <row r="587" ht="14.2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40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</row>
    <row r="588" ht="14.2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40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</row>
    <row r="589" ht="14.2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40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</row>
    <row r="590" ht="14.2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40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</row>
    <row r="591" ht="14.2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40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</row>
    <row r="592" ht="14.2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40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</row>
    <row r="593" ht="14.2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40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</row>
    <row r="594" ht="14.2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40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</row>
    <row r="595" ht="14.2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40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</row>
    <row r="596" ht="14.2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40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</row>
    <row r="597" ht="14.2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40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</row>
    <row r="598" ht="14.2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40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</row>
    <row r="599" ht="14.2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40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</row>
    <row r="600" ht="14.2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40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</row>
    <row r="601" ht="14.2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40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</row>
    <row r="602" ht="14.2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40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</row>
    <row r="603" ht="14.2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40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</row>
    <row r="604" ht="14.2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40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</row>
    <row r="605" ht="14.2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40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</row>
    <row r="606" ht="14.2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40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</row>
    <row r="607" ht="14.2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40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</row>
    <row r="608" ht="14.2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40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</row>
    <row r="609" ht="14.2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40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</row>
    <row r="610" ht="14.2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40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</row>
    <row r="611" ht="14.2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40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</row>
    <row r="612" ht="14.2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40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</row>
    <row r="613" ht="14.2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40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</row>
    <row r="614" ht="14.2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40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</row>
    <row r="615" ht="14.2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40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</row>
    <row r="616" ht="14.2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40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</row>
    <row r="617" ht="14.2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40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</row>
    <row r="618" ht="14.2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40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</row>
    <row r="619" ht="14.2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40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</row>
    <row r="620" ht="14.2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40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</row>
    <row r="621" ht="14.2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40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</row>
    <row r="622" ht="14.2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40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</row>
    <row r="623" ht="14.2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40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</row>
    <row r="624" ht="14.2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40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</row>
    <row r="625" ht="14.2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40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</row>
    <row r="626" ht="14.2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40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</row>
    <row r="627" ht="14.2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40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</row>
    <row r="628" ht="14.2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40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</row>
    <row r="629" ht="14.2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40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</row>
    <row r="630" ht="14.2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40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</row>
    <row r="631" ht="14.2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40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</row>
    <row r="632" ht="14.2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40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</row>
    <row r="633" ht="14.2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40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</row>
    <row r="634" ht="14.2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40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</row>
    <row r="635" ht="14.2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40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</row>
    <row r="636" ht="14.2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40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</row>
    <row r="637" ht="14.2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40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</row>
    <row r="638" ht="14.2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40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</row>
    <row r="639" ht="14.2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40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</row>
    <row r="640" ht="14.2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40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</row>
    <row r="641" ht="14.2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40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</row>
    <row r="642" ht="14.2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40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</row>
    <row r="643" ht="14.2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40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</row>
    <row r="644" ht="14.2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40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</row>
    <row r="645" ht="14.2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40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</row>
    <row r="646" ht="14.2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40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</row>
    <row r="647" ht="14.2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40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</row>
    <row r="648" ht="14.2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40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</row>
    <row r="649" ht="14.2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40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</row>
    <row r="650" ht="14.2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40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</row>
    <row r="651" ht="14.2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40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</row>
    <row r="652" ht="14.2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40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</row>
    <row r="653" ht="14.2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40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</row>
    <row r="654" ht="14.2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40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</row>
    <row r="655" ht="14.2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40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</row>
    <row r="656" ht="14.2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40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</row>
    <row r="657" ht="14.2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40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</row>
    <row r="658" ht="14.2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40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</row>
    <row r="659" ht="14.2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40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</row>
    <row r="660" ht="14.2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40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</row>
    <row r="661" ht="14.2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40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</row>
    <row r="662" ht="14.2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40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</row>
    <row r="663" ht="14.2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40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</row>
    <row r="664" ht="14.2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40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</row>
    <row r="665" ht="14.2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40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</row>
    <row r="666" ht="14.2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40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</row>
    <row r="667" ht="14.2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40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</row>
    <row r="668" ht="14.2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40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</row>
    <row r="669" ht="14.2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40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</row>
    <row r="670" ht="14.2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40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</row>
    <row r="671" ht="14.2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40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</row>
    <row r="672" ht="14.2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40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</row>
    <row r="673" ht="14.2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40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</row>
    <row r="674" ht="14.2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40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</row>
    <row r="675" ht="14.2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40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</row>
    <row r="676" ht="14.2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40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</row>
    <row r="677" ht="14.2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40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</row>
    <row r="678" ht="14.2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40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</row>
    <row r="679" ht="14.2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40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</row>
    <row r="680" ht="14.2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40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</row>
    <row r="681" ht="14.2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40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</row>
    <row r="682" ht="14.2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40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</row>
    <row r="683" ht="14.2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40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</row>
    <row r="684" ht="14.2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40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</row>
    <row r="685" ht="14.2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40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</row>
    <row r="686" ht="14.2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40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</row>
    <row r="687" ht="14.2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40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</row>
    <row r="688" ht="14.2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40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</row>
    <row r="689" ht="14.2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40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</row>
    <row r="690" ht="14.2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40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</row>
    <row r="691" ht="14.2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40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</row>
    <row r="692" ht="14.2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40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</row>
    <row r="693" ht="14.2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40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</row>
    <row r="694" ht="14.2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40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</row>
    <row r="695" ht="14.2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40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</row>
    <row r="696" ht="14.2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40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</row>
    <row r="697" ht="14.2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40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</row>
    <row r="698" ht="14.2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40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</row>
    <row r="699" ht="14.2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40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</row>
    <row r="700" ht="14.2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40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</row>
    <row r="701" ht="14.2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40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</row>
    <row r="702" ht="14.2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40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</row>
    <row r="703" ht="14.2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40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</row>
    <row r="704" ht="14.2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40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</row>
    <row r="705" ht="14.2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40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</row>
    <row r="706" ht="14.2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40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</row>
    <row r="707" ht="14.2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40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</row>
    <row r="708" ht="14.2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40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</row>
    <row r="709" ht="14.2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40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</row>
    <row r="710" ht="14.2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40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</row>
    <row r="711" ht="14.2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40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</row>
    <row r="712" ht="14.2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40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</row>
    <row r="713" ht="14.2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40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</row>
    <row r="714" ht="14.2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40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</row>
    <row r="715" ht="14.2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40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</row>
    <row r="716" ht="14.2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40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</row>
    <row r="717" ht="14.2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40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</row>
    <row r="718" ht="14.2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40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</row>
    <row r="719" ht="14.2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40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</row>
    <row r="720" ht="14.2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40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</row>
    <row r="721" ht="14.2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40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</row>
    <row r="722" ht="14.2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40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</row>
    <row r="723" ht="14.2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40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</row>
    <row r="724" ht="14.2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40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</row>
    <row r="725" ht="14.2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40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</row>
    <row r="726" ht="14.2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40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</row>
    <row r="727" ht="14.2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40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</row>
    <row r="728" ht="14.2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40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</row>
    <row r="729" ht="14.2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40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</row>
    <row r="730" ht="14.2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40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</row>
    <row r="731" ht="14.2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40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</row>
    <row r="732" ht="14.2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40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</row>
    <row r="733" ht="14.2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40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</row>
    <row r="734" ht="14.2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40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</row>
    <row r="735" ht="14.2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40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</row>
    <row r="736" ht="14.2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40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</row>
    <row r="737" ht="14.2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40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</row>
    <row r="738" ht="14.2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40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</row>
    <row r="739" ht="14.2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40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</row>
    <row r="740" ht="14.2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40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</row>
    <row r="741" ht="14.2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40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</row>
    <row r="742" ht="14.2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40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</row>
    <row r="743" ht="14.2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40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</row>
    <row r="744" ht="14.2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40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</row>
    <row r="745" ht="14.2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40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</row>
    <row r="746" ht="14.2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40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</row>
    <row r="747" ht="14.2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40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</row>
    <row r="748" ht="14.2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40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</row>
    <row r="749" ht="14.2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40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</row>
    <row r="750" ht="14.2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40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</row>
    <row r="751" ht="14.2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40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</row>
    <row r="752" ht="14.2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40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</row>
    <row r="753" ht="14.2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40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</row>
    <row r="754" ht="14.2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40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</row>
    <row r="755" ht="14.2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40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</row>
    <row r="756" ht="14.2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40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</row>
    <row r="757" ht="14.2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40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</row>
    <row r="758" ht="14.2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40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</row>
    <row r="759" ht="14.2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40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</row>
    <row r="760" ht="14.2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40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</row>
    <row r="761" ht="14.2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40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</row>
    <row r="762" ht="14.2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40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</row>
    <row r="763" ht="14.2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40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</row>
    <row r="764" ht="14.2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40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</row>
    <row r="765" ht="14.2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40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</row>
    <row r="766" ht="14.2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40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</row>
    <row r="767" ht="14.2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40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</row>
    <row r="768" ht="14.2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40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</row>
    <row r="769" ht="14.2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40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</row>
    <row r="770" ht="14.2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40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</row>
    <row r="771" ht="14.2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40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</row>
    <row r="772" ht="14.2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40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</row>
    <row r="773" ht="14.2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40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</row>
    <row r="774" ht="14.2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40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</row>
    <row r="775" ht="14.2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40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</row>
    <row r="776" ht="14.2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40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</row>
    <row r="777" ht="14.2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40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</row>
    <row r="778" ht="14.2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40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</row>
    <row r="779" ht="14.2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40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</row>
    <row r="780" ht="14.2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40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</row>
    <row r="781" ht="14.2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40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</row>
    <row r="782" ht="14.2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40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</row>
    <row r="783" ht="14.2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40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</row>
    <row r="784" ht="14.2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40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</row>
    <row r="785" ht="14.2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40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</row>
    <row r="786" ht="14.2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40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</row>
    <row r="787" ht="14.2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40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</row>
    <row r="788" ht="14.2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40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</row>
    <row r="789" ht="14.2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40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</row>
    <row r="790" ht="14.2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40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</row>
    <row r="791" ht="14.2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40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</row>
    <row r="792" ht="14.2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40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</row>
    <row r="793" ht="14.2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40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</row>
    <row r="794" ht="14.2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40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</row>
    <row r="795" ht="14.2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40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</row>
    <row r="796" ht="14.2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40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</row>
    <row r="797" ht="14.2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40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</row>
    <row r="798" ht="14.2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40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</row>
    <row r="799" ht="14.2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40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</row>
    <row r="800" ht="14.2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40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</row>
    <row r="801" ht="14.2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40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</row>
    <row r="802" ht="14.2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40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</row>
    <row r="803" ht="14.2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40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</row>
    <row r="804" ht="14.2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40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</row>
    <row r="805" ht="14.2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40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</row>
    <row r="806" ht="14.2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40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</row>
    <row r="807" ht="14.2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40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</row>
    <row r="808" ht="14.2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40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</row>
    <row r="809" ht="14.2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40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</row>
    <row r="810" ht="14.2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40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</row>
    <row r="811" ht="14.2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40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</row>
    <row r="812" ht="14.2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40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</row>
    <row r="813" ht="14.2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40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</row>
    <row r="814" ht="14.2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40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</row>
    <row r="815" ht="14.2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40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</row>
    <row r="816" ht="14.2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40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</row>
    <row r="817" ht="14.2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40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</row>
    <row r="818" ht="14.2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40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</row>
    <row r="819" ht="14.2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40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</row>
    <row r="820" ht="14.2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40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</row>
    <row r="821" ht="14.2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40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</row>
    <row r="822" ht="14.2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40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</row>
    <row r="823" ht="14.2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40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</row>
    <row r="824" ht="14.2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40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</row>
    <row r="825" ht="14.2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40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</row>
    <row r="826" ht="14.2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40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</row>
    <row r="827" ht="14.2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40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</row>
    <row r="828" ht="14.2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40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</row>
    <row r="829" ht="14.2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40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</row>
    <row r="830" ht="14.2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40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</row>
    <row r="831" ht="14.2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40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</row>
    <row r="832" ht="14.2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40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</row>
    <row r="833" ht="14.2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40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</row>
    <row r="834" ht="14.2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40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</row>
    <row r="835" ht="14.2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40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</row>
    <row r="836" ht="14.2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40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</row>
    <row r="837" ht="14.2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40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</row>
    <row r="838" ht="14.2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40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</row>
    <row r="839" ht="14.2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40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</row>
    <row r="840" ht="14.2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40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</row>
    <row r="841" ht="14.2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40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</row>
    <row r="842" ht="14.2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40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</row>
    <row r="843" ht="14.2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40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</row>
    <row r="844" ht="14.2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40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</row>
    <row r="845" ht="14.2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40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</row>
    <row r="846" ht="14.2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40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</row>
    <row r="847" ht="14.2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40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</row>
    <row r="848" ht="14.2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40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</row>
    <row r="849" ht="14.2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40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</row>
    <row r="850" ht="14.2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40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</row>
    <row r="851" ht="14.2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40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</row>
    <row r="852" ht="14.2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40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</row>
    <row r="853" ht="14.2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40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</row>
    <row r="854" ht="14.2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40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</row>
    <row r="855" ht="14.2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40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</row>
    <row r="856" ht="14.2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40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</row>
    <row r="857" ht="14.2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40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</row>
    <row r="858" ht="14.2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40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</row>
    <row r="859" ht="14.2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40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</row>
    <row r="860" ht="14.2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40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</row>
    <row r="861" ht="14.2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40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</row>
    <row r="862" ht="14.2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40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</row>
    <row r="863" ht="14.2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40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</row>
    <row r="864" ht="14.2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40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</row>
    <row r="865" ht="14.2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40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</row>
    <row r="866" ht="14.2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40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</row>
    <row r="867" ht="14.2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40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</row>
    <row r="868" ht="14.2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40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</row>
    <row r="869" ht="14.2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40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</row>
    <row r="870" ht="14.2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40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</row>
    <row r="871" ht="14.2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40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</row>
    <row r="872" ht="14.2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40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</row>
    <row r="873" ht="14.2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40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</row>
    <row r="874" ht="14.2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40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</row>
    <row r="875" ht="14.2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40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</row>
    <row r="876" ht="14.2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40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</row>
    <row r="877" ht="14.2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40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</row>
    <row r="878" ht="14.2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40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</row>
    <row r="879" ht="14.2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40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</row>
    <row r="880" ht="14.2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40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</row>
    <row r="881" ht="14.2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40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</row>
    <row r="882" ht="14.2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40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</row>
    <row r="883" ht="14.2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40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</row>
    <row r="884" ht="14.2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40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</row>
    <row r="885" ht="14.2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40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</row>
    <row r="886" ht="14.2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40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</row>
    <row r="887" ht="14.2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40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</row>
    <row r="888" ht="14.2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40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</row>
    <row r="889" ht="14.2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40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</row>
    <row r="890" ht="14.2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40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</row>
    <row r="891" ht="14.2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40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</row>
    <row r="892" ht="14.2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40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</row>
    <row r="893" ht="14.2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40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</row>
    <row r="894" ht="14.2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40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</row>
    <row r="895" ht="14.2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40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</row>
    <row r="896" ht="14.2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40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</row>
    <row r="897" ht="14.2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40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</row>
    <row r="898" ht="14.2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40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</row>
    <row r="899" ht="14.2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40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</row>
    <row r="900" ht="14.2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40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</row>
    <row r="901" ht="14.2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40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</row>
    <row r="902" ht="14.2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40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</row>
    <row r="903" ht="14.2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40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</row>
    <row r="904" ht="14.2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40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</row>
    <row r="905" ht="14.2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40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</row>
    <row r="906" ht="14.2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40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</row>
    <row r="907" ht="14.2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40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</row>
    <row r="908" ht="14.2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40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</row>
    <row r="909" ht="14.2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40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</row>
    <row r="910" ht="14.2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40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</row>
    <row r="911" ht="14.2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40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</row>
    <row r="912" ht="14.2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40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</row>
    <row r="913" ht="14.2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40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</row>
    <row r="914" ht="14.2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40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</row>
    <row r="915" ht="14.2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40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</row>
    <row r="916" ht="14.2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40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</row>
    <row r="917" ht="14.2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40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</row>
    <row r="918" ht="14.2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40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</row>
    <row r="919" ht="14.2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40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</row>
    <row r="920" ht="14.2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40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</row>
    <row r="921" ht="14.2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40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</row>
    <row r="922" ht="14.2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40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</row>
    <row r="923" ht="14.2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40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</row>
    <row r="924" ht="14.2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40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</row>
    <row r="925" ht="14.2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40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</row>
    <row r="926" ht="14.2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40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</row>
    <row r="927" ht="14.2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40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</row>
    <row r="928" ht="14.2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40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</row>
    <row r="929" ht="14.2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40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</row>
    <row r="930" ht="14.2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40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</row>
    <row r="931" ht="14.2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40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</row>
    <row r="932" ht="14.2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40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</row>
    <row r="933" ht="14.2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40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</row>
    <row r="934" ht="14.2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40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</row>
    <row r="935" ht="14.2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40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</row>
    <row r="936" ht="14.2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40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</row>
    <row r="937" ht="14.2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40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</row>
    <row r="938" ht="14.2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40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</row>
    <row r="939" ht="14.2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40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</row>
    <row r="940" ht="14.2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40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</row>
    <row r="941" ht="14.2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40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</row>
    <row r="942" ht="14.2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40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</row>
    <row r="943" ht="14.2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40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</row>
    <row r="944" ht="14.2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40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</row>
    <row r="945" ht="14.2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40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</row>
    <row r="946" ht="14.2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40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</row>
    <row r="947" ht="14.2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40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</row>
    <row r="948" ht="14.2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40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</row>
    <row r="949" ht="14.2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40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</row>
    <row r="950" ht="14.2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40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</row>
    <row r="951" ht="14.2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40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</row>
    <row r="952" ht="14.2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40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</row>
    <row r="953" ht="14.2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40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</row>
    <row r="954" ht="14.2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40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</row>
    <row r="955" ht="14.2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40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</row>
    <row r="956" ht="14.2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40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</row>
    <row r="957" ht="14.2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40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</row>
    <row r="958" ht="14.2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40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</row>
    <row r="959" ht="14.2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40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</row>
    <row r="960" ht="14.2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40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</row>
    <row r="961" ht="14.2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40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</row>
    <row r="962" ht="14.2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40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</row>
    <row r="963" ht="14.2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40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</row>
    <row r="964" ht="14.2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40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</row>
    <row r="965" ht="14.2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40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</row>
    <row r="966" ht="14.2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40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</row>
    <row r="967" ht="14.2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40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</row>
    <row r="968" ht="14.2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40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</row>
    <row r="969" ht="14.2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40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</row>
    <row r="970" ht="14.2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40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</row>
    <row r="971" ht="14.2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40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</row>
    <row r="972" ht="14.2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40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</row>
    <row r="973" ht="14.2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40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</row>
    <row r="974" ht="14.2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40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</row>
    <row r="975" ht="14.2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40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</row>
    <row r="976" ht="14.2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40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</row>
    <row r="977" ht="14.2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40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</row>
    <row r="978" ht="14.2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40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</row>
    <row r="979" ht="14.2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40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</row>
    <row r="980" ht="14.2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40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</row>
    <row r="981" ht="14.2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40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</row>
    <row r="982" ht="14.2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40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</row>
    <row r="983" ht="14.2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40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</row>
    <row r="984" ht="14.2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40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</row>
    <row r="985" ht="14.2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40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</row>
    <row r="986" ht="14.2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40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</row>
    <row r="987" ht="14.2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40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</row>
    <row r="988" ht="14.2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40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</row>
    <row r="989" ht="14.2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40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</row>
    <row r="990" ht="14.2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40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</row>
    <row r="991" ht="14.2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40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</row>
    <row r="992" ht="14.2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40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</row>
    <row r="993" ht="14.2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40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</row>
    <row r="994" ht="14.2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40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</row>
    <row r="995" ht="14.2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40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</row>
    <row r="996" ht="14.2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40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</row>
    <row r="997" ht="14.2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40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</row>
    <row r="998" ht="14.2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40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</row>
    <row r="999" ht="14.2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40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</row>
    <row r="1000" ht="14.2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40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</row>
  </sheetData>
  <mergeCells count="132">
    <mergeCell ref="D1:H1"/>
    <mergeCell ref="I1:P1"/>
    <mergeCell ref="R1:Z1"/>
    <mergeCell ref="K2:L2"/>
    <mergeCell ref="M2:O2"/>
    <mergeCell ref="F50:H50"/>
    <mergeCell ref="F51:H51"/>
    <mergeCell ref="F52:H52"/>
    <mergeCell ref="F53:H53"/>
    <mergeCell ref="F54:H54"/>
    <mergeCell ref="F55:H55"/>
    <mergeCell ref="F56:H56"/>
    <mergeCell ref="F57:H57"/>
    <mergeCell ref="F58:H58"/>
    <mergeCell ref="F59:H59"/>
    <mergeCell ref="F60:H60"/>
    <mergeCell ref="F61:H61"/>
    <mergeCell ref="F62:H62"/>
    <mergeCell ref="F63:H63"/>
    <mergeCell ref="F64:H64"/>
    <mergeCell ref="F65:H65"/>
    <mergeCell ref="F66:H66"/>
    <mergeCell ref="F67:H67"/>
    <mergeCell ref="F68:H68"/>
    <mergeCell ref="F69:H69"/>
    <mergeCell ref="F70:H70"/>
    <mergeCell ref="F71:H71"/>
    <mergeCell ref="F72:H72"/>
    <mergeCell ref="F73:H73"/>
    <mergeCell ref="F74:H74"/>
    <mergeCell ref="F75:H75"/>
    <mergeCell ref="F76:H76"/>
    <mergeCell ref="F77:H77"/>
    <mergeCell ref="F78:H78"/>
    <mergeCell ref="F79:H79"/>
    <mergeCell ref="F80:H80"/>
    <mergeCell ref="F81:H81"/>
    <mergeCell ref="F82:H82"/>
    <mergeCell ref="F83:H83"/>
    <mergeCell ref="F84:H84"/>
    <mergeCell ref="F85:H85"/>
    <mergeCell ref="F86:H86"/>
    <mergeCell ref="F87:H87"/>
    <mergeCell ref="F88:H88"/>
    <mergeCell ref="F89:H89"/>
    <mergeCell ref="F90:H90"/>
    <mergeCell ref="F91:H91"/>
    <mergeCell ref="F92:H92"/>
    <mergeCell ref="F93:H93"/>
    <mergeCell ref="F143:H143"/>
    <mergeCell ref="F144:H144"/>
    <mergeCell ref="F145:H145"/>
    <mergeCell ref="F146:H146"/>
    <mergeCell ref="F147:H147"/>
    <mergeCell ref="F148:H148"/>
    <mergeCell ref="F149:H149"/>
    <mergeCell ref="F150:H150"/>
    <mergeCell ref="F151:H151"/>
    <mergeCell ref="F152:H152"/>
    <mergeCell ref="F153:H153"/>
    <mergeCell ref="F154:H154"/>
    <mergeCell ref="F155:H155"/>
    <mergeCell ref="F156:H156"/>
    <mergeCell ref="F157:H157"/>
    <mergeCell ref="F158:H158"/>
    <mergeCell ref="F159:H159"/>
    <mergeCell ref="F160:H160"/>
    <mergeCell ref="F161:H161"/>
    <mergeCell ref="F162:H162"/>
    <mergeCell ref="F163:H163"/>
    <mergeCell ref="F171:H171"/>
    <mergeCell ref="F172:H172"/>
    <mergeCell ref="F173:H173"/>
    <mergeCell ref="F174:H174"/>
    <mergeCell ref="F175:H175"/>
    <mergeCell ref="F176:H176"/>
    <mergeCell ref="F164:H164"/>
    <mergeCell ref="F165:H165"/>
    <mergeCell ref="F166:H166"/>
    <mergeCell ref="F167:H167"/>
    <mergeCell ref="F168:H168"/>
    <mergeCell ref="F169:H169"/>
    <mergeCell ref="F170:H170"/>
    <mergeCell ref="F94:H94"/>
    <mergeCell ref="F95:H95"/>
    <mergeCell ref="F96:H96"/>
    <mergeCell ref="F97:H97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F110:H110"/>
    <mergeCell ref="F111:H111"/>
    <mergeCell ref="F112:H112"/>
    <mergeCell ref="F113:H113"/>
    <mergeCell ref="F114:H114"/>
    <mergeCell ref="F115:H115"/>
    <mergeCell ref="F116:H116"/>
    <mergeCell ref="F117:H117"/>
    <mergeCell ref="F118:H118"/>
    <mergeCell ref="F119:H119"/>
    <mergeCell ref="F120:H120"/>
    <mergeCell ref="F121:H121"/>
    <mergeCell ref="F122:H122"/>
    <mergeCell ref="F123:H123"/>
    <mergeCell ref="F124:H124"/>
    <mergeCell ref="F125:H125"/>
    <mergeCell ref="F126:H126"/>
    <mergeCell ref="F127:H127"/>
    <mergeCell ref="F128:H128"/>
    <mergeCell ref="F129:H129"/>
    <mergeCell ref="F130:H130"/>
    <mergeCell ref="F131:H131"/>
    <mergeCell ref="F132:H132"/>
    <mergeCell ref="F133:H133"/>
    <mergeCell ref="F134:H134"/>
    <mergeCell ref="F135:H135"/>
    <mergeCell ref="F136:H136"/>
    <mergeCell ref="F137:H137"/>
    <mergeCell ref="F138:H138"/>
    <mergeCell ref="F139:H139"/>
    <mergeCell ref="F140:H140"/>
    <mergeCell ref="F141:H141"/>
    <mergeCell ref="F142:H142"/>
  </mergeCells>
  <dataValidations>
    <dataValidation type="custom" allowBlank="1" showInputMessage="1" showErrorMessage="1" prompt="Sample IDs must be unique." sqref="S5 S14 S19 S22:S27">
      <formula1>LTE(LEN(S5),(20))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0.5"/>
    <col customWidth="1" min="3" max="4" width="9.63"/>
    <col customWidth="1" min="5" max="6" width="10.63"/>
    <col customWidth="1" min="7" max="10" width="8.0"/>
    <col customWidth="1" min="11" max="11" width="7.63"/>
    <col customWidth="1" min="12" max="12" width="4.5"/>
    <col customWidth="1" min="13" max="13" width="2.25"/>
    <col customWidth="1" min="14" max="14" width="7.63"/>
    <col customWidth="1" min="15" max="15" width="18.13"/>
    <col customWidth="1" min="16" max="16" width="10.63"/>
    <col customWidth="1" min="17" max="17" width="11.38"/>
    <col customWidth="1" min="18" max="18" width="4.5"/>
    <col customWidth="1" min="19" max="19" width="11.13"/>
    <col customWidth="1" min="20" max="20" width="7.13"/>
    <col customWidth="1" min="21" max="21" width="1.5"/>
    <col customWidth="1" min="22" max="23" width="7.63"/>
    <col customWidth="1" min="24" max="24" width="1.5"/>
    <col customWidth="1" min="25" max="26" width="7.63"/>
  </cols>
  <sheetData>
    <row r="1" ht="14.25" customHeight="1">
      <c r="A1" s="60" t="s">
        <v>380</v>
      </c>
      <c r="B1" s="60" t="s">
        <v>11</v>
      </c>
      <c r="C1" s="60" t="s">
        <v>381</v>
      </c>
      <c r="D1" s="60" t="s">
        <v>382</v>
      </c>
      <c r="E1" s="60" t="s">
        <v>383</v>
      </c>
      <c r="F1" s="60" t="s">
        <v>384</v>
      </c>
      <c r="G1" s="60" t="s">
        <v>385</v>
      </c>
      <c r="H1" s="137" t="s">
        <v>386</v>
      </c>
      <c r="I1" s="137" t="s">
        <v>78</v>
      </c>
      <c r="J1" s="137" t="s">
        <v>387</v>
      </c>
      <c r="K1" s="138" t="s">
        <v>388</v>
      </c>
      <c r="L1" s="138" t="s">
        <v>78</v>
      </c>
      <c r="M1" s="138" t="s">
        <v>387</v>
      </c>
      <c r="O1" s="139" t="s">
        <v>389</v>
      </c>
      <c r="P1" s="138" t="s">
        <v>380</v>
      </c>
      <c r="Q1" s="138" t="s">
        <v>390</v>
      </c>
      <c r="R1" s="138" t="s">
        <v>78</v>
      </c>
      <c r="S1" s="138" t="s">
        <v>387</v>
      </c>
    </row>
    <row r="2" ht="14.25" customHeight="1">
      <c r="A2" s="140" t="s">
        <v>391</v>
      </c>
      <c r="B2" s="140" t="s">
        <v>36</v>
      </c>
      <c r="C2" s="141">
        <v>0.05414279971438818</v>
      </c>
      <c r="D2" s="141">
        <f>AVERAGE(C2:C4)</f>
        <v>0.05730840891</v>
      </c>
      <c r="E2" s="141">
        <v>0.20210533193754684</v>
      </c>
      <c r="F2" s="141">
        <f>AVERAGE(E2:E4)</f>
        <v>0.2018695987</v>
      </c>
      <c r="G2" s="142">
        <f t="shared" ref="G2:G13" si="1">E2/C2*100</f>
        <v>373.2820117</v>
      </c>
      <c r="H2" s="143">
        <f>AVERAGE(G2:G4)</f>
        <v>351.5168086</v>
      </c>
      <c r="I2" s="144">
        <f>STDEV(G2:G4)</f>
        <v>51.87255343</v>
      </c>
      <c r="J2" s="144">
        <v>3.0</v>
      </c>
      <c r="K2" s="145">
        <f>AVERAGE(G2:G7)</f>
        <v>221.1387969</v>
      </c>
      <c r="L2" s="146">
        <f>STDEV(G2:G7)</f>
        <v>146.6308946</v>
      </c>
      <c r="M2" s="147">
        <v>6.0</v>
      </c>
      <c r="P2" s="11" t="s">
        <v>391</v>
      </c>
      <c r="Q2" s="44">
        <v>221.13879694823856</v>
      </c>
      <c r="R2" s="48">
        <v>146.6308945617866</v>
      </c>
      <c r="S2" s="11">
        <v>6.0</v>
      </c>
    </row>
    <row r="3" ht="14.25" customHeight="1">
      <c r="A3" s="148" t="s">
        <v>391</v>
      </c>
      <c r="B3" s="148" t="s">
        <v>50</v>
      </c>
      <c r="C3" s="149">
        <v>0.06126694827912658</v>
      </c>
      <c r="D3" s="149"/>
      <c r="E3" s="149">
        <v>0.23830447028469876</v>
      </c>
      <c r="F3" s="149"/>
      <c r="G3" s="150">
        <f t="shared" si="1"/>
        <v>388.9608949</v>
      </c>
      <c r="H3" s="143"/>
      <c r="I3" s="144"/>
      <c r="J3" s="144"/>
      <c r="K3" s="145"/>
      <c r="L3" s="146"/>
      <c r="M3" s="147"/>
      <c r="P3" s="11" t="s">
        <v>392</v>
      </c>
      <c r="Q3" s="44">
        <v>56.785515667255744</v>
      </c>
      <c r="R3" s="48">
        <v>27.477405628450963</v>
      </c>
      <c r="S3" s="11">
        <v>6.0</v>
      </c>
    </row>
    <row r="4" ht="14.25" customHeight="1">
      <c r="A4" s="148" t="s">
        <v>391</v>
      </c>
      <c r="B4" s="148" t="s">
        <v>59</v>
      </c>
      <c r="C4" s="149">
        <v>0.05651547873459782</v>
      </c>
      <c r="D4" s="149"/>
      <c r="E4" s="149">
        <v>0.16519899391030496</v>
      </c>
      <c r="F4" s="149"/>
      <c r="G4" s="150">
        <f t="shared" si="1"/>
        <v>292.3075193</v>
      </c>
      <c r="H4" s="151"/>
      <c r="I4" s="152"/>
      <c r="J4" s="152"/>
      <c r="K4" s="145"/>
      <c r="L4" s="146"/>
      <c r="M4" s="147"/>
      <c r="P4" s="11" t="s">
        <v>393</v>
      </c>
      <c r="Q4" s="44">
        <v>88.32747690677614</v>
      </c>
      <c r="R4" s="48">
        <v>9.250445345878324</v>
      </c>
      <c r="S4" s="11">
        <v>2.0</v>
      </c>
    </row>
    <row r="5" ht="14.25" customHeight="1">
      <c r="A5" s="148" t="s">
        <v>391</v>
      </c>
      <c r="B5" s="148" t="s">
        <v>83</v>
      </c>
      <c r="C5" s="149">
        <v>0.5899085095850964</v>
      </c>
      <c r="D5" s="149">
        <f>AVERAGE(C5:C7)</f>
        <v>0.5074742526</v>
      </c>
      <c r="E5" s="149">
        <v>0.5637689893816706</v>
      </c>
      <c r="F5" s="149">
        <f>AVERAGE(E5:E7)</f>
        <v>0.4619831393</v>
      </c>
      <c r="G5" s="150">
        <f t="shared" si="1"/>
        <v>95.56888572</v>
      </c>
      <c r="H5" s="143">
        <f>AVERAGE(G5:G7)</f>
        <v>90.76078529</v>
      </c>
      <c r="I5" s="144">
        <f>STDEV(G5:G7)</f>
        <v>8.093733899</v>
      </c>
      <c r="J5" s="144">
        <v>3.0</v>
      </c>
      <c r="K5" s="145"/>
      <c r="L5" s="146"/>
      <c r="M5" s="147"/>
      <c r="P5" s="11" t="s">
        <v>228</v>
      </c>
      <c r="Q5" s="44">
        <v>55.151429284117995</v>
      </c>
      <c r="R5" s="48">
        <v>13.603589178617707</v>
      </c>
      <c r="S5" s="11">
        <v>2.0</v>
      </c>
    </row>
    <row r="6" ht="14.25" customHeight="1">
      <c r="A6" s="148" t="s">
        <v>391</v>
      </c>
      <c r="B6" s="148" t="s">
        <v>110</v>
      </c>
      <c r="C6" s="149">
        <v>0.47892712285922023</v>
      </c>
      <c r="D6" s="149"/>
      <c r="E6" s="149">
        <v>0.38992456471876524</v>
      </c>
      <c r="F6" s="149"/>
      <c r="G6" s="150">
        <f t="shared" si="1"/>
        <v>81.41626275</v>
      </c>
      <c r="H6" s="143"/>
      <c r="I6" s="144"/>
      <c r="J6" s="144"/>
      <c r="K6" s="145"/>
      <c r="L6" s="146"/>
      <c r="M6" s="147"/>
      <c r="P6" s="11" t="s">
        <v>394</v>
      </c>
      <c r="Q6" s="44">
        <v>59.542872887136454</v>
      </c>
      <c r="R6" s="48">
        <v>16.66597115652848</v>
      </c>
      <c r="S6" s="11">
        <v>2.0</v>
      </c>
    </row>
    <row r="7" ht="14.25" customHeight="1">
      <c r="A7" s="58" t="s">
        <v>391</v>
      </c>
      <c r="B7" s="58" t="s">
        <v>115</v>
      </c>
      <c r="C7" s="153">
        <v>0.4535871254441983</v>
      </c>
      <c r="D7" s="153"/>
      <c r="E7" s="153">
        <v>0.43225586368160074</v>
      </c>
      <c r="F7" s="153"/>
      <c r="G7" s="154">
        <f t="shared" si="1"/>
        <v>95.2972074</v>
      </c>
      <c r="H7" s="155"/>
      <c r="I7" s="156"/>
      <c r="J7" s="156"/>
      <c r="K7" s="157"/>
      <c r="L7" s="158"/>
      <c r="M7" s="159"/>
      <c r="P7" s="11" t="s">
        <v>295</v>
      </c>
      <c r="Q7" s="44">
        <v>35.27013200725713</v>
      </c>
      <c r="R7" s="48">
        <v>39.97323139407133</v>
      </c>
      <c r="S7" s="11">
        <v>6.0</v>
      </c>
    </row>
    <row r="8" ht="14.25" customHeight="1">
      <c r="A8" s="160" t="s">
        <v>392</v>
      </c>
      <c r="B8" s="160" t="s">
        <v>136</v>
      </c>
      <c r="C8" s="161">
        <v>13.536765633777625</v>
      </c>
      <c r="D8" s="161">
        <f>AVERAGE(C8:C10)</f>
        <v>9.637761371</v>
      </c>
      <c r="E8" s="161">
        <v>12.356968830690391</v>
      </c>
      <c r="F8" s="161">
        <f>AVERAGE(E8:E10)</f>
        <v>6.575663666</v>
      </c>
      <c r="G8" s="162">
        <f t="shared" si="1"/>
        <v>91.28450004</v>
      </c>
      <c r="H8" s="143">
        <f>AVERAGE(G8:G10)</f>
        <v>63.92830936</v>
      </c>
      <c r="I8" s="144">
        <f>STDEV(G8:G10)</f>
        <v>26.55485369</v>
      </c>
      <c r="J8" s="144">
        <v>3.0</v>
      </c>
      <c r="K8" s="145">
        <f>AVERAGE(G8:G13)</f>
        <v>56.78551567</v>
      </c>
      <c r="L8" s="146">
        <f>STDEV(G8:G13)</f>
        <v>27.47740563</v>
      </c>
      <c r="M8" s="147">
        <v>6.0</v>
      </c>
      <c r="P8" s="11" t="s">
        <v>344</v>
      </c>
      <c r="Q8" s="44">
        <v>73.74166563419291</v>
      </c>
      <c r="R8" s="48">
        <v>63.87654807718415</v>
      </c>
      <c r="S8" s="11">
        <v>4.0</v>
      </c>
    </row>
    <row r="9" ht="14.25" customHeight="1">
      <c r="A9" s="148" t="s">
        <v>392</v>
      </c>
      <c r="B9" s="148" t="s">
        <v>141</v>
      </c>
      <c r="C9" s="149">
        <v>9.175127450782586</v>
      </c>
      <c r="D9" s="149"/>
      <c r="E9" s="149">
        <v>3.509928871864049</v>
      </c>
      <c r="F9" s="149"/>
      <c r="G9" s="150">
        <f t="shared" si="1"/>
        <v>38.25482415</v>
      </c>
      <c r="H9" s="143"/>
      <c r="I9" s="144"/>
      <c r="J9" s="144"/>
      <c r="K9" s="145"/>
      <c r="L9" s="146"/>
      <c r="M9" s="147"/>
    </row>
    <row r="10" ht="14.25" customHeight="1">
      <c r="A10" s="148" t="s">
        <v>392</v>
      </c>
      <c r="B10" s="148" t="s">
        <v>155</v>
      </c>
      <c r="C10" s="149">
        <v>6.201391029670037</v>
      </c>
      <c r="D10" s="149"/>
      <c r="E10" s="149">
        <v>3.8600932964646963</v>
      </c>
      <c r="F10" s="149"/>
      <c r="G10" s="150">
        <f t="shared" si="1"/>
        <v>62.2456039</v>
      </c>
      <c r="H10" s="151"/>
      <c r="I10" s="152"/>
      <c r="J10" s="152"/>
      <c r="K10" s="145"/>
      <c r="L10" s="146"/>
      <c r="M10" s="147"/>
      <c r="O10" s="137" t="s">
        <v>8</v>
      </c>
      <c r="P10" s="137" t="s">
        <v>380</v>
      </c>
      <c r="Q10" s="137" t="s">
        <v>390</v>
      </c>
      <c r="R10" s="137" t="s">
        <v>78</v>
      </c>
      <c r="S10" s="137" t="s">
        <v>387</v>
      </c>
    </row>
    <row r="11" ht="14.25" customHeight="1">
      <c r="A11" s="148" t="s">
        <v>392</v>
      </c>
      <c r="B11" s="148" t="s">
        <v>173</v>
      </c>
      <c r="C11" s="149">
        <v>70.71402376972867</v>
      </c>
      <c r="D11" s="149">
        <f>AVERAGE(C11:C13)</f>
        <v>51.17725912</v>
      </c>
      <c r="E11" s="149">
        <v>10.997863519775951</v>
      </c>
      <c r="F11" s="149">
        <f>AVERAGE(E11:E13)</f>
        <v>21.62045183</v>
      </c>
      <c r="G11" s="150">
        <f t="shared" si="1"/>
        <v>15.55259188</v>
      </c>
      <c r="H11" s="143">
        <f>AVERAGE(G11:G13)</f>
        <v>49.64272197</v>
      </c>
      <c r="I11" s="144">
        <f>STDEV(G11:G13)</f>
        <v>32.08271794</v>
      </c>
      <c r="J11" s="144">
        <v>3.0</v>
      </c>
      <c r="K11" s="145"/>
      <c r="L11" s="146"/>
      <c r="M11" s="147"/>
      <c r="O11" s="163" t="s">
        <v>30</v>
      </c>
      <c r="P11" s="11" t="s">
        <v>391</v>
      </c>
      <c r="Q11" s="44">
        <v>351.5168086063745</v>
      </c>
      <c r="R11" s="48">
        <v>51.87255343392991</v>
      </c>
      <c r="S11" s="48">
        <v>3.0</v>
      </c>
    </row>
    <row r="12" ht="14.25" customHeight="1">
      <c r="A12" s="148" t="s">
        <v>392</v>
      </c>
      <c r="B12" s="148" t="s">
        <v>175</v>
      </c>
      <c r="C12" s="149">
        <v>35.97067761907239</v>
      </c>
      <c r="D12" s="149"/>
      <c r="E12" s="149">
        <v>28.50517065507083</v>
      </c>
      <c r="F12" s="149"/>
      <c r="G12" s="150">
        <f t="shared" si="1"/>
        <v>79.24557596</v>
      </c>
      <c r="H12" s="143"/>
      <c r="I12" s="144"/>
      <c r="J12" s="144"/>
      <c r="K12" s="145"/>
      <c r="L12" s="146"/>
      <c r="M12" s="147"/>
      <c r="O12" s="164" t="s">
        <v>79</v>
      </c>
      <c r="P12" s="165" t="s">
        <v>391</v>
      </c>
      <c r="Q12" s="166">
        <v>90.7607852901026</v>
      </c>
      <c r="R12" s="167">
        <v>8.093733899219561</v>
      </c>
      <c r="S12" s="167">
        <v>3.0</v>
      </c>
    </row>
    <row r="13" ht="14.25" customHeight="1">
      <c r="A13" s="58" t="s">
        <v>392</v>
      </c>
      <c r="B13" s="58" t="s">
        <v>184</v>
      </c>
      <c r="C13" s="153">
        <v>46.84707598426392</v>
      </c>
      <c r="D13" s="153"/>
      <c r="E13" s="153">
        <v>25.35832132824988</v>
      </c>
      <c r="F13" s="153"/>
      <c r="G13" s="154">
        <f t="shared" si="1"/>
        <v>54.12999807</v>
      </c>
      <c r="H13" s="155"/>
      <c r="I13" s="156"/>
      <c r="J13" s="156"/>
      <c r="K13" s="157"/>
      <c r="L13" s="158"/>
      <c r="M13" s="159"/>
      <c r="O13" s="163" t="s">
        <v>30</v>
      </c>
      <c r="P13" s="11" t="s">
        <v>392</v>
      </c>
      <c r="Q13" s="44">
        <v>63.92830936337422</v>
      </c>
      <c r="R13" s="48">
        <v>26.554853691286176</v>
      </c>
      <c r="S13" s="48">
        <v>3.0</v>
      </c>
    </row>
    <row r="14" ht="14.25" customHeight="1">
      <c r="A14" s="11" t="s">
        <v>393</v>
      </c>
      <c r="B14" s="11" t="s">
        <v>202</v>
      </c>
      <c r="C14" s="37">
        <v>5.096295354277613</v>
      </c>
      <c r="D14" s="37">
        <f>AVERAGE(C14:C16)</f>
        <v>5.68324887</v>
      </c>
      <c r="E14" s="37">
        <v>5.165469914989668</v>
      </c>
      <c r="F14" s="37">
        <f>AVERAGE(E14:E16)</f>
        <v>4.648126033</v>
      </c>
      <c r="G14" s="48">
        <f>F14/D14*100</f>
        <v>81.78642427</v>
      </c>
      <c r="H14" s="143">
        <f>AVERAGE(G14:G16)</f>
        <v>81.78642427</v>
      </c>
      <c r="I14" s="144" t="s">
        <v>86</v>
      </c>
      <c r="J14" s="144">
        <v>1.0</v>
      </c>
      <c r="K14" s="145">
        <f>AVERAGE(G14,G17)</f>
        <v>88.32747691</v>
      </c>
      <c r="L14" s="146">
        <f>STDEV(G14,G17)</f>
        <v>9.250445346</v>
      </c>
      <c r="M14" s="147">
        <v>2.0</v>
      </c>
      <c r="O14" s="164" t="s">
        <v>79</v>
      </c>
      <c r="P14" s="165" t="s">
        <v>392</v>
      </c>
      <c r="Q14" s="166">
        <v>49.64272197113727</v>
      </c>
      <c r="R14" s="167">
        <v>32.08271793745859</v>
      </c>
      <c r="S14" s="167">
        <v>3.0</v>
      </c>
    </row>
    <row r="15" ht="14.25" customHeight="1">
      <c r="A15" s="11" t="s">
        <v>393</v>
      </c>
      <c r="B15" s="11" t="s">
        <v>207</v>
      </c>
      <c r="C15" s="37">
        <v>6.139636228406893</v>
      </c>
      <c r="D15" s="37"/>
      <c r="E15" s="37">
        <v>4.372414030720301</v>
      </c>
      <c r="F15" s="37"/>
      <c r="G15" s="48"/>
      <c r="H15" s="143"/>
      <c r="I15" s="144"/>
      <c r="J15" s="144"/>
      <c r="K15" s="145"/>
      <c r="L15" s="146"/>
      <c r="M15" s="147"/>
      <c r="O15" s="163" t="s">
        <v>30</v>
      </c>
      <c r="P15" s="11" t="s">
        <v>393</v>
      </c>
      <c r="Q15" s="44">
        <v>81.78642427371004</v>
      </c>
      <c r="R15" s="48" t="s">
        <v>86</v>
      </c>
      <c r="S15" s="48">
        <v>1.0</v>
      </c>
    </row>
    <row r="16" ht="14.25" customHeight="1">
      <c r="A16" s="140" t="s">
        <v>393</v>
      </c>
      <c r="B16" s="140" t="s">
        <v>211</v>
      </c>
      <c r="C16" s="141">
        <v>5.813815027265688</v>
      </c>
      <c r="D16" s="141"/>
      <c r="E16" s="141">
        <v>4.406494154296394</v>
      </c>
      <c r="F16" s="141"/>
      <c r="G16" s="142"/>
      <c r="H16" s="151"/>
      <c r="I16" s="152"/>
      <c r="J16" s="152"/>
      <c r="K16" s="145"/>
      <c r="L16" s="146"/>
      <c r="M16" s="147"/>
      <c r="O16" s="164" t="s">
        <v>79</v>
      </c>
      <c r="P16" s="165" t="s">
        <v>393</v>
      </c>
      <c r="Q16" s="166">
        <v>94.86852953984224</v>
      </c>
      <c r="R16" s="167" t="s">
        <v>86</v>
      </c>
      <c r="S16" s="167">
        <v>1.0</v>
      </c>
    </row>
    <row r="17" ht="14.25" customHeight="1">
      <c r="A17" s="11" t="s">
        <v>393</v>
      </c>
      <c r="B17" s="11" t="s">
        <v>215</v>
      </c>
      <c r="C17" s="37">
        <v>25.57505146233923</v>
      </c>
      <c r="D17" s="37">
        <f>AVERAGE(C17:C19)</f>
        <v>27.25123845</v>
      </c>
      <c r="E17" s="37">
        <v>17.377757238545545</v>
      </c>
      <c r="F17" s="37">
        <f>AVERAGE(E17:E19)</f>
        <v>25.8528492</v>
      </c>
      <c r="G17" s="48">
        <f>F17/D17*100</f>
        <v>94.86852954</v>
      </c>
      <c r="H17" s="143">
        <f>AVERAGE(G17:G19)</f>
        <v>94.86852954</v>
      </c>
      <c r="I17" s="144" t="s">
        <v>86</v>
      </c>
      <c r="J17" s="144">
        <v>1.0</v>
      </c>
      <c r="K17" s="145"/>
      <c r="L17" s="146"/>
      <c r="M17" s="147"/>
      <c r="O17" s="163" t="s">
        <v>30</v>
      </c>
      <c r="P17" s="11" t="s">
        <v>394</v>
      </c>
      <c r="Q17" s="44">
        <v>64.77061944079456</v>
      </c>
      <c r="R17" s="48" t="s">
        <v>86</v>
      </c>
      <c r="S17" s="48">
        <v>1.0</v>
      </c>
    </row>
    <row r="18" ht="14.25" customHeight="1">
      <c r="A18" s="11" t="s">
        <v>393</v>
      </c>
      <c r="B18" s="11" t="s">
        <v>220</v>
      </c>
      <c r="C18" s="37">
        <v>25.344310840603764</v>
      </c>
      <c r="D18" s="37"/>
      <c r="E18" s="37">
        <v>22.373790316741754</v>
      </c>
      <c r="F18" s="37"/>
      <c r="G18" s="48"/>
      <c r="H18" s="143"/>
      <c r="I18" s="144"/>
      <c r="J18" s="144"/>
      <c r="K18" s="145"/>
      <c r="L18" s="146"/>
      <c r="M18" s="147"/>
      <c r="O18" s="164" t="s">
        <v>79</v>
      </c>
      <c r="P18" s="165" t="s">
        <v>394</v>
      </c>
      <c r="Q18" s="166">
        <v>45.53223912744142</v>
      </c>
      <c r="R18" s="167" t="s">
        <v>86</v>
      </c>
      <c r="S18" s="167">
        <v>1.0</v>
      </c>
    </row>
    <row r="19" ht="14.25" customHeight="1">
      <c r="A19" s="58" t="s">
        <v>393</v>
      </c>
      <c r="B19" s="58" t="s">
        <v>224</v>
      </c>
      <c r="C19" s="153">
        <v>30.834353055085572</v>
      </c>
      <c r="D19" s="153"/>
      <c r="E19" s="153">
        <v>37.807000049062566</v>
      </c>
      <c r="F19" s="153"/>
      <c r="G19" s="154"/>
      <c r="H19" s="155"/>
      <c r="I19" s="156"/>
      <c r="J19" s="156"/>
      <c r="K19" s="157"/>
      <c r="L19" s="158"/>
      <c r="M19" s="159"/>
      <c r="O19" s="163" t="s">
        <v>30</v>
      </c>
      <c r="P19" s="11" t="s">
        <v>295</v>
      </c>
      <c r="Q19" s="44">
        <v>47.758251667295745</v>
      </c>
      <c r="R19" s="48" t="s">
        <v>86</v>
      </c>
      <c r="S19" s="48">
        <v>1.0</v>
      </c>
    </row>
    <row r="20" ht="14.25" customHeight="1">
      <c r="A20" s="11" t="s">
        <v>228</v>
      </c>
      <c r="B20" s="11" t="s">
        <v>231</v>
      </c>
      <c r="C20" s="37">
        <v>79.13040540513991</v>
      </c>
      <c r="D20" s="37">
        <f>AVERAGE(C20:C22)</f>
        <v>50.00741107</v>
      </c>
      <c r="E20" s="37">
        <v>48.618427589438625</v>
      </c>
      <c r="F20" s="37">
        <f>AVERAGE(E20:E22)</f>
        <v>32.39010992</v>
      </c>
      <c r="G20" s="48">
        <f>F20/D20*100</f>
        <v>64.77061944</v>
      </c>
      <c r="H20" s="143">
        <f>AVERAGE(G20:G22)</f>
        <v>64.77061944</v>
      </c>
      <c r="I20" s="144" t="s">
        <v>86</v>
      </c>
      <c r="J20" s="144">
        <v>1.0</v>
      </c>
      <c r="K20" s="145">
        <f>AVERAGE(G20,G23)</f>
        <v>55.15142928</v>
      </c>
      <c r="L20" s="146">
        <f>STDEV(G20,G23)</f>
        <v>13.60358918</v>
      </c>
      <c r="M20" s="147">
        <v>2.0</v>
      </c>
      <c r="O20" s="164" t="s">
        <v>79</v>
      </c>
      <c r="P20" s="165" t="s">
        <v>295</v>
      </c>
      <c r="Q20" s="166">
        <v>71.32749410697716</v>
      </c>
      <c r="R20" s="167" t="s">
        <v>86</v>
      </c>
      <c r="S20" s="167">
        <v>1.0</v>
      </c>
    </row>
    <row r="21" ht="14.25" customHeight="1">
      <c r="A21" s="11" t="s">
        <v>228</v>
      </c>
      <c r="B21" s="11" t="s">
        <v>236</v>
      </c>
      <c r="C21" s="37">
        <v>47.86856014575137</v>
      </c>
      <c r="D21" s="37"/>
      <c r="E21" s="37">
        <v>39.04760448218356</v>
      </c>
      <c r="F21" s="37"/>
      <c r="G21" s="48"/>
      <c r="H21" s="143"/>
      <c r="I21" s="144"/>
      <c r="J21" s="144"/>
      <c r="K21" s="145"/>
      <c r="L21" s="146"/>
      <c r="M21" s="147"/>
      <c r="O21" s="163" t="s">
        <v>30</v>
      </c>
      <c r="P21" s="11" t="s">
        <v>344</v>
      </c>
      <c r="Q21" s="44">
        <v>36.68403694236349</v>
      </c>
      <c r="R21" s="48">
        <v>44.21145180474692</v>
      </c>
      <c r="S21" s="48">
        <v>3.0</v>
      </c>
    </row>
    <row r="22" ht="14.25" customHeight="1">
      <c r="A22" s="140" t="s">
        <v>228</v>
      </c>
      <c r="B22" s="140" t="s">
        <v>240</v>
      </c>
      <c r="C22" s="141">
        <v>23.023267654260934</v>
      </c>
      <c r="D22" s="141"/>
      <c r="E22" s="141">
        <v>9.504297674268285</v>
      </c>
      <c r="F22" s="141"/>
      <c r="G22" s="142"/>
      <c r="H22" s="151"/>
      <c r="I22" s="152"/>
      <c r="J22" s="152"/>
      <c r="K22" s="145"/>
      <c r="L22" s="146"/>
      <c r="M22" s="147"/>
      <c r="O22" s="164" t="s">
        <v>79</v>
      </c>
      <c r="P22" s="165" t="s">
        <v>344</v>
      </c>
      <c r="Q22" s="166">
        <v>33.85622707215077</v>
      </c>
      <c r="R22" s="167">
        <v>45.09986937929987</v>
      </c>
      <c r="S22" s="167">
        <v>3.0</v>
      </c>
    </row>
    <row r="23" ht="14.25" customHeight="1">
      <c r="A23" s="11" t="s">
        <v>228</v>
      </c>
      <c r="B23" s="11" t="s">
        <v>244</v>
      </c>
      <c r="C23" s="37">
        <v>260.65974794228794</v>
      </c>
      <c r="D23" s="37">
        <f>AVERAGE(C23:C25)</f>
        <v>272.7427619</v>
      </c>
      <c r="E23" s="37">
        <v>71.52645556156094</v>
      </c>
      <c r="F23" s="37">
        <f>AVERAGE(E23:E25)</f>
        <v>124.1858865</v>
      </c>
      <c r="G23" s="48">
        <f>F23/D23*100</f>
        <v>45.53223913</v>
      </c>
      <c r="H23" s="143">
        <f>AVERAGE(G23:G25)</f>
        <v>45.53223913</v>
      </c>
      <c r="I23" s="144" t="s">
        <v>86</v>
      </c>
      <c r="J23" s="144">
        <v>1.0</v>
      </c>
      <c r="K23" s="145"/>
      <c r="L23" s="146"/>
      <c r="M23" s="147"/>
    </row>
    <row r="24" ht="14.25" customHeight="1">
      <c r="A24" s="11" t="s">
        <v>228</v>
      </c>
      <c r="B24" s="11" t="s">
        <v>249</v>
      </c>
      <c r="C24" s="37">
        <v>336.61960235947777</v>
      </c>
      <c r="D24" s="37"/>
      <c r="E24" s="37">
        <v>183.21782347836535</v>
      </c>
      <c r="F24" s="37"/>
      <c r="G24" s="48"/>
      <c r="H24" s="143"/>
      <c r="I24" s="144"/>
      <c r="J24" s="144"/>
      <c r="K24" s="145"/>
      <c r="L24" s="146"/>
      <c r="M24" s="147"/>
    </row>
    <row r="25" ht="14.25" customHeight="1">
      <c r="A25" s="58" t="s">
        <v>228</v>
      </c>
      <c r="B25" s="58" t="s">
        <v>253</v>
      </c>
      <c r="C25" s="153">
        <v>220.9489352659074</v>
      </c>
      <c r="D25" s="153"/>
      <c r="E25" s="153">
        <v>117.81338055311095</v>
      </c>
      <c r="F25" s="153"/>
      <c r="G25" s="154"/>
      <c r="H25" s="155"/>
      <c r="I25" s="156"/>
      <c r="J25" s="156"/>
      <c r="K25" s="157"/>
      <c r="L25" s="158"/>
      <c r="M25" s="159"/>
      <c r="O25" s="11" t="s">
        <v>395</v>
      </c>
      <c r="P25" s="168" t="s">
        <v>396</v>
      </c>
      <c r="Q25" s="169" t="s">
        <v>397</v>
      </c>
      <c r="R25" s="169" t="s">
        <v>387</v>
      </c>
      <c r="S25" s="93" t="s">
        <v>398</v>
      </c>
      <c r="T25" s="93" t="s">
        <v>399</v>
      </c>
      <c r="U25" s="93" t="s">
        <v>387</v>
      </c>
      <c r="V25" s="169" t="s">
        <v>389</v>
      </c>
      <c r="W25" s="169" t="s">
        <v>400</v>
      </c>
      <c r="X25" s="170" t="s">
        <v>387</v>
      </c>
    </row>
    <row r="26" ht="14.25" customHeight="1">
      <c r="A26" s="11" t="s">
        <v>394</v>
      </c>
      <c r="B26" s="11" t="s">
        <v>260</v>
      </c>
      <c r="C26" s="37">
        <v>303.087738708493</v>
      </c>
      <c r="D26" s="37">
        <f>AVERAGE(C26:C28)</f>
        <v>305.1103921</v>
      </c>
      <c r="E26" s="37">
        <v>111.32766967438161</v>
      </c>
      <c r="F26" s="37">
        <f>AVERAGE(E26:E28)</f>
        <v>145.7153889</v>
      </c>
      <c r="G26" s="48">
        <f>F26/D26*100</f>
        <v>47.75825167</v>
      </c>
      <c r="H26" s="143">
        <f>AVERAGE(G26:G28)</f>
        <v>47.75825167</v>
      </c>
      <c r="I26" s="144" t="s">
        <v>86</v>
      </c>
      <c r="J26" s="144">
        <v>1.0</v>
      </c>
      <c r="K26" s="145">
        <f>AVERAGE(G26,G29)</f>
        <v>59.54287289</v>
      </c>
      <c r="L26" s="146">
        <f>STDEV(G26,G29)</f>
        <v>16.66597116</v>
      </c>
      <c r="M26" s="147">
        <v>2.0</v>
      </c>
      <c r="O26" s="171" t="s">
        <v>295</v>
      </c>
      <c r="P26" s="172">
        <f>AVERAGE(G32,G38,G34,G40)</f>
        <v>9.645971407</v>
      </c>
      <c r="Q26" s="173">
        <f>STDEV(G32,G34,G38,G40)</f>
        <v>6.035446321</v>
      </c>
      <c r="R26" s="173">
        <v>4.0</v>
      </c>
      <c r="S26" s="174">
        <f>AVERAGE(G36,G42)</f>
        <v>86.51845321</v>
      </c>
      <c r="T26" s="175">
        <f>STDEV(G36,G42)</f>
        <v>0.9192530451</v>
      </c>
      <c r="U26" s="176">
        <v>2.0</v>
      </c>
      <c r="V26" s="177">
        <f>AVERAGE(G32,G34,G36,G38,G40,G42)</f>
        <v>35.27013201</v>
      </c>
      <c r="W26" s="173">
        <f>STDEV(G32,G34,G36,G40,G38,G42)</f>
        <v>39.97323139</v>
      </c>
      <c r="X26" s="178">
        <v>6.0</v>
      </c>
    </row>
    <row r="27" ht="14.25" customHeight="1">
      <c r="A27" s="11" t="s">
        <v>394</v>
      </c>
      <c r="B27" s="11" t="s">
        <v>265</v>
      </c>
      <c r="C27" s="37">
        <v>320.6806345550021</v>
      </c>
      <c r="D27" s="37"/>
      <c r="E27" s="37">
        <v>159.2990369762006</v>
      </c>
      <c r="F27" s="37"/>
      <c r="G27" s="48"/>
      <c r="H27" s="143"/>
      <c r="I27" s="144"/>
      <c r="J27" s="144"/>
      <c r="K27" s="139"/>
      <c r="L27" s="147"/>
      <c r="M27" s="147"/>
      <c r="O27" s="179" t="s">
        <v>344</v>
      </c>
      <c r="P27" s="180">
        <f>AVERAGE(G44,G48)</f>
        <v>23.31300127</v>
      </c>
      <c r="Q27" s="181">
        <f>STDEV(G44,G48)</f>
        <v>1.731608315</v>
      </c>
      <c r="R27" s="181">
        <v>2.0</v>
      </c>
      <c r="S27" s="62">
        <f>AVERAGE(G46,G50)</f>
        <v>124.17033</v>
      </c>
      <c r="T27" s="154">
        <f>STDEV(G46,G50)</f>
        <v>45.44712263</v>
      </c>
      <c r="U27" s="154">
        <v>2.0</v>
      </c>
      <c r="V27" s="182">
        <f>AVERAGE(G44,G46,G48,G50)</f>
        <v>73.74166563</v>
      </c>
      <c r="W27" s="181">
        <f>STDEV(G44,G46,G48,G50)</f>
        <v>63.87654808</v>
      </c>
      <c r="X27" s="183">
        <v>4.0</v>
      </c>
    </row>
    <row r="28" ht="14.25" customHeight="1">
      <c r="A28" s="140" t="s">
        <v>394</v>
      </c>
      <c r="B28" s="140" t="s">
        <v>270</v>
      </c>
      <c r="C28" s="141">
        <v>291.5628031679696</v>
      </c>
      <c r="D28" s="141"/>
      <c r="E28" s="141">
        <v>166.51946017877555</v>
      </c>
      <c r="F28" s="141"/>
      <c r="G28" s="142"/>
      <c r="H28" s="151"/>
      <c r="I28" s="152"/>
      <c r="J28" s="152"/>
      <c r="K28" s="139"/>
      <c r="L28" s="147"/>
      <c r="M28" s="147"/>
    </row>
    <row r="29" ht="14.25" customHeight="1">
      <c r="A29" s="11" t="s">
        <v>394</v>
      </c>
      <c r="B29" s="11" t="s">
        <v>276</v>
      </c>
      <c r="C29" s="37">
        <v>722.5058709970224</v>
      </c>
      <c r="D29" s="37">
        <f>AVERAGE(C29:C31)</f>
        <v>627.099247</v>
      </c>
      <c r="E29" s="37">
        <v>260.55975527519445</v>
      </c>
      <c r="F29" s="37">
        <f>AVERAGE(E29:E31)</f>
        <v>447.2941784</v>
      </c>
      <c r="G29" s="48">
        <f>F29/D29*100</f>
        <v>71.32749411</v>
      </c>
      <c r="H29" s="143">
        <f>AVERAGE(G29:G31)</f>
        <v>71.32749411</v>
      </c>
      <c r="I29" s="144" t="s">
        <v>86</v>
      </c>
      <c r="J29" s="144">
        <v>1.0</v>
      </c>
      <c r="K29" s="139"/>
      <c r="L29" s="147"/>
      <c r="M29" s="147"/>
    </row>
    <row r="30" ht="14.25" customHeight="1">
      <c r="A30" s="11" t="s">
        <v>394</v>
      </c>
      <c r="B30" s="11" t="s">
        <v>282</v>
      </c>
      <c r="C30" s="37">
        <v>538.4520883931966</v>
      </c>
      <c r="D30" s="37"/>
      <c r="E30" s="37">
        <v>486.8105152610907</v>
      </c>
      <c r="F30" s="37"/>
      <c r="G30" s="11"/>
      <c r="H30" s="143"/>
      <c r="I30" s="144"/>
      <c r="J30" s="144"/>
      <c r="K30" s="139"/>
      <c r="L30" s="147"/>
      <c r="M30" s="147"/>
    </row>
    <row r="31" ht="14.25" customHeight="1">
      <c r="A31" s="58" t="s">
        <v>394</v>
      </c>
      <c r="B31" s="58" t="s">
        <v>287</v>
      </c>
      <c r="C31" s="153">
        <v>620.3397815474248</v>
      </c>
      <c r="D31" s="153"/>
      <c r="E31" s="153">
        <v>594.5122647657071</v>
      </c>
      <c r="F31" s="153"/>
      <c r="G31" s="58"/>
      <c r="H31" s="155"/>
      <c r="I31" s="156"/>
      <c r="J31" s="156"/>
      <c r="K31" s="138"/>
      <c r="L31" s="159"/>
      <c r="M31" s="159"/>
    </row>
    <row r="32" ht="14.25" customHeight="1">
      <c r="A32" s="11" t="s">
        <v>295</v>
      </c>
      <c r="B32" s="11" t="s">
        <v>300</v>
      </c>
      <c r="C32" s="125">
        <v>116.0685484153215</v>
      </c>
      <c r="D32" s="125">
        <f>AVERAGE(C32:C33)</f>
        <v>119.5470259</v>
      </c>
      <c r="E32" s="37">
        <v>5.825977133545579</v>
      </c>
      <c r="F32" s="37">
        <f>E32</f>
        <v>5.825977134</v>
      </c>
      <c r="G32" s="48">
        <f>F32/D32*100</f>
        <v>4.873376889</v>
      </c>
      <c r="H32" s="143">
        <f>AVERAGE(G32:G36)</f>
        <v>36.68403694</v>
      </c>
      <c r="I32" s="144">
        <f>STDEV(G32:G36)</f>
        <v>44.2114518</v>
      </c>
      <c r="J32" s="144">
        <v>3.0</v>
      </c>
      <c r="K32" s="145">
        <f>AVERAGE(G32:G42)</f>
        <v>35.27013201</v>
      </c>
      <c r="L32" s="146">
        <f>STDEV(G32:G42)</f>
        <v>39.97323139</v>
      </c>
      <c r="M32" s="147">
        <v>6.0</v>
      </c>
    </row>
    <row r="33" ht="14.25" customHeight="1">
      <c r="A33" s="184" t="s">
        <v>295</v>
      </c>
      <c r="B33" s="140" t="s">
        <v>302</v>
      </c>
      <c r="C33" s="185">
        <v>123.02550346092644</v>
      </c>
      <c r="D33" s="140"/>
      <c r="E33" s="141" t="s">
        <v>86</v>
      </c>
      <c r="F33" s="140"/>
      <c r="G33" s="142"/>
      <c r="H33" s="143"/>
      <c r="I33" s="144"/>
      <c r="J33" s="144"/>
      <c r="K33" s="186"/>
      <c r="L33" s="187"/>
      <c r="M33" s="187"/>
    </row>
    <row r="34" ht="14.25" customHeight="1">
      <c r="A34" s="11" t="s">
        <v>295</v>
      </c>
      <c r="B34" s="11" t="s">
        <v>303</v>
      </c>
      <c r="C34" s="125">
        <v>43.20333813642636</v>
      </c>
      <c r="D34" s="125">
        <f>AVERAGE(C34:C35)</f>
        <v>43.03384196</v>
      </c>
      <c r="E34" s="37">
        <v>6.100037301592984</v>
      </c>
      <c r="F34" s="37">
        <f>AVERAGE(E34:E35)</f>
        <v>7.750511417</v>
      </c>
      <c r="G34" s="48">
        <f>F34/D34*100</f>
        <v>18.01027067</v>
      </c>
      <c r="H34" s="143"/>
      <c r="I34" s="144"/>
      <c r="J34" s="144"/>
      <c r="K34" s="186"/>
      <c r="L34" s="187"/>
      <c r="M34" s="187"/>
    </row>
    <row r="35" ht="14.25" customHeight="1">
      <c r="A35" s="184" t="s">
        <v>295</v>
      </c>
      <c r="B35" s="140" t="s">
        <v>305</v>
      </c>
      <c r="C35" s="185">
        <v>42.8643457888216</v>
      </c>
      <c r="D35" s="140"/>
      <c r="E35" s="141">
        <v>9.40098553210769</v>
      </c>
      <c r="F35" s="140"/>
      <c r="G35" s="142"/>
      <c r="H35" s="143"/>
      <c r="I35" s="144"/>
      <c r="J35" s="144"/>
      <c r="K35" s="186"/>
      <c r="L35" s="187"/>
      <c r="M35" s="187"/>
    </row>
    <row r="36" ht="14.25" customHeight="1">
      <c r="A36" s="11" t="s">
        <v>295</v>
      </c>
      <c r="B36" s="95" t="s">
        <v>318</v>
      </c>
      <c r="C36" s="37">
        <v>82.40800531477932</v>
      </c>
      <c r="D36" s="37">
        <f>AVERAGE(C36:C37)</f>
        <v>97.96649126</v>
      </c>
      <c r="E36" s="37">
        <v>85.39588494656789</v>
      </c>
      <c r="F36" s="37">
        <f>E36</f>
        <v>85.39588495</v>
      </c>
      <c r="G36" s="48">
        <f>F36/D36*100</f>
        <v>87.16846327</v>
      </c>
      <c r="H36" s="143"/>
      <c r="I36" s="144"/>
      <c r="J36" s="144"/>
      <c r="K36" s="186"/>
      <c r="L36" s="187"/>
      <c r="M36" s="187"/>
    </row>
    <row r="37" ht="14.25" customHeight="1">
      <c r="A37" s="184" t="s">
        <v>295</v>
      </c>
      <c r="B37" s="188" t="s">
        <v>320</v>
      </c>
      <c r="C37" s="141">
        <v>113.52497719793627</v>
      </c>
      <c r="D37" s="140"/>
      <c r="E37" s="141" t="s">
        <v>86</v>
      </c>
      <c r="F37" s="141"/>
      <c r="G37" s="142"/>
      <c r="H37" s="151"/>
      <c r="I37" s="152"/>
      <c r="J37" s="152"/>
      <c r="K37" s="186"/>
      <c r="L37" s="187"/>
      <c r="M37" s="187"/>
    </row>
    <row r="38" ht="14.25" customHeight="1">
      <c r="A38" s="189" t="s">
        <v>295</v>
      </c>
      <c r="B38" s="189" t="s">
        <v>323</v>
      </c>
      <c r="C38" s="190">
        <v>237.99676133952943</v>
      </c>
      <c r="D38" s="190">
        <f>AVERAGE(C38:C39)</f>
        <v>215.6756312</v>
      </c>
      <c r="E38" s="191">
        <v>12.086365543745115</v>
      </c>
      <c r="F38" s="191">
        <f>E38</f>
        <v>12.08636554</v>
      </c>
      <c r="G38" s="192">
        <f>F38/D38*100</f>
        <v>5.603955105</v>
      </c>
      <c r="H38" s="143">
        <f>AVERAGE(G38:G42)</f>
        <v>33.85622707</v>
      </c>
      <c r="I38" s="144">
        <f>STDEV(G38:G42)</f>
        <v>45.09986938</v>
      </c>
      <c r="J38" s="144">
        <v>3.0</v>
      </c>
      <c r="K38" s="186"/>
      <c r="L38" s="187"/>
      <c r="M38" s="187"/>
    </row>
    <row r="39" ht="14.25" customHeight="1">
      <c r="A39" s="184" t="s">
        <v>295</v>
      </c>
      <c r="B39" s="140" t="s">
        <v>325</v>
      </c>
      <c r="C39" s="185">
        <v>193.3545010444311</v>
      </c>
      <c r="D39" s="140"/>
      <c r="E39" s="141" t="s">
        <v>86</v>
      </c>
      <c r="F39" s="140"/>
      <c r="G39" s="142"/>
      <c r="H39" s="143"/>
      <c r="I39" s="144"/>
      <c r="J39" s="144"/>
      <c r="K39" s="186"/>
      <c r="L39" s="187"/>
      <c r="M39" s="187"/>
    </row>
    <row r="40" ht="14.25" customHeight="1">
      <c r="A40" s="11" t="s">
        <v>295</v>
      </c>
      <c r="B40" s="11" t="s">
        <v>326</v>
      </c>
      <c r="C40" s="125">
        <v>853.8377871991985</v>
      </c>
      <c r="D40" s="125">
        <f>AVERAGE(C40:C41)</f>
        <v>876.3790701</v>
      </c>
      <c r="E40" s="37">
        <v>88.48171077280399</v>
      </c>
      <c r="F40" s="37">
        <f>E40</f>
        <v>88.48171077</v>
      </c>
      <c r="G40" s="48">
        <f>F40/D40*100</f>
        <v>10.09628297</v>
      </c>
      <c r="H40" s="143"/>
      <c r="I40" s="144"/>
      <c r="J40" s="144"/>
      <c r="K40" s="186"/>
      <c r="L40" s="187"/>
      <c r="M40" s="187"/>
    </row>
    <row r="41" ht="14.25" customHeight="1">
      <c r="A41" s="184" t="s">
        <v>295</v>
      </c>
      <c r="B41" s="140" t="s">
        <v>328</v>
      </c>
      <c r="C41" s="185">
        <v>898.9203529234468</v>
      </c>
      <c r="D41" s="140"/>
      <c r="E41" s="141" t="s">
        <v>86</v>
      </c>
      <c r="F41" s="140"/>
      <c r="G41" s="142"/>
      <c r="H41" s="143"/>
      <c r="I41" s="144"/>
      <c r="J41" s="144"/>
      <c r="K41" s="186"/>
      <c r="L41" s="187"/>
      <c r="M41" s="187"/>
    </row>
    <row r="42" ht="14.25" customHeight="1">
      <c r="A42" s="11" t="s">
        <v>295</v>
      </c>
      <c r="B42" s="95" t="s">
        <v>342</v>
      </c>
      <c r="C42" s="37">
        <v>394.6798089199777</v>
      </c>
      <c r="D42" s="37">
        <f>AVERAGE(C42:C43)</f>
        <v>439.6621211</v>
      </c>
      <c r="E42" s="37">
        <v>377.53101845162996</v>
      </c>
      <c r="F42" s="37">
        <f>E42</f>
        <v>377.5310185</v>
      </c>
      <c r="G42" s="48">
        <f>F42/D42*100</f>
        <v>85.86844315</v>
      </c>
      <c r="H42" s="143"/>
      <c r="I42" s="144"/>
      <c r="J42" s="144"/>
      <c r="K42" s="186"/>
      <c r="L42" s="187"/>
      <c r="M42" s="187"/>
    </row>
    <row r="43" ht="14.25" customHeight="1">
      <c r="A43" s="193" t="s">
        <v>295</v>
      </c>
      <c r="B43" s="194" t="s">
        <v>343</v>
      </c>
      <c r="C43" s="153">
        <v>484.6444331955149</v>
      </c>
      <c r="D43" s="58"/>
      <c r="E43" s="153" t="s">
        <v>86</v>
      </c>
      <c r="F43" s="153"/>
      <c r="G43" s="154"/>
      <c r="H43" s="155"/>
      <c r="I43" s="156"/>
      <c r="J43" s="156"/>
      <c r="K43" s="195"/>
      <c r="L43" s="196"/>
      <c r="M43" s="196"/>
    </row>
    <row r="44" ht="14.25" customHeight="1">
      <c r="A44" s="11" t="s">
        <v>344</v>
      </c>
      <c r="B44" s="11" t="s">
        <v>345</v>
      </c>
      <c r="C44" s="125">
        <v>6.537370650742977</v>
      </c>
      <c r="D44" s="125">
        <f>AVERAGE(C44:C45)</f>
        <v>6.801954012</v>
      </c>
      <c r="E44" s="37">
        <v>2.0101807548679744</v>
      </c>
      <c r="F44" s="37">
        <f>AVERAGE(E44:E45)</f>
        <v>1.669024925</v>
      </c>
      <c r="G44" s="48">
        <f>F44/D44*100</f>
        <v>24.53743325</v>
      </c>
      <c r="H44" s="143">
        <f>AVERAGE(G44:G46)</f>
        <v>58.28589733</v>
      </c>
      <c r="I44" s="144">
        <f>STDEV(G44:G46)</f>
        <v>47.72753561</v>
      </c>
      <c r="J44" s="144">
        <v>2.0</v>
      </c>
      <c r="K44" s="145">
        <f>AVERAGE(G44:G50)</f>
        <v>73.74166563</v>
      </c>
      <c r="L44" s="146">
        <f>STDEV(G44:G50)</f>
        <v>63.87654808</v>
      </c>
      <c r="M44" s="147">
        <v>4.0</v>
      </c>
    </row>
    <row r="45" ht="14.25" customHeight="1">
      <c r="A45" s="140" t="s">
        <v>344</v>
      </c>
      <c r="B45" s="140" t="s">
        <v>347</v>
      </c>
      <c r="C45" s="185">
        <v>7.066537374220469</v>
      </c>
      <c r="D45" s="140"/>
      <c r="E45" s="141">
        <v>1.3278690958591477</v>
      </c>
      <c r="F45" s="140"/>
      <c r="G45" s="142"/>
      <c r="H45" s="143"/>
      <c r="I45" s="144"/>
      <c r="J45" s="144"/>
      <c r="K45" s="187"/>
      <c r="L45" s="187"/>
      <c r="M45" s="187"/>
    </row>
    <row r="46" ht="14.25" customHeight="1">
      <c r="A46" s="189" t="s">
        <v>344</v>
      </c>
      <c r="B46" s="197" t="s">
        <v>360</v>
      </c>
      <c r="C46" s="191">
        <v>12.981957775844192</v>
      </c>
      <c r="D46" s="191">
        <f>AVERAGE(C46:C47)</f>
        <v>11.28856591</v>
      </c>
      <c r="E46" s="191">
        <v>10.389359551383174</v>
      </c>
      <c r="F46" s="191">
        <f>E46</f>
        <v>10.38935955</v>
      </c>
      <c r="G46" s="192">
        <f>F46/D46*100</f>
        <v>92.03436141</v>
      </c>
      <c r="H46" s="143"/>
      <c r="I46" s="144"/>
      <c r="J46" s="144"/>
      <c r="K46" s="187"/>
      <c r="L46" s="187"/>
      <c r="M46" s="187"/>
    </row>
    <row r="47" ht="14.25" customHeight="1">
      <c r="A47" s="140" t="s">
        <v>344</v>
      </c>
      <c r="B47" s="188" t="s">
        <v>362</v>
      </c>
      <c r="C47" s="141">
        <v>9.595174053555112</v>
      </c>
      <c r="D47" s="140"/>
      <c r="E47" s="141" t="s">
        <v>86</v>
      </c>
      <c r="F47" s="141"/>
      <c r="G47" s="142"/>
      <c r="H47" s="151"/>
      <c r="I47" s="152"/>
      <c r="J47" s="152"/>
      <c r="K47" s="187"/>
      <c r="L47" s="187"/>
      <c r="M47" s="187"/>
    </row>
    <row r="48" ht="14.25" customHeight="1">
      <c r="A48" s="189" t="s">
        <v>344</v>
      </c>
      <c r="B48" s="189" t="s">
        <v>363</v>
      </c>
      <c r="C48" s="190">
        <v>18.13516379852683</v>
      </c>
      <c r="D48" s="190">
        <f>AVERAGE(C48:C49)</f>
        <v>22.76275879</v>
      </c>
      <c r="E48" s="191">
        <v>8.57151688694139</v>
      </c>
      <c r="F48" s="191">
        <f>AVERAGE(E48:E49)</f>
        <v>5.027967745</v>
      </c>
      <c r="G48" s="192">
        <f>F48/D48*100</f>
        <v>22.08856928</v>
      </c>
      <c r="H48" s="143">
        <f>AVERAGE(G48:G50)</f>
        <v>89.19743394</v>
      </c>
      <c r="I48" s="144">
        <f>STDEV(G48:G50)</f>
        <v>94.90626656</v>
      </c>
      <c r="J48" s="144">
        <v>2.0</v>
      </c>
      <c r="K48" s="187"/>
      <c r="L48" s="187"/>
      <c r="M48" s="187"/>
    </row>
    <row r="49" ht="14.25" customHeight="1">
      <c r="A49" s="140" t="s">
        <v>344</v>
      </c>
      <c r="B49" s="140" t="s">
        <v>365</v>
      </c>
      <c r="C49" s="185">
        <v>27.39035377520444</v>
      </c>
      <c r="D49" s="140"/>
      <c r="E49" s="141">
        <v>1.484418603954814</v>
      </c>
      <c r="F49" s="140"/>
      <c r="G49" s="142"/>
      <c r="H49" s="144"/>
      <c r="I49" s="144"/>
      <c r="J49" s="144"/>
      <c r="K49" s="187"/>
      <c r="L49" s="187"/>
      <c r="M49" s="187"/>
    </row>
    <row r="50" ht="14.25" customHeight="1">
      <c r="A50" s="11" t="s">
        <v>344</v>
      </c>
      <c r="B50" s="95" t="s">
        <v>377</v>
      </c>
      <c r="C50" s="37">
        <v>16.110358403198507</v>
      </c>
      <c r="D50" s="37">
        <f>AVERAGE(C50:C51)</f>
        <v>16.53821208</v>
      </c>
      <c r="E50" s="37">
        <v>25.850267159753894</v>
      </c>
      <c r="F50" s="37">
        <f>E50</f>
        <v>25.85026716</v>
      </c>
      <c r="G50" s="48">
        <f>F50/D50*100</f>
        <v>156.3062986</v>
      </c>
      <c r="H50" s="144"/>
      <c r="I50" s="144"/>
      <c r="J50" s="144"/>
      <c r="K50" s="187"/>
      <c r="L50" s="187"/>
      <c r="M50" s="187"/>
    </row>
    <row r="51" ht="14.25" customHeight="1">
      <c r="A51" s="11" t="s">
        <v>344</v>
      </c>
      <c r="B51" s="95" t="s">
        <v>379</v>
      </c>
      <c r="C51" s="37">
        <v>16.966065760401598</v>
      </c>
      <c r="D51" s="37"/>
      <c r="E51" s="37" t="s">
        <v>86</v>
      </c>
      <c r="F51" s="198"/>
      <c r="G51" s="48"/>
      <c r="H51" s="144"/>
      <c r="I51" s="144"/>
      <c r="J51" s="144"/>
      <c r="K51" s="187"/>
      <c r="L51" s="187"/>
      <c r="M51" s="187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2020-12-08T20:22:07Z</dcterms:created>
  <dc:creator>eahul</dc:creator>
</cp:coreProperties>
</file>