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hildegardfranke/Dropbox (freshEHR)/GEL/private/"/>
    </mc:Choice>
  </mc:AlternateContent>
  <bookViews>
    <workbookView xWindow="520" yWindow="460" windowWidth="25080" windowHeight="1554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1" l="1"/>
  <c r="B3" i="1"/>
  <c r="H3" i="1"/>
  <c r="I3" i="1"/>
  <c r="J3" i="1"/>
  <c r="F4" i="1"/>
  <c r="B4" i="1"/>
  <c r="H4" i="1"/>
  <c r="I4" i="1"/>
  <c r="J4" i="1"/>
  <c r="F5" i="1"/>
  <c r="B5" i="1"/>
  <c r="H5" i="1"/>
  <c r="I5" i="1"/>
  <c r="J5" i="1"/>
  <c r="B6" i="1"/>
  <c r="F6" i="1"/>
  <c r="H6" i="1"/>
  <c r="I6" i="1"/>
  <c r="J6" i="1"/>
  <c r="B2" i="1"/>
  <c r="F2" i="1"/>
  <c r="H2" i="1"/>
  <c r="I2" i="1"/>
  <c r="J2" i="1"/>
  <c r="G8" i="1"/>
  <c r="J8" i="1"/>
  <c r="I8" i="1"/>
  <c r="H8" i="1"/>
  <c r="F8" i="1"/>
  <c r="C3" i="1"/>
  <c r="C4" i="1"/>
  <c r="C5" i="1"/>
  <c r="C6" i="1"/>
  <c r="C2" i="1"/>
  <c r="C8" i="1"/>
  <c r="D3" i="1"/>
  <c r="D4" i="1"/>
  <c r="D5" i="1"/>
  <c r="D6" i="1"/>
  <c r="D2" i="1"/>
  <c r="D8" i="1"/>
  <c r="B8" i="1"/>
</calcChain>
</file>

<file path=xl/sharedStrings.xml><?xml version="1.0" encoding="utf-8"?>
<sst xmlns="http://schemas.openxmlformats.org/spreadsheetml/2006/main" count="16" uniqueCount="16">
  <si>
    <t>Date</t>
  </si>
  <si>
    <t>Total Invoice</t>
  </si>
  <si>
    <t>freshEHR Proportion</t>
  </si>
  <si>
    <t>Operon Proportion</t>
  </si>
  <si>
    <t>freshEHR Adjusted</t>
  </si>
  <si>
    <t>Operon Adjusted</t>
  </si>
  <si>
    <t>freshEHR Income</t>
  </si>
  <si>
    <t>Travel Expenses</t>
  </si>
  <si>
    <t>Mark's modelling days</t>
  </si>
  <si>
    <t>Assumptions:</t>
  </si>
  <si>
    <t>1. Operon invoice NTGMC</t>
  </si>
  <si>
    <t>3. freshEHR invoice Operon for proportion (adjusted for Mark's time and expenses)</t>
  </si>
  <si>
    <t>Mark's modelling invoice</t>
  </si>
  <si>
    <t>Total</t>
  </si>
  <si>
    <t>4. Travel expenses may vary, but won't exceed the stated amount</t>
  </si>
  <si>
    <t>2. Mark invoices freshEHR for his time (£600 /day)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</si>
</sst>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\-mmm\-yyyy"/>
    <numFmt numFmtId="165" formatCode="&quot;£&quot;#,##0.00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6">
    <xf numFmtId="0" fontId="0" fillId="0" borderId="0" xfId="0"/>
    <xf numFmtId="164" fontId="0" fillId="0" borderId="0" xfId="0" applyNumberFormat="1"/>
    <xf numFmtId="165" fontId="0" fillId="0" borderId="0" xfId="0" applyNumberFormat="1"/>
    <xf numFmtId="164" fontId="2" fillId="2" borderId="1" xfId="1" applyNumberFormat="1" applyFont="1" applyAlignment="1">
      <alignment vertical="top"/>
    </xf>
    <xf numFmtId="164" fontId="2" fillId="2" borderId="1" xfId="1" applyNumberFormat="1" applyFont="1" applyAlignment="1">
      <alignment horizontal="left" vertical="top"/>
    </xf>
    <xf numFmtId="164" fontId="2" fillId="2" borderId="1" xfId="1" applyNumberFormat="1" applyFont="1" applyAlignment="1">
      <alignment horizontal="left"/>
    </xf>
  </cellXfs>
  <cellStyles count="2">
    <cellStyle name="Normal" xfId="0" builtinId="0"/>
    <cellStyle name="Note" xfId="1" builtinId="1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tabSelected="1" zoomScale="110" zoomScaleNormal="110" zoomScalePageLayoutView="110" workbookViewId="0">
      <selection activeCell="A13" sqref="A13:D13"/>
    </sheetView>
  </sheetViews>
  <sheetFormatPr baseColWidth="10" defaultRowHeight="16" x14ac:dyDescent="0.2"/>
  <cols>
    <col min="1" max="1" width="13.33203125" customWidth="1"/>
    <col min="2" max="2" width="15.6640625" customWidth="1"/>
    <col min="3" max="3" width="19" customWidth="1"/>
    <col min="4" max="4" width="19.33203125" customWidth="1"/>
    <col min="5" max="5" width="19.6640625" customWidth="1"/>
    <col min="6" max="6" width="22.33203125" customWidth="1"/>
    <col min="7" max="7" width="18.83203125" customWidth="1"/>
    <col min="8" max="8" width="21.33203125" customWidth="1"/>
    <col min="9" max="9" width="18.83203125" customWidth="1"/>
    <col min="10" max="10" width="17.33203125" customWidth="1"/>
    <col min="11" max="11" width="21.33203125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8</v>
      </c>
      <c r="F1" t="s">
        <v>12</v>
      </c>
      <c r="G1" t="s">
        <v>7</v>
      </c>
      <c r="H1" t="s">
        <v>5</v>
      </c>
      <c r="I1" t="s">
        <v>4</v>
      </c>
      <c r="J1" t="s">
        <v>6</v>
      </c>
    </row>
    <row r="2" spans="1:11" x14ac:dyDescent="0.2">
      <c r="A2" s="1">
        <v>42704</v>
      </c>
      <c r="B2" s="2">
        <f>20850*30%</f>
        <v>6255</v>
      </c>
      <c r="C2" s="2">
        <f>B2*80%</f>
        <v>5004</v>
      </c>
      <c r="D2" s="2">
        <f>B2*20%</f>
        <v>1251</v>
      </c>
      <c r="E2">
        <v>2</v>
      </c>
      <c r="F2" s="2">
        <f>E2*600</f>
        <v>1200</v>
      </c>
      <c r="G2" s="2">
        <v>300</v>
      </c>
      <c r="H2" s="2">
        <f>(B2-F2-G2)*20%</f>
        <v>951</v>
      </c>
      <c r="I2" s="2">
        <f>B2-H2</f>
        <v>5304</v>
      </c>
      <c r="J2" s="2">
        <f>I2-F2-G2</f>
        <v>3804</v>
      </c>
    </row>
    <row r="3" spans="1:11" x14ac:dyDescent="0.2">
      <c r="A3" s="1">
        <v>42735</v>
      </c>
      <c r="B3" s="2">
        <f>20850*10%</f>
        <v>2085</v>
      </c>
      <c r="C3" s="2">
        <f t="shared" ref="C3:C6" si="0">B3*80%</f>
        <v>1668</v>
      </c>
      <c r="D3" s="2">
        <f t="shared" ref="D3:D6" si="1">B3*20%</f>
        <v>417</v>
      </c>
      <c r="E3">
        <v>1</v>
      </c>
      <c r="F3" s="2">
        <f t="shared" ref="F3:F6" si="2">E3*600</f>
        <v>600</v>
      </c>
      <c r="G3" s="2">
        <v>300</v>
      </c>
      <c r="H3" s="2">
        <f t="shared" ref="H3:H6" si="3">(B3-F3-G3)*20%</f>
        <v>237</v>
      </c>
      <c r="I3" s="2">
        <f t="shared" ref="I3:I6" si="4">B3-H3</f>
        <v>1848</v>
      </c>
      <c r="J3" s="2">
        <f t="shared" ref="J3:J6" si="5">I3-F3-G3</f>
        <v>948</v>
      </c>
    </row>
    <row r="4" spans="1:11" x14ac:dyDescent="0.2">
      <c r="A4" s="1">
        <v>42766</v>
      </c>
      <c r="B4" s="2">
        <f t="shared" ref="B4:B5" si="6">20850*10%</f>
        <v>2085</v>
      </c>
      <c r="C4" s="2">
        <f t="shared" si="0"/>
        <v>1668</v>
      </c>
      <c r="D4" s="2">
        <f t="shared" si="1"/>
        <v>417</v>
      </c>
      <c r="E4">
        <v>1</v>
      </c>
      <c r="F4" s="2">
        <f t="shared" si="2"/>
        <v>600</v>
      </c>
      <c r="G4" s="2">
        <v>300</v>
      </c>
      <c r="H4" s="2">
        <f t="shared" si="3"/>
        <v>237</v>
      </c>
      <c r="I4" s="2">
        <f t="shared" si="4"/>
        <v>1848</v>
      </c>
      <c r="J4" s="2">
        <f t="shared" si="5"/>
        <v>948</v>
      </c>
    </row>
    <row r="5" spans="1:11" x14ac:dyDescent="0.2">
      <c r="A5" s="1">
        <v>42794</v>
      </c>
      <c r="B5" s="2">
        <f t="shared" si="6"/>
        <v>2085</v>
      </c>
      <c r="C5" s="2">
        <f t="shared" si="0"/>
        <v>1668</v>
      </c>
      <c r="D5" s="2">
        <f t="shared" si="1"/>
        <v>417</v>
      </c>
      <c r="E5">
        <v>1</v>
      </c>
      <c r="F5" s="2">
        <f t="shared" si="2"/>
        <v>600</v>
      </c>
      <c r="G5" s="2">
        <v>300</v>
      </c>
      <c r="H5" s="2">
        <f t="shared" si="3"/>
        <v>237</v>
      </c>
      <c r="I5" s="2">
        <f t="shared" si="4"/>
        <v>1848</v>
      </c>
      <c r="J5" s="2">
        <f t="shared" si="5"/>
        <v>948</v>
      </c>
    </row>
    <row r="6" spans="1:11" x14ac:dyDescent="0.2">
      <c r="A6" s="1">
        <v>42825</v>
      </c>
      <c r="B6" s="2">
        <f>20850*40%</f>
        <v>8340</v>
      </c>
      <c r="C6" s="2">
        <f t="shared" si="0"/>
        <v>6672</v>
      </c>
      <c r="D6" s="2">
        <f t="shared" si="1"/>
        <v>1668</v>
      </c>
      <c r="E6">
        <v>2</v>
      </c>
      <c r="F6" s="2">
        <f t="shared" si="2"/>
        <v>1200</v>
      </c>
      <c r="G6" s="2">
        <v>300</v>
      </c>
      <c r="H6" s="2">
        <f t="shared" si="3"/>
        <v>1368</v>
      </c>
      <c r="I6" s="2">
        <f t="shared" si="4"/>
        <v>6972</v>
      </c>
      <c r="J6" s="2">
        <f t="shared" si="5"/>
        <v>5472</v>
      </c>
    </row>
    <row r="7" spans="1:11" x14ac:dyDescent="0.2">
      <c r="A7" s="1"/>
      <c r="B7" s="2"/>
      <c r="C7" s="2"/>
      <c r="D7" s="2"/>
    </row>
    <row r="8" spans="1:11" x14ac:dyDescent="0.2">
      <c r="A8" s="1" t="s">
        <v>13</v>
      </c>
      <c r="B8" s="2">
        <f>SUM(B2:B6)</f>
        <v>20850</v>
      </c>
      <c r="C8" s="2">
        <f t="shared" ref="C8:J8" si="7">SUM(C2:C6)</f>
        <v>16680</v>
      </c>
      <c r="D8" s="2">
        <f t="shared" si="7"/>
        <v>4170</v>
      </c>
      <c r="F8" s="2">
        <f t="shared" si="7"/>
        <v>4200</v>
      </c>
      <c r="G8" s="2">
        <f t="shared" si="7"/>
        <v>1500</v>
      </c>
      <c r="H8" s="2">
        <f t="shared" si="7"/>
        <v>3030</v>
      </c>
      <c r="I8" s="2">
        <f t="shared" si="7"/>
        <v>17820</v>
      </c>
      <c r="J8" s="2">
        <f t="shared" si="7"/>
        <v>12120</v>
      </c>
      <c r="K8" s="2"/>
    </row>
    <row r="9" spans="1:11" x14ac:dyDescent="0.2">
      <c r="A9" s="1"/>
      <c r="B9" s="2"/>
    </row>
    <row r="10" spans="1:11" x14ac:dyDescent="0.2">
      <c r="A10" s="1"/>
      <c r="B10" s="2"/>
    </row>
    <row r="11" spans="1:11" x14ac:dyDescent="0.2">
      <c r="A11" s="3" t="s">
        <v>9</v>
      </c>
      <c r="B11" s="3"/>
      <c r="C11" s="3"/>
      <c r="D11" s="3"/>
    </row>
    <row r="12" spans="1:11" x14ac:dyDescent="0.2">
      <c r="A12" s="4" t="s">
        <v>10</v>
      </c>
      <c r="B12" s="4"/>
      <c r="C12" s="4"/>
      <c r="D12" s="4"/>
    </row>
    <row r="13" spans="1:11" x14ac:dyDescent="0.2">
      <c r="A13" s="4" t="s">
        <v>15</v>
      </c>
      <c r="B13" s="4"/>
      <c r="C13" s="4"/>
      <c r="D13" s="4"/>
    </row>
    <row r="14" spans="1:11" x14ac:dyDescent="0.2">
      <c r="A14" s="4" t="s">
        <v>11</v>
      </c>
      <c r="B14" s="4"/>
      <c r="C14" s="4"/>
      <c r="D14" s="4"/>
    </row>
    <row r="15" spans="1:11" x14ac:dyDescent="0.2">
      <c r="A15" s="5" t="s">
        <v>14</v>
      </c>
      <c r="B15" s="5"/>
      <c r="C15" s="5"/>
      <c r="D15" s="5"/>
    </row>
    <row r="16" spans="1:11" x14ac:dyDescent="0.2">
      <c r="A16" s="1"/>
    </row>
    <row r="17" spans="1:1" x14ac:dyDescent="0.2">
      <c r="A17" s="1"/>
    </row>
    <row r="18" spans="1:1" x14ac:dyDescent="0.2">
      <c r="A18" s="1"/>
    </row>
  </sheetData>
  <mergeCells count="5">
    <mergeCell ref="A11:D11"/>
    <mergeCell ref="A12:D12"/>
    <mergeCell ref="A13:D13"/>
    <mergeCell ref="A14:D14"/>
    <mergeCell ref="A15:D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freshEHR Clinical Informatics Ltd.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Hildegard Franke</dc:creator>
  <cp:lastModifiedBy>Hildegard Franke</cp:lastModifiedBy>
  <dcterms:created xsi:type="dcterms:W3CDTF">2016-10-08T11:10:31Z</dcterms:created>
  <dcterms:modified xsi:type="dcterms:W3CDTF">2016-10-14T07:33:33Z</dcterms:modified>
</cp:coreProperties>
</file>