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2435" windowHeight="93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" i="1" l="1"/>
  <c r="E4" i="1"/>
  <c r="E6" i="1"/>
  <c r="E7" i="1" s="1"/>
  <c r="C11" i="1" l="1"/>
  <c r="C12" i="1" s="1"/>
  <c r="D12" i="1" s="1"/>
  <c r="E12" i="1" s="1"/>
  <c r="F12" i="1" s="1"/>
  <c r="C13" i="1" l="1"/>
  <c r="C14" i="1" l="1"/>
  <c r="C15" i="1" s="1"/>
  <c r="C16" i="1" s="1"/>
  <c r="C17" i="1" s="1"/>
  <c r="C18" i="1" s="1"/>
  <c r="C19" i="1" s="1"/>
  <c r="C20" i="1" s="1"/>
  <c r="D13" i="1"/>
  <c r="E13" i="1" s="1"/>
  <c r="F13" i="1" s="1"/>
  <c r="C21" i="1" l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D46" i="1" s="1"/>
  <c r="E46" i="1" s="1"/>
  <c r="F46" i="1" s="1"/>
  <c r="D16" i="1"/>
  <c r="E16" i="1" s="1"/>
  <c r="F16" i="1" s="1"/>
  <c r="D17" i="1"/>
  <c r="E17" i="1" s="1"/>
  <c r="F17" i="1" s="1"/>
  <c r="D15" i="1"/>
  <c r="E15" i="1" s="1"/>
  <c r="F15" i="1" s="1"/>
  <c r="D19" i="1"/>
  <c r="E19" i="1" s="1"/>
  <c r="F19" i="1" s="1"/>
  <c r="D14" i="1"/>
  <c r="E14" i="1" s="1"/>
  <c r="F14" i="1" s="1"/>
  <c r="D20" i="1"/>
  <c r="E20" i="1" s="1"/>
  <c r="F20" i="1" s="1"/>
  <c r="D18" i="1"/>
  <c r="E18" i="1" s="1"/>
  <c r="F18" i="1" s="1"/>
  <c r="D21" i="1" l="1"/>
  <c r="E21" i="1" s="1"/>
  <c r="F21" i="1" s="1"/>
  <c r="D25" i="1"/>
  <c r="E25" i="1" s="1"/>
  <c r="F25" i="1" s="1"/>
  <c r="D28" i="1"/>
  <c r="E28" i="1" s="1"/>
  <c r="F28" i="1" s="1"/>
  <c r="D33" i="1"/>
  <c r="E33" i="1" s="1"/>
  <c r="F33" i="1" s="1"/>
  <c r="D22" i="1"/>
  <c r="E22" i="1" s="1"/>
  <c r="F22" i="1" s="1"/>
  <c r="D32" i="1"/>
  <c r="E32" i="1" s="1"/>
  <c r="F32" i="1" s="1"/>
  <c r="D27" i="1"/>
  <c r="E27" i="1" s="1"/>
  <c r="F27" i="1" s="1"/>
  <c r="D44" i="1"/>
  <c r="E44" i="1" s="1"/>
  <c r="F44" i="1" s="1"/>
  <c r="D35" i="1"/>
  <c r="E35" i="1" s="1"/>
  <c r="F35" i="1" s="1"/>
  <c r="D23" i="1"/>
  <c r="E23" i="1" s="1"/>
  <c r="F23" i="1" s="1"/>
  <c r="D40" i="1"/>
  <c r="E40" i="1" s="1"/>
  <c r="F40" i="1" s="1"/>
  <c r="D24" i="1"/>
  <c r="E24" i="1" s="1"/>
  <c r="F24" i="1" s="1"/>
  <c r="C47" i="1"/>
  <c r="C48" i="1" s="1"/>
  <c r="D48" i="1" s="1"/>
  <c r="E48" i="1" s="1"/>
  <c r="F48" i="1" s="1"/>
  <c r="D37" i="1"/>
  <c r="E37" i="1" s="1"/>
  <c r="F37" i="1" s="1"/>
  <c r="D39" i="1"/>
  <c r="E39" i="1" s="1"/>
  <c r="F39" i="1" s="1"/>
  <c r="D38" i="1"/>
  <c r="E38" i="1" s="1"/>
  <c r="F38" i="1" s="1"/>
  <c r="D36" i="1"/>
  <c r="E36" i="1" s="1"/>
  <c r="F36" i="1" s="1"/>
  <c r="D43" i="1"/>
  <c r="E43" i="1" s="1"/>
  <c r="F43" i="1" s="1"/>
  <c r="D26" i="1"/>
  <c r="E26" i="1" s="1"/>
  <c r="F26" i="1" s="1"/>
  <c r="D31" i="1"/>
  <c r="E31" i="1" s="1"/>
  <c r="F31" i="1" s="1"/>
  <c r="D29" i="1"/>
  <c r="E29" i="1" s="1"/>
  <c r="F29" i="1" s="1"/>
  <c r="D42" i="1"/>
  <c r="E42" i="1" s="1"/>
  <c r="F42" i="1" s="1"/>
  <c r="D34" i="1"/>
  <c r="E34" i="1" s="1"/>
  <c r="F34" i="1" s="1"/>
  <c r="D45" i="1"/>
  <c r="E45" i="1" s="1"/>
  <c r="F45" i="1" s="1"/>
  <c r="D41" i="1"/>
  <c r="E41" i="1" s="1"/>
  <c r="F41" i="1" s="1"/>
  <c r="D30" i="1"/>
  <c r="E30" i="1" s="1"/>
  <c r="F30" i="1" s="1"/>
  <c r="C49" i="1" l="1"/>
  <c r="C50" i="1" s="1"/>
  <c r="D47" i="1"/>
  <c r="E47" i="1" s="1"/>
  <c r="F47" i="1" s="1"/>
  <c r="D49" i="1"/>
  <c r="E49" i="1" s="1"/>
  <c r="F49" i="1" s="1"/>
  <c r="D50" i="1"/>
  <c r="E50" i="1" s="1"/>
  <c r="F50" i="1" s="1"/>
  <c r="C51" i="1"/>
  <c r="C52" i="1" s="1"/>
  <c r="D52" i="1" l="1"/>
  <c r="E52" i="1" s="1"/>
  <c r="F52" i="1" s="1"/>
  <c r="C53" i="1"/>
  <c r="D51" i="1"/>
  <c r="E51" i="1" s="1"/>
  <c r="F51" i="1" s="1"/>
  <c r="D53" i="1" l="1"/>
  <c r="E53" i="1" s="1"/>
  <c r="F53" i="1" s="1"/>
  <c r="C54" i="1"/>
  <c r="D54" i="1" l="1"/>
  <c r="E54" i="1" s="1"/>
  <c r="F54" i="1" s="1"/>
  <c r="C55" i="1"/>
  <c r="C56" i="1" l="1"/>
  <c r="D55" i="1"/>
  <c r="E55" i="1" s="1"/>
  <c r="F55" i="1" s="1"/>
  <c r="D56" i="1" l="1"/>
  <c r="E56" i="1" s="1"/>
  <c r="F56" i="1" s="1"/>
  <c r="C57" i="1"/>
  <c r="D57" i="1" l="1"/>
  <c r="E57" i="1" s="1"/>
  <c r="F57" i="1" s="1"/>
  <c r="C58" i="1"/>
  <c r="D58" i="1" l="1"/>
  <c r="E58" i="1" s="1"/>
  <c r="F58" i="1" s="1"/>
  <c r="C59" i="1"/>
  <c r="D59" i="1" l="1"/>
  <c r="E59" i="1" s="1"/>
  <c r="F59" i="1" s="1"/>
  <c r="C60" i="1"/>
  <c r="D60" i="1" l="1"/>
  <c r="E60" i="1" s="1"/>
  <c r="F60" i="1" s="1"/>
</calcChain>
</file>

<file path=xl/sharedStrings.xml><?xml version="1.0" encoding="utf-8"?>
<sst xmlns="http://schemas.openxmlformats.org/spreadsheetml/2006/main" count="16" uniqueCount="16">
  <si>
    <t>Hashpower cost</t>
  </si>
  <si>
    <t>spent</t>
  </si>
  <si>
    <t>days</t>
  </si>
  <si>
    <t>block revenue</t>
  </si>
  <si>
    <t>lost revenue</t>
  </si>
  <si>
    <t>cost</t>
  </si>
  <si>
    <t>infinity</t>
  </si>
  <si>
    <t>block revenue per day</t>
  </si>
  <si>
    <t>multiplier</t>
  </si>
  <si>
    <t>% total accumulated difficulty per day</t>
  </si>
  <si>
    <t>1 for bitcoin 1/10 for PoTO</t>
  </si>
  <si>
    <t>(As of feb 2018, it would take about 180 days to create a chain as long as the current bitcoin blockchain using all of bitcoin's hashpower)</t>
  </si>
  <si>
    <t xml:space="preserve">days is derived like this:
1 + hd*d = ad*d
1 + hd*d = as/hs*hd*d
1/hd/d + 1 = as/hs
1/d = hd*as/hs - hd
d = 1/(hd*(as/hs-1))
where
* hd is honest difficulty accumulated per day
* d is number of days
*ad is attacker difficulty accumulated per day
* as is attacker spend
*hs is honest spend
</t>
  </si>
  <si>
    <t>Lost revenue is how much block revenue they would have made during that time if they had mined honestly</t>
  </si>
  <si>
    <t xml:space="preserve">&lt;- minimum cost for 1/10th of </t>
  </si>
  <si>
    <t xml:space="preserve">&lt;-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</si>
</sst>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%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/>
    <xf numFmtId="0" fontId="2" fillId="0" borderId="0" xfId="0" applyFont="1"/>
    <xf numFmtId="167" fontId="0" fillId="0" borderId="0" xfId="0" applyNumberForma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1"/>
  <sheetViews>
    <sheetView tabSelected="1" workbookViewId="0">
      <selection activeCell="E4" sqref="E4"/>
    </sheetView>
  </sheetViews>
  <sheetFormatPr defaultRowHeight="15" x14ac:dyDescent="0.25"/>
  <cols>
    <col min="1" max="1" width="10.28515625" customWidth="1"/>
    <col min="3" max="3" width="13.5703125" customWidth="1"/>
    <col min="4" max="4" width="20.42578125" bestFit="1" customWidth="1"/>
    <col min="5" max="5" width="11.42578125" customWidth="1"/>
    <col min="8" max="8" width="9.28515625" customWidth="1"/>
  </cols>
  <sheetData>
    <row r="2" spans="1:7" x14ac:dyDescent="0.25">
      <c r="A2" s="1"/>
      <c r="B2" s="2"/>
    </row>
    <row r="3" spans="1:7" x14ac:dyDescent="0.25">
      <c r="A3" s="1"/>
      <c r="B3" s="2"/>
      <c r="D3" s="3" t="s">
        <v>8</v>
      </c>
      <c r="E3" s="4">
        <v>0.1</v>
      </c>
      <c r="G3" s="5" t="s">
        <v>10</v>
      </c>
    </row>
    <row r="4" spans="1:7" x14ac:dyDescent="0.25">
      <c r="A4" s="1"/>
      <c r="B4" s="2"/>
      <c r="D4" s="3" t="s">
        <v>0</v>
      </c>
      <c r="E4">
        <f>440000*E3</f>
        <v>44000</v>
      </c>
    </row>
    <row r="5" spans="1:7" x14ac:dyDescent="0.25">
      <c r="A5" s="1"/>
      <c r="B5" s="2"/>
      <c r="D5" s="3" t="s">
        <v>9</v>
      </c>
      <c r="E5" s="7">
        <f>1/180</f>
        <v>5.5555555555555558E-3</v>
      </c>
      <c r="F5" s="6" t="s">
        <v>11</v>
      </c>
    </row>
    <row r="6" spans="1:7" x14ac:dyDescent="0.25">
      <c r="A6" s="1"/>
      <c r="B6" s="2"/>
      <c r="D6" s="3" t="s">
        <v>3</v>
      </c>
      <c r="E6">
        <f>E3*12.77</f>
        <v>1.2770000000000001</v>
      </c>
    </row>
    <row r="7" spans="1:7" x14ac:dyDescent="0.25">
      <c r="A7" s="1"/>
      <c r="B7" s="2"/>
      <c r="D7" s="3" t="s">
        <v>7</v>
      </c>
      <c r="E7">
        <f>E6*144</f>
        <v>183.88800000000003</v>
      </c>
    </row>
    <row r="8" spans="1:7" x14ac:dyDescent="0.25">
      <c r="A8" s="1"/>
      <c r="B8" s="2"/>
    </row>
    <row r="9" spans="1:7" ht="288" customHeight="1" x14ac:dyDescent="0.25">
      <c r="A9" s="1"/>
      <c r="D9" s="8" t="s">
        <v>12</v>
      </c>
      <c r="E9" s="6" t="s">
        <v>13</v>
      </c>
    </row>
    <row r="10" spans="1:7" x14ac:dyDescent="0.25">
      <c r="A10" s="1"/>
      <c r="C10" s="9" t="s">
        <v>1</v>
      </c>
      <c r="D10" s="9" t="s">
        <v>2</v>
      </c>
      <c r="E10" s="9" t="s">
        <v>4</v>
      </c>
      <c r="F10" s="9" t="s">
        <v>5</v>
      </c>
    </row>
    <row r="11" spans="1:7" x14ac:dyDescent="0.25">
      <c r="A11" s="1"/>
      <c r="C11">
        <f>E4</f>
        <v>44000</v>
      </c>
      <c r="D11" t="s">
        <v>6</v>
      </c>
    </row>
    <row r="12" spans="1:7" x14ac:dyDescent="0.25">
      <c r="A12" s="1"/>
      <c r="C12">
        <f>C11*1.02</f>
        <v>44880</v>
      </c>
      <c r="D12">
        <f>1/($E$5*(C12/$E$4-1))</f>
        <v>8999.9999999999927</v>
      </c>
      <c r="E12">
        <f>$E$7*D12*C12/(C12+$E$4)</f>
        <v>835689.02970296983</v>
      </c>
      <c r="F12">
        <f>C12+E12</f>
        <v>880569.02970296983</v>
      </c>
    </row>
    <row r="13" spans="1:7" x14ac:dyDescent="0.25">
      <c r="A13" s="1"/>
      <c r="C13">
        <f>C12*1.02</f>
        <v>45777.599999999999</v>
      </c>
      <c r="D13">
        <f>1/($E$5*(C13/$E$4-1))</f>
        <v>4455.4455445544563</v>
      </c>
      <c r="E13">
        <f>$E$7*D13*C13/(C13+$E$4)</f>
        <v>417762.60061607038</v>
      </c>
      <c r="F13">
        <f>C13+E13</f>
        <v>463540.20061607036</v>
      </c>
    </row>
    <row r="14" spans="1:7" x14ac:dyDescent="0.25">
      <c r="A14" s="1"/>
      <c r="C14">
        <f>C13*1.02</f>
        <v>46693.152000000002</v>
      </c>
      <c r="D14">
        <f>1/($E$5*(C14/$E$4-1))</f>
        <v>2940.7920533263555</v>
      </c>
      <c r="E14">
        <f>$E$7*D14*C14/(C14+$E$4)</f>
        <v>278417.41789381613</v>
      </c>
      <c r="F14">
        <f>C14+E14</f>
        <v>325110.56989381614</v>
      </c>
    </row>
    <row r="15" spans="1:7" x14ac:dyDescent="0.25">
      <c r="A15" s="1"/>
      <c r="C15">
        <f>C14*1.02</f>
        <v>47627.015040000006</v>
      </c>
      <c r="D15">
        <f>1/($E$5*(C15/$E$4-1))</f>
        <v>2183.613774041582</v>
      </c>
      <c r="E15">
        <f>$E$7*D15*C15/(C15+$E$4)</f>
        <v>208717.58419297487</v>
      </c>
      <c r="F15">
        <f>C15+E15</f>
        <v>256344.59923297487</v>
      </c>
    </row>
    <row r="16" spans="1:7" x14ac:dyDescent="0.25">
      <c r="A16" s="1"/>
      <c r="C16">
        <f>C15*1.02</f>
        <v>48579.555340800005</v>
      </c>
      <c r="D16">
        <f>1/($E$5*(C16/$E$4-1))</f>
        <v>1729.4255469388997</v>
      </c>
      <c r="E16">
        <f>$E$7*D16*C16/(C16+$E$4)</f>
        <v>166875.93197062463</v>
      </c>
      <c r="F16">
        <f>C16+E16</f>
        <v>215455.48731142463</v>
      </c>
    </row>
    <row r="17" spans="1:7" x14ac:dyDescent="0.25">
      <c r="A17" s="1"/>
      <c r="C17">
        <f>C16*1.02</f>
        <v>49551.146447616004</v>
      </c>
      <c r="D17">
        <f>1/($E$5*(C17/$E$4-1))</f>
        <v>1426.7323110168215</v>
      </c>
      <c r="E17">
        <f>$E$7*D17*C17/(C17+$E$4)</f>
        <v>138963.41527404965</v>
      </c>
      <c r="F17">
        <f>C17+E17</f>
        <v>188514.56172166567</v>
      </c>
    </row>
    <row r="18" spans="1:7" x14ac:dyDescent="0.25">
      <c r="A18" s="1"/>
      <c r="C18">
        <f>C17*1.02</f>
        <v>50542.169376568323</v>
      </c>
      <c r="D18">
        <f>1/($E$5*(C18/$E$4-1))</f>
        <v>1210.6076049278954</v>
      </c>
      <c r="E18">
        <f>$E$7*D18*C18/(C18+$E$4)</f>
        <v>119010.45141458086</v>
      </c>
      <c r="F18">
        <f>C18+E18</f>
        <v>169552.62079114918</v>
      </c>
    </row>
    <row r="19" spans="1:7" x14ac:dyDescent="0.25">
      <c r="A19" s="1"/>
      <c r="C19">
        <f>C18*1.02</f>
        <v>51553.012764099687</v>
      </c>
      <c r="D19">
        <f>1/($E$5*(C19/$E$4-1))</f>
        <v>1048.5881922038645</v>
      </c>
      <c r="E19">
        <f>$E$7*D19*C19/(C19+$E$4)</f>
        <v>104032.25637701817</v>
      </c>
      <c r="F19">
        <f>C19+E19</f>
        <v>155585.26914111787</v>
      </c>
    </row>
    <row r="20" spans="1:7" x14ac:dyDescent="0.25">
      <c r="A20" s="1"/>
      <c r="C20">
        <f>C19*1.02</f>
        <v>52584.073019381685</v>
      </c>
      <c r="D20">
        <f>1/($E$5*(C20/$E$4-1))</f>
        <v>922.63893633217015</v>
      </c>
      <c r="E20">
        <f>$E$7*D20*C20/(C20+$E$4)</f>
        <v>92370.623281508408</v>
      </c>
      <c r="F20">
        <f>C20+E20</f>
        <v>144954.69630089009</v>
      </c>
      <c r="G20" t="s">
        <v>14</v>
      </c>
    </row>
    <row r="21" spans="1:7" x14ac:dyDescent="0.25">
      <c r="A21" s="1"/>
      <c r="C21">
        <f>C20*1.02</f>
        <v>53635.754479769319</v>
      </c>
      <c r="D21">
        <f>1/($E$5*(C21/$E$4-1))</f>
        <v>821.93875078784731</v>
      </c>
      <c r="E21">
        <f>$E$7*D21*C21/(C21+$E$4)</f>
        <v>83030.633761265155</v>
      </c>
      <c r="F21">
        <f>C21+E21</f>
        <v>136666.38824103447</v>
      </c>
    </row>
    <row r="22" spans="1:7" x14ac:dyDescent="0.25">
      <c r="A22" s="1"/>
      <c r="C22">
        <f>C21*1.02</f>
        <v>54708.469569364708</v>
      </c>
      <c r="D22">
        <f>1/($E$5*(C22/$E$4-1))</f>
        <v>739.60148541280876</v>
      </c>
      <c r="E22">
        <f>$E$7*D22*C22/(C22+$E$4)</f>
        <v>75379.163127975902</v>
      </c>
      <c r="F22">
        <f>C22+E22</f>
        <v>130087.63269734061</v>
      </c>
    </row>
    <row r="23" spans="1:7" x14ac:dyDescent="0.25">
      <c r="A23" s="1"/>
      <c r="C23">
        <f>C22*1.02</f>
        <v>55802.638960752003</v>
      </c>
      <c r="D23">
        <f>1/($E$5*(C23/$E$4-1))</f>
        <v>671.03636960656286</v>
      </c>
      <c r="E23">
        <f>$E$7*D23*C23/(C23+$E$4)</f>
        <v>68994.132948861152</v>
      </c>
      <c r="F23">
        <f>C23+E23</f>
        <v>124796.77190961316</v>
      </c>
    </row>
    <row r="24" spans="1:7" x14ac:dyDescent="0.25">
      <c r="A24" s="1"/>
      <c r="C24">
        <f>C23*1.02</f>
        <v>56918.691739967042</v>
      </c>
      <c r="D24">
        <f>1/($E$5*(C24/$E$4-1))</f>
        <v>613.06517404526346</v>
      </c>
      <c r="E24">
        <f>$E$7*D24*C24/(C24+$E$4)</f>
        <v>63583.339352302777</v>
      </c>
      <c r="F24">
        <f>C24+E24</f>
        <v>120502.03109226981</v>
      </c>
    </row>
    <row r="25" spans="1:7" x14ac:dyDescent="0.25">
      <c r="A25" s="1"/>
      <c r="C25">
        <f>C24*1.02</f>
        <v>58057.065574766384</v>
      </c>
      <c r="D25">
        <f>1/($E$5*(C25/$E$4-1))</f>
        <v>563.41773166492635</v>
      </c>
      <c r="E25">
        <f>$E$7*D25*C25/(C25+$E$4)</f>
        <v>58938.069197874531</v>
      </c>
      <c r="F25">
        <f>C25+E25</f>
        <v>116995.13477264091</v>
      </c>
    </row>
    <row r="26" spans="1:7" x14ac:dyDescent="0.25">
      <c r="A26" s="1"/>
      <c r="C26">
        <f>C25*1.02</f>
        <v>59218.206886261716</v>
      </c>
      <c r="D26">
        <f>1/($E$5*(C26/$E$4-1))</f>
        <v>520.42925025219665</v>
      </c>
      <c r="E26">
        <f>$E$7*D26*C26/(C26+$E$4)</f>
        <v>54905.269774172441</v>
      </c>
      <c r="F26">
        <f>C26+E26</f>
        <v>114123.47666043416</v>
      </c>
    </row>
    <row r="27" spans="1:7" x14ac:dyDescent="0.25">
      <c r="A27" s="1"/>
      <c r="C27">
        <f>C26*1.02</f>
        <v>60402.571023986951</v>
      </c>
      <c r="D27">
        <f>1/($E$5*(C27/$E$4-1))</f>
        <v>482.85113281435417</v>
      </c>
      <c r="E27">
        <f>$E$7*D27*C27/(C27+$E$4)</f>
        <v>51370.154856150912</v>
      </c>
      <c r="F27">
        <f>C27+E27</f>
        <v>111772.72588013786</v>
      </c>
    </row>
    <row r="28" spans="1:7" x14ac:dyDescent="0.25">
      <c r="A28" s="1"/>
      <c r="C28">
        <f>C27*1.02</f>
        <v>61610.622444466695</v>
      </c>
      <c r="D28">
        <f>1/($E$5*(C28/$E$4-1))</f>
        <v>449.72856723122158</v>
      </c>
      <c r="E28">
        <f>$E$7*D28*C28/(C28+$E$4)</f>
        <v>48244.94979758175</v>
      </c>
      <c r="F28">
        <f>C28+E28</f>
        <v>109855.57224204845</v>
      </c>
    </row>
    <row r="29" spans="1:7" x14ac:dyDescent="0.25">
      <c r="A29" s="1"/>
      <c r="C29">
        <f>C28*1.02</f>
        <v>62842.834893356026</v>
      </c>
      <c r="D29">
        <f>1/($E$5*(C29/$E$4-1))</f>
        <v>420.31891935711786</v>
      </c>
      <c r="E29">
        <f>$E$7*D29*C29/(C29+$E$4)</f>
        <v>45461.388256206585</v>
      </c>
      <c r="F29">
        <f>C29+E29</f>
        <v>108304.2231495626</v>
      </c>
    </row>
    <row r="30" spans="1:7" x14ac:dyDescent="0.25">
      <c r="A30" s="1"/>
      <c r="C30">
        <f>C29*1.02</f>
        <v>64099.691591223149</v>
      </c>
      <c r="D30">
        <f>1/($E$5*(C30/$E$4-1))</f>
        <v>394.035896722833</v>
      </c>
      <c r="E30">
        <f>$E$7*D30*C30/(C30+$E$4)</f>
        <v>42965.578371234769</v>
      </c>
      <c r="F30">
        <f>C30+E30</f>
        <v>107065.26996245791</v>
      </c>
    </row>
    <row r="31" spans="1:7" x14ac:dyDescent="0.25">
      <c r="A31" s="1"/>
      <c r="C31">
        <f>C30*1.02</f>
        <v>65381.685423047616</v>
      </c>
      <c r="D31">
        <f>1/($E$5*(C31/$E$4-1))</f>
        <v>370.41046312761301</v>
      </c>
      <c r="E31">
        <f>$E$7*D31*C31/(C31+$E$4)</f>
        <v>40714.409084982828</v>
      </c>
      <c r="F31">
        <f>C31+E31</f>
        <v>106096.09450803045</v>
      </c>
    </row>
    <row r="32" spans="1:7" x14ac:dyDescent="0.25">
      <c r="A32" s="1"/>
      <c r="C32">
        <f>C31*1.02</f>
        <v>66689.319131508571</v>
      </c>
      <c r="D32">
        <f>1/($E$5*(C32/$E$4-1))</f>
        <v>349.06292049114535</v>
      </c>
      <c r="E32">
        <f>$E$7*D32*C32/(C32+$E$4)</f>
        <v>38672.983227390752</v>
      </c>
      <c r="F32">
        <f>C32+E32</f>
        <v>105362.30235889932</v>
      </c>
    </row>
    <row r="33" spans="1:7" x14ac:dyDescent="0.25">
      <c r="A33" s="1"/>
      <c r="C33">
        <f>C32*1.02</f>
        <v>68023.105514138748</v>
      </c>
      <c r="D33">
        <f>1/($E$5*(C33/$E$4-1))</f>
        <v>329.68260474644717</v>
      </c>
      <c r="E33">
        <f>$E$7*D33*C33/(C33+$E$4)</f>
        <v>36812.750666250373</v>
      </c>
      <c r="F33">
        <f>C33+E33</f>
        <v>104835.85618038912</v>
      </c>
    </row>
    <row r="34" spans="1:7" x14ac:dyDescent="0.25">
      <c r="A34" s="1"/>
      <c r="C34">
        <f>C33*1.02</f>
        <v>69383.567624421528</v>
      </c>
      <c r="D34">
        <f>1/($E$5*(C34/$E$4-1))</f>
        <v>312.01287845685522</v>
      </c>
      <c r="E34">
        <f>$E$7*D34*C34/(C34+$E$4)</f>
        <v>35110.128459780637</v>
      </c>
      <c r="F34">
        <f>C34+E34</f>
        <v>104493.69608420217</v>
      </c>
    </row>
    <row r="35" spans="1:7" x14ac:dyDescent="0.25">
      <c r="A35" s="1"/>
      <c r="C35">
        <f>C34*1.02</f>
        <v>70771.238976909954</v>
      </c>
      <c r="D35">
        <f>1/($E$5*(C35/$E$4-1))</f>
        <v>295.83987527924864</v>
      </c>
      <c r="E35">
        <f>$E$7*D35*C35/(C35+$E$4)</f>
        <v>33545.465969309502</v>
      </c>
      <c r="F35">
        <f>C35+E35</f>
        <v>104316.70494621946</v>
      </c>
    </row>
    <row r="36" spans="1:7" x14ac:dyDescent="0.25">
      <c r="A36" s="1"/>
      <c r="C36">
        <f>C35*1.02</f>
        <v>72186.66375644815</v>
      </c>
      <c r="D36">
        <f>1/($E$5*(C36/$E$4-1))</f>
        <v>280.98394575655209</v>
      </c>
      <c r="E36">
        <f>$E$7*D36*C36/(C36+$E$4)</f>
        <v>32102.258343340694</v>
      </c>
      <c r="F36">
        <f>C36+E36</f>
        <v>104288.92209978885</v>
      </c>
      <c r="G36" t="s">
        <v>15</v>
      </c>
    </row>
    <row r="37" spans="1:7" x14ac:dyDescent="0.25">
      <c r="A37" s="1"/>
      <c r="C37">
        <f>C36*1.02</f>
        <v>73630.397031577115</v>
      </c>
      <c r="D37">
        <f>1/($E$5*(C37/$E$4-1))</f>
        <v>267.29307715855629</v>
      </c>
      <c r="E37">
        <f>$E$7*D37*C37/(C37+$E$4)</f>
        <v>30766.541503893051</v>
      </c>
      <c r="F37">
        <f>C37+E37</f>
        <v>104396.93853547017</v>
      </c>
    </row>
    <row r="38" spans="1:7" x14ac:dyDescent="0.25">
      <c r="A38" s="1"/>
      <c r="C38">
        <f>C37*1.02</f>
        <v>75103.004972208655</v>
      </c>
      <c r="D38">
        <f>1/($E$5*(C38/$E$4-1))</f>
        <v>254.63777558074295</v>
      </c>
      <c r="E38">
        <f>$E$7*D38*C38/(C38+$E$4)</f>
        <v>29526.421579071095</v>
      </c>
      <c r="F38">
        <f>C38+E38</f>
        <v>104629.42655127976</v>
      </c>
    </row>
    <row r="39" spans="1:7" x14ac:dyDescent="0.25">
      <c r="A39" s="1"/>
      <c r="C39">
        <f>C38*1.02</f>
        <v>76605.065071652833</v>
      </c>
      <c r="D39">
        <f>1/($E$5*(C39/$E$4-1))</f>
        <v>242.90704473660827</v>
      </c>
      <c r="E39">
        <f>$E$7*D39*C39/(C39+$E$4)</f>
        <v>28371.705170410594</v>
      </c>
      <c r="F39">
        <f>C39+E39</f>
        <v>104976.77024206343</v>
      </c>
    </row>
    <row r="40" spans="1:7" x14ac:dyDescent="0.25">
      <c r="A40" s="1"/>
      <c r="C40">
        <f>C39*1.02</f>
        <v>78137.166373085885</v>
      </c>
      <c r="D40">
        <f>1/($E$5*(C40/$E$4-1))</f>
        <v>232.00519672436005</v>
      </c>
      <c r="E40">
        <f>$E$7*D40*C40/(C40+$E$4)</f>
        <v>27293.606115669187</v>
      </c>
      <c r="F40">
        <f>C40+E40</f>
        <v>105430.77248875507</v>
      </c>
    </row>
    <row r="41" spans="1:7" x14ac:dyDescent="0.25">
      <c r="A41" s="1"/>
      <c r="C41">
        <f>C40*1.02</f>
        <v>79699.909700547607</v>
      </c>
      <c r="D41">
        <f>1/($E$5*(C41/$E$4-1))</f>
        <v>221.84930064062632</v>
      </c>
      <c r="E41">
        <f>$E$7*D41*C41/(C41+$E$4)</f>
        <v>26284.510898220651</v>
      </c>
      <c r="F41">
        <f>C41+E41</f>
        <v>105984.42059876825</v>
      </c>
    </row>
    <row r="42" spans="1:7" x14ac:dyDescent="0.25">
      <c r="A42" s="1"/>
      <c r="C42">
        <f>C41*1.02</f>
        <v>81293.907894558564</v>
      </c>
      <c r="D42">
        <f>1/($E$5*(C42/$E$4-1))</f>
        <v>212.36712501120275</v>
      </c>
      <c r="E42">
        <f>$E$7*D42*C42/(C42+$E$4)</f>
        <v>25337.789460364627</v>
      </c>
      <c r="F42">
        <f>C42+E42</f>
        <v>106631.69735492319</v>
      </c>
    </row>
    <row r="43" spans="1:7" x14ac:dyDescent="0.25">
      <c r="A43" s="1"/>
      <c r="C43">
        <f>C42*1.02</f>
        <v>82919.786052449737</v>
      </c>
      <c r="D43">
        <f>1/($E$5*(C43/$E$4-1))</f>
        <v>203.49546601635259</v>
      </c>
      <c r="E43">
        <f>$E$7*D43*C43/(C43+$E$4)</f>
        <v>24447.641488535053</v>
      </c>
      <c r="F43">
        <f>C43+E43</f>
        <v>107367.42754098479</v>
      </c>
    </row>
    <row r="44" spans="1:7" x14ac:dyDescent="0.25">
      <c r="A44" s="1"/>
      <c r="C44">
        <f>C43*1.02</f>
        <v>84578.181773498727</v>
      </c>
      <c r="D44">
        <f>1/($E$5*(C44/$E$4-1))</f>
        <v>195.17877967544828</v>
      </c>
      <c r="E44">
        <f>$E$7*D44*C44/(C44+$E$4)</f>
        <v>23608.97064615248</v>
      </c>
      <c r="F44">
        <f>C44+E44</f>
        <v>108187.1524196512</v>
      </c>
    </row>
    <row r="45" spans="1:7" x14ac:dyDescent="0.25">
      <c r="A45" s="1"/>
      <c r="C45">
        <f>C44*1.02</f>
        <v>86269.745408968709</v>
      </c>
      <c r="D45">
        <f>1/($E$5*(C45/$E$4-1))</f>
        <v>187.36805541108254</v>
      </c>
      <c r="E45">
        <f>$E$7*D45*C45/(C45+$E$4)</f>
        <v>22817.281000277577</v>
      </c>
      <c r="F45">
        <f>C45+E45</f>
        <v>109087.02640924629</v>
      </c>
    </row>
    <row r="46" spans="1:7" x14ac:dyDescent="0.25">
      <c r="A46" s="1"/>
      <c r="C46">
        <f>C45*1.02</f>
        <v>87995.140317148078</v>
      </c>
      <c r="D46">
        <f>1/($E$5*(C46/$E$4-1))</f>
        <v>180.019882716751</v>
      </c>
      <c r="E46">
        <f>$E$7*D46*C46/(C46+$E$4)</f>
        <v>22068.591203386561</v>
      </c>
      <c r="F46">
        <f>C46+E46</f>
        <v>110063.73152053464</v>
      </c>
    </row>
    <row r="47" spans="1:7" x14ac:dyDescent="0.25">
      <c r="A47" s="1"/>
      <c r="C47">
        <f>C46*1.02</f>
        <v>89755.043123491036</v>
      </c>
      <c r="D47">
        <f>1/($E$5*(C47/$E$4-1))</f>
        <v>173.09567338018314</v>
      </c>
      <c r="E47">
        <f>$E$7*D47*C47/(C47+$E$4)</f>
        <v>21359.362977961551</v>
      </c>
      <c r="F47">
        <f>C47+E47</f>
        <v>111114.40610145259</v>
      </c>
    </row>
    <row r="48" spans="1:7" x14ac:dyDescent="0.25">
      <c r="A48" s="1"/>
      <c r="C48">
        <f>C47*1.02</f>
        <v>91550.143985960851</v>
      </c>
      <c r="D48">
        <f>1/($E$5*(C48/$E$4-1))</f>
        <v>166.56100983286979</v>
      </c>
      <c r="E48">
        <f>$E$7*D48*C48/(C48+$E$4)</f>
        <v>20686.441198032793</v>
      </c>
      <c r="F48">
        <f>C48+E48</f>
        <v>112236.58518399365</v>
      </c>
    </row>
    <row r="49" spans="1:6" x14ac:dyDescent="0.25">
      <c r="A49" s="1"/>
      <c r="C49">
        <f>C48*1.02</f>
        <v>93381.146865680072</v>
      </c>
      <c r="D49">
        <f>1/($E$5*(C49/$E$4-1))</f>
        <v>160.38509639200794</v>
      </c>
      <c r="E49">
        <f>$E$7*D49*C49/(C49+$E$4)</f>
        <v>20047.00343146348</v>
      </c>
      <c r="F49">
        <f>C49+E49</f>
        <v>113428.15029714355</v>
      </c>
    </row>
    <row r="50" spans="1:6" x14ac:dyDescent="0.25">
      <c r="A50" s="1"/>
      <c r="C50">
        <f>C49*1.02</f>
        <v>95248.769802993673</v>
      </c>
      <c r="D50">
        <f>1/($E$5*(C50/$E$4-1))</f>
        <v>154.54029492698876</v>
      </c>
      <c r="E50">
        <f>$E$7*D50*C50/(C50+$E$4)</f>
        <v>19438.517244963899</v>
      </c>
      <c r="F50">
        <f>C50+E50</f>
        <v>114687.28704795756</v>
      </c>
    </row>
    <row r="51" spans="1:6" x14ac:dyDescent="0.25">
      <c r="C51">
        <f>C50*1.02</f>
        <v>97153.745199053548</v>
      </c>
      <c r="D51">
        <f>1/($E$5*(C51/$E$4-1))</f>
        <v>149.00173017612735</v>
      </c>
      <c r="E51">
        <f>$E$7*D51*C51/(C51+$E$4)</f>
        <v>18858.703913422403</v>
      </c>
      <c r="F51">
        <f>C51+E51</f>
        <v>116012.44911247595</v>
      </c>
    </row>
    <row r="52" spans="1:6" x14ac:dyDescent="0.25">
      <c r="C52">
        <f>C51*1.02</f>
        <v>99096.820103034624</v>
      </c>
      <c r="D52">
        <f>1/($E$5*(C52/$E$4-1))</f>
        <v>143.74695282212451</v>
      </c>
      <c r="E52">
        <f>$E$7*D52*C52/(C52+$E$4)</f>
        <v>18305.507440195473</v>
      </c>
      <c r="F52">
        <f>C52+E52</f>
        <v>117402.3275432301</v>
      </c>
    </row>
    <row r="53" spans="1:6" x14ac:dyDescent="0.25">
      <c r="C53">
        <f>C52*1.02</f>
        <v>101078.75650509531</v>
      </c>
      <c r="D53">
        <f>1/($E$5*(C53/$E$4-1))</f>
        <v>138.75565069980101</v>
      </c>
      <c r="E53">
        <f>$E$7*D53*C53/(C53+$E$4)</f>
        <v>17777.068003256292</v>
      </c>
      <c r="F53">
        <f>C53+E53</f>
        <v>118855.82450835161</v>
      </c>
    </row>
    <row r="54" spans="1:6" x14ac:dyDescent="0.25">
      <c r="C54">
        <f>C53*1.02</f>
        <v>103100.33163519722</v>
      </c>
      <c r="D54">
        <f>1/($E$5*(C54/$E$4-1))</f>
        <v>134.00940030061088</v>
      </c>
      <c r="E54">
        <f>$E$7*D54*C54/(C54+$E$4)</f>
        <v>17271.699106769036</v>
      </c>
      <c r="F54">
        <f>C54+E54</f>
        <v>120372.03074196626</v>
      </c>
    </row>
    <row r="55" spans="1:6" x14ac:dyDescent="0.25">
      <c r="C55">
        <f>C54*1.02</f>
        <v>105162.33826790117</v>
      </c>
      <c r="D55">
        <f>1/($E$5*(C55/$E$4-1))</f>
        <v>129.49145216307932</v>
      </c>
      <c r="E55">
        <f>$E$7*D55*C55/(C55+$E$4)</f>
        <v>16787.867848642476</v>
      </c>
      <c r="F55">
        <f>C55+E55</f>
        <v>121950.20611654365</v>
      </c>
    </row>
    <row r="56" spans="1:6" x14ac:dyDescent="0.25">
      <c r="C56">
        <f>C55*1.02</f>
        <v>107265.58503325919</v>
      </c>
      <c r="D56">
        <f>1/($E$5*(C56/$E$4-1))</f>
        <v>125.18654487801535</v>
      </c>
      <c r="E56">
        <f>$E$7*D56*C56/(C56+$E$4)</f>
        <v>16324.177819405022</v>
      </c>
      <c r="F56">
        <f>C56+E56</f>
        <v>123589.76285266422</v>
      </c>
    </row>
    <row r="57" spans="1:6" x14ac:dyDescent="0.25">
      <c r="C57">
        <f>C56*1.02</f>
        <v>109410.89673392438</v>
      </c>
      <c r="D57">
        <f>1/($E$5*(C57/$E$4-1))</f>
        <v>121.08074335407193</v>
      </c>
      <c r="E57">
        <f>$E$7*D57*C57/(C57+$E$4)</f>
        <v>15879.354232029727</v>
      </c>
      <c r="F57">
        <f>C57+E57</f>
        <v>125290.25096595411</v>
      </c>
    </row>
    <row r="58" spans="1:6" x14ac:dyDescent="0.25">
      <c r="C58">
        <f>C57*1.02</f>
        <v>111599.11466860287</v>
      </c>
      <c r="D58">
        <f>1/($E$5*(C58/$E$4-1))</f>
        <v>117.16129773040548</v>
      </c>
      <c r="E58">
        <f>$E$7*D58*C58/(C58+$E$4)</f>
        <v>15452.230950484345</v>
      </c>
      <c r="F58">
        <f>C58+E58</f>
        <v>127051.34561908721</v>
      </c>
    </row>
    <row r="59" spans="1:6" x14ac:dyDescent="0.25">
      <c r="C59">
        <f>C58*1.02</f>
        <v>113831.09696197492</v>
      </c>
      <c r="D59">
        <f>1/($E$5*(C59/$E$4-1))</f>
        <v>113.41651992539474</v>
      </c>
      <c r="E59">
        <f>$E$7*D59*C59/(C59+$E$4)</f>
        <v>15041.739140150357</v>
      </c>
      <c r="F59">
        <f>C59+E59</f>
        <v>128872.83610212528</v>
      </c>
    </row>
    <row r="60" spans="1:6" x14ac:dyDescent="0.25">
      <c r="C60">
        <f>C59*1.02</f>
        <v>116107.71890121442</v>
      </c>
      <c r="D60">
        <f>1/($E$5*(C60/$E$4-1))</f>
        <v>109.83567530197676</v>
      </c>
      <c r="E60">
        <f>$E$7*D60*C60/(C60+$E$4)</f>
        <v>14646.897308454058</v>
      </c>
      <c r="F60">
        <f>C60+E60</f>
        <v>130754.61620966849</v>
      </c>
    </row>
    <row r="108" spans="3:4" x14ac:dyDescent="0.25">
      <c r="C108" s="1"/>
      <c r="D108" s="2"/>
    </row>
    <row r="109" spans="3:4" x14ac:dyDescent="0.25">
      <c r="C109" s="1"/>
      <c r="D109" s="2"/>
    </row>
    <row r="110" spans="3:4" x14ac:dyDescent="0.25">
      <c r="C110" s="1"/>
      <c r="D110" s="2"/>
    </row>
    <row r="111" spans="3:4" x14ac:dyDescent="0.25">
      <c r="C111" s="1"/>
      <c r="D111" s="2"/>
    </row>
    <row r="112" spans="3:4" x14ac:dyDescent="0.25">
      <c r="C112" s="1"/>
      <c r="D112" s="2"/>
    </row>
    <row r="113" spans="3:4" x14ac:dyDescent="0.25">
      <c r="C113" s="1"/>
      <c r="D113" s="2"/>
    </row>
    <row r="114" spans="3:4" x14ac:dyDescent="0.25">
      <c r="C114" s="1"/>
      <c r="D114" s="2"/>
    </row>
    <row r="115" spans="3:4" x14ac:dyDescent="0.25">
      <c r="C115" s="1"/>
      <c r="D115" s="2"/>
    </row>
    <row r="116" spans="3:4" x14ac:dyDescent="0.25">
      <c r="C116" s="1"/>
      <c r="D116" s="2"/>
    </row>
    <row r="117" spans="3:4" x14ac:dyDescent="0.25">
      <c r="C117" s="1"/>
      <c r="D117" s="2"/>
    </row>
    <row r="118" spans="3:4" x14ac:dyDescent="0.25">
      <c r="C118" s="1"/>
      <c r="D118" s="2"/>
    </row>
    <row r="119" spans="3:4" x14ac:dyDescent="0.25">
      <c r="C119" s="1"/>
      <c r="D119" s="2"/>
    </row>
    <row r="120" spans="3:4" x14ac:dyDescent="0.25">
      <c r="C120" s="1"/>
      <c r="D120" s="2"/>
    </row>
    <row r="121" spans="3:4" x14ac:dyDescent="0.25">
      <c r="C121" s="1"/>
      <c r="D121" s="2"/>
    </row>
    <row r="122" spans="3:4" x14ac:dyDescent="0.25">
      <c r="C122" s="1"/>
      <c r="D122" s="2"/>
    </row>
    <row r="123" spans="3:4" x14ac:dyDescent="0.25">
      <c r="C123" s="1"/>
      <c r="D123" s="2"/>
    </row>
    <row r="124" spans="3:4" x14ac:dyDescent="0.25">
      <c r="C124" s="1"/>
      <c r="D124" s="2"/>
    </row>
    <row r="125" spans="3:4" x14ac:dyDescent="0.25">
      <c r="C125" s="1"/>
      <c r="D125" s="2"/>
    </row>
    <row r="126" spans="3:4" x14ac:dyDescent="0.25">
      <c r="C126" s="1"/>
      <c r="D126" s="2"/>
    </row>
    <row r="127" spans="3:4" x14ac:dyDescent="0.25">
      <c r="C127" s="1"/>
      <c r="D127" s="2"/>
    </row>
    <row r="128" spans="3:4" x14ac:dyDescent="0.25">
      <c r="C128" s="1"/>
      <c r="D128" s="2"/>
    </row>
    <row r="129" spans="3:4" x14ac:dyDescent="0.25">
      <c r="C129" s="1"/>
      <c r="D129" s="2"/>
    </row>
    <row r="130" spans="3:4" x14ac:dyDescent="0.25">
      <c r="C130" s="1"/>
      <c r="D130" s="2"/>
    </row>
    <row r="131" spans="3:4" x14ac:dyDescent="0.25">
      <c r="C131" s="1"/>
      <c r="D131" s="2"/>
    </row>
    <row r="132" spans="3:4" x14ac:dyDescent="0.25">
      <c r="C132" s="1"/>
    </row>
    <row r="133" spans="3:4" x14ac:dyDescent="0.25">
      <c r="C133" s="1"/>
    </row>
    <row r="134" spans="3:4" x14ac:dyDescent="0.25">
      <c r="C134" s="1"/>
    </row>
    <row r="135" spans="3:4" x14ac:dyDescent="0.25">
      <c r="C135" s="1"/>
    </row>
    <row r="136" spans="3:4" x14ac:dyDescent="0.25">
      <c r="C136" s="1"/>
    </row>
    <row r="137" spans="3:4" x14ac:dyDescent="0.25">
      <c r="C137" s="1"/>
    </row>
    <row r="138" spans="3:4" x14ac:dyDescent="0.25">
      <c r="C138" s="1"/>
    </row>
    <row r="139" spans="3:4" x14ac:dyDescent="0.25">
      <c r="C139" s="1"/>
    </row>
    <row r="140" spans="3:4" x14ac:dyDescent="0.25">
      <c r="C140" s="1"/>
    </row>
    <row r="141" spans="3:4" x14ac:dyDescent="0.25">
      <c r="C141" s="1"/>
    </row>
    <row r="142" spans="3:4" x14ac:dyDescent="0.25">
      <c r="C142" s="1"/>
    </row>
    <row r="143" spans="3:4" x14ac:dyDescent="0.25">
      <c r="C143" s="1"/>
    </row>
    <row r="144" spans="3:4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2018-02-12T21:12:43Z</dcterms:created>
  <dcterms:modified xsi:type="dcterms:W3CDTF">2018-02-26T23:49:13Z</dcterms:modified>
</cp:coreProperties>
</file>