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Summary" sheetId="1" r:id="rId4"/>
    <sheet state="visible" name="Survey Results" sheetId="2" r:id="rId5"/>
    <sheet state="visible" name="Survey Question Characteristics" sheetId="3" r:id="rId6"/>
    <sheet state="visible" name="Some Section 2 Graphs" sheetId="4" r:id="rId7"/>
  </sheets>
  <definedNames>
    <definedName name="_xlchart.v1.8">'Some Section 2 Graphs'!$D$2:$D$10</definedName>
    <definedName name="_xlchart.v1.11">'Some Section 2 Graphs'!$D$2:$D$10</definedName>
    <definedName name="_xlchart.v1.4">'Some Section 2 Graphs'!$D$1</definedName>
    <definedName name="_xlchart.v1.9">'Some Section 2 Graphs'!$A$2:$A$10</definedName>
    <definedName name="_xlchart.v1.1">'Some Section 2 Graphs'!$D$1</definedName>
    <definedName name="_xlchart.v1.10">'Some Section 2 Graphs'!$D$1</definedName>
    <definedName name="_xlchart.v1.6">'Some Section 2 Graphs'!$A$2:$A$10</definedName>
    <definedName name="_xlchart.v1.2">'Some Section 2 Graphs'!$D$2:$D$10</definedName>
    <definedName name="_xlchart.v1.5">'Some Section 2 Graphs'!$D$2:$D$10</definedName>
    <definedName name="_xlchart.v1.0">'Some Section 2 Graphs'!$A$2:$A$10</definedName>
    <definedName name="_xlchart.v1.3">'Some Section 2 Graphs'!$A$2:$A$10</definedName>
    <definedName name="_xlchart.v1.7">'Some Section 2 Graphs'!$D$1</definedName>
  </definedNames>
  <calcPr/>
</workbook>
</file>

<file path=xl/sharedStrings.xml><?xml version="1.0" encoding="utf-8"?>
<sst xmlns="http://schemas.openxmlformats.org/spreadsheetml/2006/main" count="3519" uniqueCount="680">
  <si>
    <t>This file consists of three different pages</t>
  </si>
  <si>
    <t>1. "Survey Results" contains the outcome of IRS-approved survey of 100 Network Engineering Stack Exchange live network debugging posts.</t>
  </si>
  <si>
    <t xml:space="preserve">2. "Survey Question Characteristics" contains properties of the posts that were contained in the survey. </t>
  </si>
  <si>
    <t>3. "Some Section 2 Graphs" contains figures 3-6 from the paper.</t>
  </si>
  <si>
    <t>User ID (each user was assigned a unique ID; there are a lot of ID 200 because that is the ID corresponding to the authors, who labeled a lot of the data)</t>
  </si>
  <si>
    <t>Do you consent?</t>
  </si>
  <si>
    <t>Which label characterizes your role in your organization?</t>
  </si>
  <si>
    <t>Which label characterizes your role in your organization? (other)</t>
  </si>
  <si>
    <t>How many years of experience do you have in roles that substantially involve computer networks?</t>
  </si>
  <si>
    <t>How large is your computer network?</t>
  </si>
  <si>
    <t>If you faced this problem in your computer network, what would you search in a search engine (e.g., Google) to diagnose it?</t>
  </si>
  <si>
    <t>How likely is this the problem symptom? - Connectivity</t>
  </si>
  <si>
    <t>How likely is this the problem symptom? - Performance</t>
  </si>
  <si>
    <t>How likely is this the problem symptom? - Other</t>
  </si>
  <si>
    <t>How likely is this the problem symptom? - Other (Text)</t>
  </si>
  <si>
    <t>How likely is this the problem root cause? - Lack of Hardware Redundancy</t>
  </si>
  <si>
    <t>How likely is this the problem root cause? - Bug</t>
  </si>
  <si>
    <t>How likely is this the problem root cause? - Misconfiguration</t>
  </si>
  <si>
    <t>How likely is this the problem root cause? - Missing Feature</t>
  </si>
  <si>
    <t>How likely is this the problem root cause? - External</t>
  </si>
  <si>
    <t>How likely is this the problem root cause? - Unknown</t>
  </si>
  <si>
    <t>How likely is this the problem root cause? - Other</t>
  </si>
  <si>
    <t>How likely is this the problem root cause? - Other (Text)</t>
  </si>
  <si>
    <t>How likely is this the problem trigger? - Hardware Failure</t>
  </si>
  <si>
    <t>How likely is this the problem trigger? - Internal Configuration Change</t>
  </si>
  <si>
    <t>How likely is this the problem trigger? - External Configuration Change</t>
  </si>
  <si>
    <t>How likely is this the problem trigger? - Software Upgrade</t>
  </si>
  <si>
    <t>How likely is this the problem trigger? - Attack Occurred</t>
  </si>
  <si>
    <t>How likely is this the problem trigger? - Workload</t>
  </si>
  <si>
    <t>How likely is this the problem trigger? - Unknown</t>
  </si>
  <si>
    <t>How likely is this the problem trigger? - Other</t>
  </si>
  <si>
    <t>How likely is this the problem trigger? - Other (Text)</t>
  </si>
  <si>
    <t>Do you know of a tool that would have identified this problem before it impacted network operation?</t>
  </si>
  <si>
    <t>Name of tool that would have identified this problem before it impacted network operation</t>
  </si>
  <si>
    <t>Do you know of a tool that would have helped diagnose this problem after it had impacted network operation?</t>
  </si>
  <si>
    <t>Name of tool that would have helped diagnose this problem after it impacted network operation</t>
  </si>
  <si>
    <t>Three keywords that would help classify this problem?</t>
  </si>
  <si>
    <t>What do you think is the main pain-point in this problem?</t>
  </si>
  <si>
    <t>How helpful would the "Network Testing and Emulation" tool be for this problem?</t>
  </si>
  <si>
    <t>How helpful would the "Machine Learning for Parameter Setting" tool be for this problem?</t>
  </si>
  <si>
    <t>How helpful would the "Network Debloating" tool be for this problem?</t>
  </si>
  <si>
    <t>What would be the ideal tool to solve this network problem?</t>
  </si>
  <si>
    <t>Do you want to answer another question or end the survey?</t>
  </si>
  <si>
    <t>Title of NESE Question Shown on Survey</t>
  </si>
  <si>
    <t>I consent, begin the study</t>
  </si>
  <si>
    <t>Other</t>
  </si>
  <si>
    <t>Control System Network/Security</t>
  </si>
  <si>
    <t>More than 5 years</t>
  </si>
  <si>
    <t>5GHz band Wi-Fi from channels 100-140</t>
  </si>
  <si>
    <t>Completely</t>
  </si>
  <si>
    <t>Somewhat</t>
  </si>
  <si>
    <t>Not at all</t>
  </si>
  <si>
    <t>No</t>
  </si>
  <si>
    <t>Advertised Channels Inaccessible</t>
  </si>
  <si>
    <t>Expected ability to access more Wi-Fi channels not working</t>
  </si>
  <si>
    <t>End Survey</t>
  </si>
  <si>
    <t>Cannot use 5GHz band Wi-Fi from channels 100-140</t>
  </si>
  <si>
    <t>Researcher</t>
  </si>
  <si>
    <t>More than 3 year and less than 5 years</t>
  </si>
  <si>
    <t xml:space="preserve">devices not work on "some" ports on switch </t>
  </si>
  <si>
    <t>Very</t>
  </si>
  <si>
    <t>A little bit</t>
  </si>
  <si>
    <t xml:space="preserve">connectivity error, unfunctional ethernet ports </t>
  </si>
  <si>
    <t>cable issue</t>
  </si>
  <si>
    <t>Ethernet device works on certain ports on Ethernet switch but not on others</t>
  </si>
  <si>
    <t>More than 1 year and less than 3 years</t>
  </si>
  <si>
    <t>LACP group on Cisco 2960s only works if one bladecenter switch module is powered up</t>
  </si>
  <si>
    <t>hardware replacement</t>
  </si>
  <si>
    <t>Yes</t>
  </si>
  <si>
    <t>any network monitoring system (even e.g. ping)</t>
  </si>
  <si>
    <t>stacked switch, replacement, interfaces aren't reachable</t>
  </si>
  <si>
    <t>old switch stack used a MLT trunk but replacement switch stacked used LACP for trunk, but had problems with configuring this new capability</t>
  </si>
  <si>
    <t>a tool that can translate configs that work for one device to work for another device</t>
  </si>
  <si>
    <t>Categorize Another Network Problem</t>
  </si>
  <si>
    <t>LACP trunk between BNT layer2/3 switch and Cisco 2960s stack on a bladeCenter H</t>
  </si>
  <si>
    <t>broadcast storm on trunk ports</t>
  </si>
  <si>
    <t>probably verification tools</t>
  </si>
  <si>
    <t>any network monitoring system</t>
  </si>
  <si>
    <t>broadcast storm, trunk ports, misconfiguration</t>
  </si>
  <si>
    <t>one port in etherchannel should have been a trunk port but was misconfigured as a regular access port, causing a broadcast storm and bringing down the network</t>
  </si>
  <si>
    <t>verification tool / software checker that recognized that the access port should have been a trunk port</t>
  </si>
  <si>
    <t>Preventing STP loops in etherchannels configurations</t>
  </si>
  <si>
    <t>inter-vlan connectivity lost when network gateway is changed</t>
  </si>
  <si>
    <t>vlan routing, lose access, change gateway</t>
  </si>
  <si>
    <t>network operator does not understand the full ramifications of modifying the network gateway, and therefore is confused why stuff happens</t>
  </si>
  <si>
    <t>intention-based networking (so that the admin doesn't need to concern themselves with these lower-level changes)</t>
  </si>
  <si>
    <t>VLAN routing on a SonicWall TZ215</t>
  </si>
  <si>
    <t>Network/IT Administrator</t>
  </si>
  <si>
    <t>&lt; 1K Hosts</t>
  </si>
  <si>
    <t>vpn failover</t>
  </si>
  <si>
    <t>network monitoring eg Nagios</t>
  </si>
  <si>
    <t>vpn external change</t>
  </si>
  <si>
    <t>service provider not offering adequate facilities</t>
  </si>
  <si>
    <t>How to failover static ipsec vpn tunnels?</t>
  </si>
  <si>
    <t>CAM flooding multipath HSRP</t>
  </si>
  <si>
    <t>Complexity - simple protocols with competing objectives undermine the global objective</t>
  </si>
  <si>
    <t>multipath routing, path diversity, routing glitch</t>
  </si>
  <si>
    <t>Link saturation due to packet flooding behavior caused by address cache expiration</t>
  </si>
  <si>
    <t xml:space="preserve">Traffic simulation that emphasizes rare events (e.g., boost the probability of unusual-yet-still-plausible traffic) </t>
  </si>
  <si>
    <t>Best practice for the combination of HSRP and ECMP</t>
  </si>
  <si>
    <t>"Rx power high warning"</t>
  </si>
  <si>
    <t>sfp cisco dbm</t>
  </si>
  <si>
    <t>Lack of details in error message from vendor.</t>
  </si>
  <si>
    <t>SFP+ complains threshold violation and went down</t>
  </si>
  <si>
    <t>adjusting QoS to avoid RDP packet drops</t>
  </si>
  <si>
    <t>stress-testing RDP latency under heavy traffic would have identified the problem</t>
  </si>
  <si>
    <t>monitoring RDP latency using some kind of network monitoring system</t>
  </si>
  <si>
    <t>RDP lag, QoS, misconfiguration</t>
  </si>
  <si>
    <t>RDP traffic did not enough capacity reserved via QoS and therefore would delay/drop packets under high amounts of traffic</t>
  </si>
  <si>
    <t>a tool that recommends how to adjust QoS settings to avoid packet drops/delays (ideally it'd be pareto optimal, with the understanding that certain services only need certain amounts of performance)</t>
  </si>
  <si>
    <t>QoS woes - managed IP VPN</t>
  </si>
  <si>
    <t>Random DHCP clients do not accept Cisco Catalyst DHCP server's offer</t>
  </si>
  <si>
    <t>connecting devices to the network</t>
  </si>
  <si>
    <t>verification tools / configuration checker for DHCP configuration</t>
  </si>
  <si>
    <t>DHCP offer not accepted, cisco catalyst, incorrect parameter</t>
  </si>
  <si>
    <t>DHCP config was able to be set incorrectly. Some devices accepted the incorrect config , while others did not</t>
  </si>
  <si>
    <t>tool that checks the DHCP configs and notices that they are incorrect.</t>
  </si>
  <si>
    <t>VLAN broadcast storm</t>
  </si>
  <si>
    <t>network verification tools</t>
  </si>
  <si>
    <t>wireshark?</t>
  </si>
  <si>
    <t>VLAN, broadcast storm, disconnect</t>
  </si>
  <si>
    <t>Lack of tools to understand implications of configuration changes and lack of understanding of complex things like VLANs</t>
  </si>
  <si>
    <t>How did I break (half of) my network?</t>
  </si>
  <si>
    <t>Executive leader of infrastructure</t>
  </si>
  <si>
    <t>I wouldn't, I'd verify both configs first and then verify against bug reports for the given OS versions if things were validated 100%.</t>
  </si>
  <si>
    <t>A test environment</t>
  </si>
  <si>
    <t>ping, observium, really any network monitoring suite</t>
  </si>
  <si>
    <t>vlan tagging drops</t>
  </si>
  <si>
    <t>Traffic being dropped</t>
  </si>
  <si>
    <t>SG300 - no traffic across trunk</t>
  </si>
  <si>
    <t>Cisco 3120x interface counter decreasing</t>
  </si>
  <si>
    <t>Cisco firmware release notes</t>
  </si>
  <si>
    <t>Software bug counters</t>
  </si>
  <si>
    <t>The cause isn't obvious - it's difficult to isolate as a software bug unless you already know the bug exists.</t>
  </si>
  <si>
    <t>Something that monitors device firmware versions and notifies an admin when a version is subject to a bug that applies to the current configuration.</t>
  </si>
  <si>
    <t>What causes total output drops on a cisco switch interface?</t>
  </si>
  <si>
    <t>10K-100K Hosts</t>
  </si>
  <si>
    <t>Cisco ASA policy vpn failover example</t>
  </si>
  <si>
    <t>oscillating vpn cisco</t>
  </si>
  <si>
    <t>seldom-used feature not fully tested by vendor</t>
  </si>
  <si>
    <t>Cisco ASA site-to-site VPN failover</t>
  </si>
  <si>
    <t>Juniper SRX240 unstable uplink when client is connected to VPN</t>
  </si>
  <si>
    <t>Lack of visibility into upstream router configs</t>
  </si>
  <si>
    <t>Hardware upgrade</t>
  </si>
  <si>
    <t>any kind of network monitoring tool would detect the dropped connections, but that isn't very helpful...</t>
  </si>
  <si>
    <t>unstable uplink, link mode mismatch, juniper SRX240</t>
  </si>
  <si>
    <t>mismatch between link modes on the network's router and the upstream router because cannot see configurations of the upstream router</t>
  </si>
  <si>
    <t>visibility into upstream router configs</t>
  </si>
  <si>
    <t>Distributed Trunking Inconsistent MAC table</t>
  </si>
  <si>
    <t>any network monitoring tool (e.g., pingmesh)</t>
  </si>
  <si>
    <t>distributed trunk, inconsistent mac table, host unreachable</t>
  </si>
  <si>
    <t>MAC tables in distributed trunking switch-to-switch square-topology become inconsistent for no apparent reason</t>
  </si>
  <si>
    <t>the reason of how and why this problem is occurring is unclear... so some kinda "history" of MAC table modifications would be useful so that the changes to the MAC tables (which should be identical) can be compared, so it can be determined why they are not identical</t>
  </si>
  <si>
    <t>loss of connectivity</t>
  </si>
  <si>
    <t>ASA tunnel up but not passing traffic</t>
  </si>
  <si>
    <t>does Cisco policer class-default match control traffic (bfd)?</t>
  </si>
  <si>
    <t>policier, bfd, dropped</t>
  </si>
  <si>
    <t>policer is dropping BFD hello packets</t>
  </si>
  <si>
    <t>class-default matches control traffic?</t>
  </si>
  <si>
    <t>cisco ASA 5585 randomly dropping packets under low load</t>
  </si>
  <si>
    <t>internal dataplane of ASA has lower bandwidth than external interfaces (i.e. microbursts)</t>
  </si>
  <si>
    <t>network monitoring system (like negios, which they are using)</t>
  </si>
  <si>
    <t>cisco asa, packet loss, microbursts</t>
  </si>
  <si>
    <t>internal dataplane of their Cisco ASA has lower bandwidth than the external interfaces, causing the internal buffers to overflow (and it did not occur to the network admin that this could be a problem)</t>
  </si>
  <si>
    <t>ideal would be to modify the application(s) that are causing the microbursts so that they don't cause them anymore; otherwise, identify the microbursts as happening using e.g. wireshark and then add bandwidth/tune-buffer-depths until the microbursts no longer cause dropped packets</t>
  </si>
  <si>
    <t>Finding transparent firewall packet loss</t>
  </si>
  <si>
    <t>Intermittently loose communication with upstream managed switch</t>
  </si>
  <si>
    <t>bad cables (most likely)</t>
  </si>
  <si>
    <t>network monitoring system (e.g., pingmesh)</t>
  </si>
  <si>
    <t>intermittently loose connectivity, cisco managed switch, botched cable job</t>
  </si>
  <si>
    <t>there are most likely problems with some of the cables that are not being picked up by a simple continuity tester (a proper network tester is needed and these are very expensive)</t>
  </si>
  <si>
    <t>a proper network cable tester; a tool that can predict lower-level problems based off of problems higher in the networking stack</t>
  </si>
  <si>
    <t>Cisco active/standby FWSM pair went active/active after switch upgrade</t>
  </si>
  <si>
    <t>cisco, fwsm pair failed, switch upgrade</t>
  </si>
  <si>
    <t>FWSMs had node limits that were not clearly conveyed or understood; FWSM let the admin keep adding rules (and could handle them), but could not compile them again after power cycled; rolling back changes wouldn't fix problem (b/c problem manifested b/c of the power cycling that came with the software upgrade, not the upgrade itself)</t>
  </si>
  <si>
    <t>verification tool or config checking tool that is aware of the node-based limitations of the FWSMs</t>
  </si>
  <si>
    <t>1K-10K Hosts</t>
  </si>
  <si>
    <t>"MAC address not in multicast table"</t>
  </si>
  <si>
    <t>Poor documentation (PowerConnect)</t>
  </si>
  <si>
    <t>CARP, load balancer, multicast</t>
  </si>
  <si>
    <t>PowerConnect switch drops VRRP frames if the router ID is the same as the switch ID.</t>
  </si>
  <si>
    <t>Better documentation of the PowerConnect switch dropping VRRP frames where the router ID and switch ID  are the same ; Obvious logging of the dropped frames by the PowerConnect switch</t>
  </si>
  <si>
    <t>KEMP load balancers using UCARP (VRRP) - multicast MAC address not being picked up</t>
  </si>
  <si>
    <t>Dell switch VLAN mis-tagging</t>
  </si>
  <si>
    <t>Rancid</t>
  </si>
  <si>
    <t>technician error</t>
  </si>
  <si>
    <t>inconvenience to users</t>
  </si>
  <si>
    <t>technician education</t>
  </si>
  <si>
    <t>Dell N2000 - Inter-VLAN routing problem</t>
  </si>
  <si>
    <t>adding multiple subnets to ACL list breaks site-to-site vpn</t>
  </si>
  <si>
    <t>maybe some kind of verification tool?</t>
  </si>
  <si>
    <t>any network monitoring system, even something like ping</t>
  </si>
  <si>
    <t>site-to-site vpn, multiple subnets, tunnel down</t>
  </si>
  <si>
    <t>adding additional subnet to ACL list broke site-to-site VPN tunnel, exactly why is unclear</t>
  </si>
  <si>
    <t>tool that recognizes the configuration change is going to break the existing network (e.g., verification tools or network emulation)</t>
  </si>
  <si>
    <t>Cisco site-to-site vpn multiple subnet route over tunnel</t>
  </si>
  <si>
    <t>Sonicwall NSA 2600 routing issues with multiple LAN interfaces configured</t>
  </si>
  <si>
    <t>hardware (router) upgrade</t>
  </si>
  <si>
    <t>sonicwall nsa, routing issues, multiple LAN interfaces</t>
  </si>
  <si>
    <t>the SonicWall NSA 2600 does not support having a single physical NIC having multiple IP addresses sending traffic on multiple interfaces (was fixed with a hotfix)</t>
  </si>
  <si>
    <t>a network on-boarding tool that can identify bugs in hardware before adding them to your network</t>
  </si>
  <si>
    <t>Output drops/errors on Cisco 3850</t>
  </si>
  <si>
    <t>use faster hardware</t>
  </si>
  <si>
    <t>iperf, or other tools that send large amounts of data</t>
  </si>
  <si>
    <t>packets drops, Cisco 3850, overloading hardware buffers</t>
  </si>
  <si>
    <t>workload is running at close to bandwidth capacity of switch, causing the hardware buffers to overflow, resulting in packet drops</t>
  </si>
  <si>
    <t>a tool that looks at your network and your workloads and informs you that you need flow control (or traffic shaping, etc.) to avoid packet drops</t>
  </si>
  <si>
    <t>default gateway change no connectivity cisco</t>
  </si>
  <si>
    <t>show arp</t>
  </si>
  <si>
    <t>configuration complexity</t>
  </si>
  <si>
    <t>configuring routes and getting them to work at first try is hard</t>
  </si>
  <si>
    <t>a declarative configuration tool that will determine all the configuration changes needed with the high level change (default gateway change) to enable connectivity.</t>
  </si>
  <si>
    <t>Changing configuration on Cisco router</t>
  </si>
  <si>
    <t>Network admin, engineer, and security analyst</t>
  </si>
  <si>
    <t>SNMPD_ENGINE_ID_CHANGED: Warning: Local    engine ID has changed</t>
  </si>
  <si>
    <t>bug, snmp, engine id</t>
  </si>
  <si>
    <t>Loss of active monitoring</t>
  </si>
  <si>
    <t>SIEM</t>
  </si>
  <si>
    <t>Unpredictable Juniper SNMPv3 Access Error</t>
  </si>
  <si>
    <t>Developer</t>
  </si>
  <si>
    <t>yes</t>
  </si>
  <si>
    <t>a host is using too much traffic</t>
  </si>
  <si>
    <t>sflow</t>
  </si>
  <si>
    <t>no sflow</t>
  </si>
  <si>
    <t>How do I pinpoint bandwidth consumers on my Fortigate?</t>
  </si>
  <si>
    <t>unidirectional low bandwidth in datacenter over metro</t>
  </si>
  <si>
    <t>service provider throughput issue</t>
  </si>
  <si>
    <t>y.1731 oam</t>
  </si>
  <si>
    <t>iperf / y.1731 oam</t>
  </si>
  <si>
    <t>unidirectional low bandwidth</t>
  </si>
  <si>
    <t>intermittent loss can cause applications to malfunction and frustrate end users</t>
  </si>
  <si>
    <t>Troubleshooting low Metro Ethernet TCP throughput</t>
  </si>
  <si>
    <t>Rx power low alarm</t>
  </si>
  <si>
    <t>cabling/transceiver error</t>
  </si>
  <si>
    <t>cabling error</t>
  </si>
  <si>
    <t>cable/transceiver configuration draws more power than available</t>
  </si>
  <si>
    <t>bert + cable tools that detect power mismatch</t>
  </si>
  <si>
    <t>RCV Err increases and port blinks amber</t>
  </si>
  <si>
    <t>Cisco ASA 5516 Storage device not found. Auto-boot of module sfr cancelled. Install drive and reload to try again</t>
  </si>
  <si>
    <t>cisco asa, not passing traffic, SSD failed</t>
  </si>
  <si>
    <t>internal SSD of Cisco ASA failed, the switch is configured to fail-closed, so it is blocking all the traffic</t>
  </si>
  <si>
    <t>ASA stopped working suddenly</t>
  </si>
  <si>
    <t>debug acl-drop packets on cisco asa 5510</t>
  </si>
  <si>
    <t>acl-drop packets, cisco asa 5510, packet retransmissions</t>
  </si>
  <si>
    <t>looks like the ASA is dropping some packets that the network operator thinks it shouldn't, and suspects this is the reason for the network performance issues they are seeing</t>
  </si>
  <si>
    <t>an easier way to correlate ASA packet drops with performance problems?</t>
  </si>
  <si>
    <t>Trouble acl-drop packets on a Cisco asa 5510</t>
  </si>
  <si>
    <t>cisco asa ipsec stops passing traffic</t>
  </si>
  <si>
    <t>Any tool with ping checking, e.g., Icinga, SolarWinds NPM, etc.</t>
  </si>
  <si>
    <t>ipsec intermittent reachability</t>
  </si>
  <si>
    <t xml:space="preserve">The ASA getting "stuck" rather than reestablishing the tunnel by itself </t>
  </si>
  <si>
    <t>A bug fix or otherwise more robust software release from Cisco.</t>
  </si>
  <si>
    <t>How can I reset a VPN tunnel on a Cisco ASA?</t>
  </si>
  <si>
    <t>cisco switch vlan accidental removal</t>
  </si>
  <si>
    <t>admin mistake</t>
  </si>
  <si>
    <t>admin is a cowboy, applied changed without testing or knowledge</t>
  </si>
  <si>
    <t>training backup documentation</t>
  </si>
  <si>
    <t>Ease with which changes cannot be verified or rolled back</t>
  </si>
  <si>
    <t>There is none, the complexities are limitless, no tool will be sufficiently smart and reliable</t>
  </si>
  <si>
    <t>Accidentally Removed Allowed VLANs from Cisco Switch Dot1Q Trunk</t>
  </si>
  <si>
    <t>asa dpd doesn't immediately fail to second peer</t>
  </si>
  <si>
    <t>dpd asa priority</t>
  </si>
  <si>
    <t>The primary IPsec tunnel fails causing network distruption</t>
  </si>
  <si>
    <t>Timeouts for ASA VPN peers</t>
  </si>
  <si>
    <t>IGMP snooping Cisco 49XX</t>
  </si>
  <si>
    <t>any network monitoring system that looks at amounts of multicast traffic</t>
  </si>
  <si>
    <t>Cisco 49XX, multicast flooding, consumes link bandwidth</t>
  </si>
  <si>
    <t>mutlicast traffic is using too much link bandwidth, but they are having problems with enabling IGMP snooping and even once they do, it's not behaving like they expect</t>
  </si>
  <si>
    <t>probably intent-based networking, so the admin just needs to specify that they want IGMP snooping and then the system does the rest</t>
  </si>
  <si>
    <t>Cisco 49XX multicast flooding</t>
  </si>
  <si>
    <t>ASA 5505 Post-Upgrade One-Way Traffic Flow</t>
  </si>
  <si>
    <t>Cisco ASA 5505, software upgrade, one-way connectivity loss</t>
  </si>
  <si>
    <t>There's a one-way loss of connectivity between two Cisco ASA 5505s after software upgrade, despite the configs working before and looking correct. It is unclear what is causing the problem. (also configs are were un-sanitized in the question initially)</t>
  </si>
  <si>
    <t>it's unclear what is causing the problem, so a tool that helps identify the root cause would be most helpful... honestly probably Packet-Tracker is the most helpful tool for this problem...</t>
  </si>
  <si>
    <t>SVI link flap</t>
  </si>
  <si>
    <t>logs &amp; debug</t>
  </si>
  <si>
    <t>SVI flapping</t>
  </si>
  <si>
    <t>disruption of control plain and routing protocols</t>
  </si>
  <si>
    <t>SVI on ME-3600 Going Down No Apparent Reason</t>
  </si>
  <si>
    <t>ACKs through firewalls a security concern</t>
  </si>
  <si>
    <t>wireshark, tcpdump</t>
  </si>
  <si>
    <t>firewall blocks acks</t>
  </si>
  <si>
    <t>the firewall's rules are preventing a necessary connection from forming... possibly because the firewall seems to be blocking all(!) ACKs, at least over that particular port (XMPP request over port 443)</t>
  </si>
  <si>
    <t>firewall settings that don't block your essential applications</t>
  </si>
  <si>
    <t>Firewalls and ACKs</t>
  </si>
  <si>
    <t>host cannot ping HSRP virtual IP address</t>
  </si>
  <si>
    <t>cannot ping, HSRP virtual IP, round-robin bonding</t>
  </si>
  <si>
    <t>round-robin bounding caused lots of MAC flapping, which locked up the MAC table, and made it impossible to add new entries</t>
  </si>
  <si>
    <t>a config-checker or verification-tool that is aware of the types of bonding</t>
  </si>
  <si>
    <t>vPC with HSRP strange arp issue</t>
  </si>
  <si>
    <t>high ping while streaming</t>
  </si>
  <si>
    <t>MTR, smokeping (particularly run over a long period of time)</t>
  </si>
  <si>
    <t>congestion latency</t>
  </si>
  <si>
    <t>A single user can significantly degrade network performance by streaming media</t>
  </si>
  <si>
    <t>Traffic shaping / QOS</t>
  </si>
  <si>
    <t>What would cause high latency anytime there is traffic on WAN?</t>
  </si>
  <si>
    <t>macflap roaming wireless mac table</t>
  </si>
  <si>
    <t>macflap roaming wireless</t>
  </si>
  <si>
    <t>There is no pain point. The poster just doesn't know that this log message is normal and does not indicate a problem.</t>
  </si>
  <si>
    <t>The link does not describe a network problem.</t>
  </si>
  <si>
    <t>Mac-flap due to roaming clients on wireless</t>
  </si>
  <si>
    <t>how to prevent unwanted UDP traffic causing high CPU utilization in cisco 2911</t>
  </si>
  <si>
    <t>monitoring network for unwanted traffic and high router CPU utilization</t>
  </si>
  <si>
    <t>unwanted udp traffic, high router CPU utilization, router 2911</t>
  </si>
  <si>
    <t>difficulty attributing router CPU time to particular protocols/functionality; router config works but the way they chose to speedup OSPF convergence could be causing high CPU utilization</t>
  </si>
  <si>
    <t>tool that attributes CPU time to particular protocols/functionality, taking the guesswork out of why the utilization has increased</t>
  </si>
  <si>
    <t>How to control unwanted UDP traffic (Broadcast &amp; Multicast) on Cisco Router 2911?</t>
  </si>
  <si>
    <t>dual-hub dmvpn dropping GRE packets</t>
  </si>
  <si>
    <t>dual-hub DMVPN, outage, ACL blocking</t>
  </si>
  <si>
    <t>network admin can see that the outside ACL is blocking GRE packets, but cannot attribute this action to configuration settings on the device</t>
  </si>
  <si>
    <t>unclear what the root cause is, so a tool that can explain why particular packets are being dropped would be the most useful in this case</t>
  </si>
  <si>
    <t>Dual-Hub DMVPN Outage</t>
  </si>
  <si>
    <t>devices static NAT'd be Cisco ASA lost Internet connectivity during night</t>
  </si>
  <si>
    <t>static NAT, loose connectivity, randomly</t>
  </si>
  <si>
    <t>statically NAT'd devices randomly lost internet connectivity in the middle of the night, only re-gaining it when the ASA was replaced with a cheap firewall, for reasons that were never explained, so I guess lack-of-explainability in the network is the problem?</t>
  </si>
  <si>
    <t>the root-cause of the problem was never determined, so a tool that could explain why connectivity was lost in the ASA would be ideal</t>
  </si>
  <si>
    <t>ASA - No internet on NAT'd computers only</t>
  </si>
  <si>
    <t>Cisco ASA 5515 failed to establish L2L SA when transferring large files</t>
  </si>
  <si>
    <t>long running iperf test</t>
  </si>
  <si>
    <t>large download, connectivity loss, ASA crypto-map</t>
  </si>
  <si>
    <t>cisco asa has QM FSM error on large data downloads, for reasons that are unclear but fixed by increasing the security-association lifetime</t>
  </si>
  <si>
    <t>it is unclear why the ASA is failing on large downloads, so the best tool would attribute this behavior to certain parts of the config</t>
  </si>
  <si>
    <t>ASA5515 - QM FSM error / failed to establish L2L SA when transferring large files</t>
  </si>
  <si>
    <t>server move made switch not respond to arp requests</t>
  </si>
  <si>
    <t>switch powered down</t>
  </si>
  <si>
    <t>EX4200, powered down, lost configs</t>
  </si>
  <si>
    <t>the switch lost it's configs when it was powered down and nobody checked to see if they were still there</t>
  </si>
  <si>
    <t>a tool that checks if the configs still exist after powering a switch down and up</t>
  </si>
  <si>
    <t>arp Requests not Being Answered After Server Move</t>
  </si>
  <si>
    <t>VyOS / Cisco ASA 5520 site-to-site VPN traffic drops after ~10 minutes</t>
  </si>
  <si>
    <t>AWS security policy, blocked all output traffic, upstream peer</t>
  </si>
  <si>
    <t>the security config was set to only allow inbound UDP traffic to port 500, which was incorrect</t>
  </si>
  <si>
    <t>tool that checks if the ACL rules match the expected workload</t>
  </si>
  <si>
    <t>some computers cannot browse internet</t>
  </si>
  <si>
    <t>internet, unreachable, intermittent</t>
  </si>
  <si>
    <t>the root-cause of the problem is unknown and the problem description lacks a lot of necessary information and is poorly written, so I think the pain-point is writing problem descriptions is hard</t>
  </si>
  <si>
    <t>a tool that automatically generates a description of the network problem (because this one is so bad)</t>
  </si>
  <si>
    <t>Network fluctuation problem</t>
  </si>
  <si>
    <t>intermittent "tcp zero window" latency problems</t>
  </si>
  <si>
    <t>wireshark</t>
  </si>
  <si>
    <t>intermittent, latency, tcp zero window</t>
  </si>
  <si>
    <t>server is sending TCP zero window errors, probably due to some host-based configuration problem</t>
  </si>
  <si>
    <t>a tool that can attribute particular errors (such as the TCP Zero Window error) to particular parts of the end-host config</t>
  </si>
  <si>
    <t>Troubleshooting "TCP Zero Window" Issues</t>
  </si>
  <si>
    <t>vlan tagging slows down traffic</t>
  </si>
  <si>
    <t>wireshark, ixia</t>
  </si>
  <si>
    <t>vlan slow down</t>
  </si>
  <si>
    <t>unexpected throughput/latency changes after vlan configuration</t>
  </si>
  <si>
    <t>Cisco Aironet performance took a big hit with VLAN</t>
  </si>
  <si>
    <t>Cisco 860 Disconnecting on WAN port every 30 minutes</t>
  </si>
  <si>
    <t>DHCP lease time on upstream router</t>
  </si>
  <si>
    <t>DHCP lease time, upstream config reset connection, cisco 860</t>
  </si>
  <si>
    <t>response to upstream DHCP request is on port 68 instead of 67 (where it should be), so upstream router is dropping connection and r establishing it</t>
  </si>
  <si>
    <t>a tool that checks if the DHCP request response is using the same port number as the DHCP request</t>
  </si>
  <si>
    <t>Cisco 6509 Supervisor Card Slot Boot Failure</t>
  </si>
  <si>
    <t>Rendezvous Point, backup never took over as active, sporadic reboot</t>
  </si>
  <si>
    <t>the backup RP was supposed to take over for the active RP but did not (they were in Standby Hot), which triggered a reboot of the distribution switch</t>
  </si>
  <si>
    <t>tool that can test if active to backup failover would actually work in downtime scenarios</t>
  </si>
  <si>
    <t>syn packet retransmission</t>
  </si>
  <si>
    <t>tcp syn drops firewall</t>
  </si>
  <si>
    <t>lack of visibility into how different firewalls(host, network wide) are interacting</t>
  </si>
  <si>
    <t>TCP retransmissions when we rapidly open multiple connections to the same host</t>
  </si>
  <si>
    <t>new connection between new switch and MDF stack causes loss of connectivity to VoIP servers</t>
  </si>
  <si>
    <t>new switch connected</t>
  </si>
  <si>
    <t>any network monitoring systeme</t>
  </si>
  <si>
    <t>IP address conflict, connectivity loss, new switch</t>
  </si>
  <si>
    <t>a new switch was connected to the existing stack and it broke connectivity to the VoIP server because of an IP address conflict</t>
  </si>
  <si>
    <t>a tool that checks your configs to see if there's an IP address conflict</t>
  </si>
  <si>
    <t>Access port config</t>
  </si>
  <si>
    <t>WAN port errors on Cisco 861</t>
  </si>
  <si>
    <t>a network monitoring system (which they use)</t>
  </si>
  <si>
    <t>cisco 861, slow connection, overloaded ingress traffic</t>
  </si>
  <si>
    <t>packet drops by overloaded router even though process and network load is low</t>
  </si>
  <si>
    <t>it's unclear which specific changes are necessary to resolve this problem, but probably some type of traffic shaping or QoS would be ideal</t>
  </si>
  <si>
    <t>Multiple error types Cisco 861 router</t>
  </si>
  <si>
    <t>pfsense makes web pages not load properly</t>
  </si>
  <si>
    <t>upstream network</t>
  </si>
  <si>
    <t>added firewall</t>
  </si>
  <si>
    <t>test the firewall in a test network before putting it in the current network</t>
  </si>
  <si>
    <t>pfsense, webpage not loading, upstream</t>
  </si>
  <si>
    <t>unclear what the exact problem is, but the pfsense firewall seems to interact in a negative way with some part of the upstream network</t>
  </si>
  <si>
    <t>a test network for onboarding the new firewall, or a way to get access to upstream configs so that they can see which parts are negatively interacting with their firewall</t>
  </si>
  <si>
    <t>pfSense update page (and/or regular web pages) not loading properly</t>
  </si>
  <si>
    <t>Sticky mac learning PC mac as vlan voice on Cisco 3750v2</t>
  </si>
  <si>
    <t>most network monitoring tools should be able to detect this</t>
  </si>
  <si>
    <t>sticky mac learning, cisco 3750, pc mac as vlan voice</t>
  </si>
  <si>
    <t>Cisco switch is incorrectly learning PC mac as a vlan voice, possibly because CDP is not disabled on the corresponding port</t>
  </si>
  <si>
    <t>unclear what part of the config is causing the problem, so a tool that attributes behavior of the switch to specific parts of the config would be useful</t>
  </si>
  <si>
    <t>one of two routers behind modem drops connection occasionally</t>
  </si>
  <si>
    <t>defective router</t>
  </si>
  <si>
    <t>two routers, one modem, one router drops connection occasionally</t>
  </si>
  <si>
    <t>one of the two routers behind the modem drops upstream connection occasionally, probably because one of the routers is defective and has problems replying to ARP responses correctly</t>
  </si>
  <si>
    <t>a tool that can determine when a particular network device is defective, probably by sending it a bunch of requests and seeing if the responses make sense</t>
  </si>
  <si>
    <t>Two routers, one modem, dual IPs, second address drops connection occasionally</t>
  </si>
  <si>
    <t>adding Netapp NAS breaks firewall VRRP cluster and switch FDBs occasionally under certain workloads</t>
  </si>
  <si>
    <t>firewalls go ddown</t>
  </si>
  <si>
    <t>NAS, connectivity loss, large transfers</t>
  </si>
  <si>
    <t>unclear what the problem was (it went away when they replaced the switches with fancier ones and they stopped investigating), but large transfers would cause other devices to loose connectivity (potentially via packet drops?)</t>
  </si>
  <si>
    <t>a test network so that they could have tested the NAT device before adding it to their network</t>
  </si>
  <si>
    <t>Switch: packets lost with certain? traffic</t>
  </si>
  <si>
    <t>Fortigate: HTTP/HTTPS Traffic Connections Timeout occasionally</t>
  </si>
  <si>
    <t>tools like ping</t>
  </si>
  <si>
    <t>fortigate, HTTP/HTTPS connection timeout, intermittent</t>
  </si>
  <si>
    <t>the exact root-cause and trigger were never fully determined, but HTTP/HTTPS traffic was intermittently dropped by the Fortigate firewall</t>
  </si>
  <si>
    <t>the root-cause was never determined, so the lack of explainability into the system was the biggest problem, so a tool that explain the packet drops (maybe kinda like Cisco's Packet Tracer) would be very useful</t>
  </si>
  <si>
    <t>Fortigate: HTTP/HTTPS Traffic Connections Timeout</t>
  </si>
  <si>
    <t>IP telephones slow because arp table full</t>
  </si>
  <si>
    <t>ip telephone, slow, ip subnet exhausted</t>
  </si>
  <si>
    <t>they have more devices than spots in the ip subnet; also, the administrator does not understand that layer-2 devices do not use arp</t>
  </si>
  <si>
    <t>a tool that makes sure the iP subnet is bigger than the number of devices in the subnet</t>
  </si>
  <si>
    <t>hp 1920 ARP limit</t>
  </si>
  <si>
    <t>sonicall ike initiator drop vpn</t>
  </si>
  <si>
    <t>sonicwall, vpn drops packet, missing NAT rule</t>
  </si>
  <si>
    <t>there was a missing NAT rule that prevented connectivity</t>
  </si>
  <si>
    <t>changes were made to the local network without thought to how it would affect the vpn, so a tool that could check that the vpn would still work before making the changes would be optimal</t>
  </si>
  <si>
    <t>Sonicwall IKE Initiator drop</t>
  </si>
  <si>
    <t>portchannel cannot bundle flow control mismatch</t>
  </si>
  <si>
    <t>hardware (switch) replacement</t>
  </si>
  <si>
    <t>portchannel, cannot bundle, flow control mismatch</t>
  </si>
  <si>
    <t>switch replaced in stacked switch and cannot recreate the portchannel due to a flow-control mismatch, probably because the network admin forgot to completely deconfigure the port-channel before reconfiguring it</t>
  </si>
  <si>
    <t>intent-based networking (so the admin does not have o worry about the details of port-channel configuration)</t>
  </si>
  <si>
    <t>portchannel cant bundle flow control mismatch</t>
  </si>
  <si>
    <t>intermittent high packet loss one hop beyond router</t>
  </si>
  <si>
    <t>fire alarm backup power system installed in same closet as networking equipment? (might be unrelated)</t>
  </si>
  <si>
    <t>intermittent, high packet loss, one hop beyond router</t>
  </si>
  <si>
    <t>it's unknown what the root-cause is, so I think the main pain-point is the difficulty of figuring out why packets are being dropped (particularly on networks outside of your control)</t>
  </si>
  <si>
    <t>a tool that can help determine the reason why packets are being dropped (even on networks outside of your control)</t>
  </si>
  <si>
    <t>Intermittent periods of high packet loss, one hop beyond router</t>
  </si>
  <si>
    <t>Cisco ASA 5505 randomly stops passing some hosts' traffic</t>
  </si>
  <si>
    <t>network monitoring system (or even tools like ping)</t>
  </si>
  <si>
    <t>cisco asa 5505, connectivity lost intermittently, some hosts</t>
  </si>
  <si>
    <t>the ASA interface and a device in the network had an IP address collision</t>
  </si>
  <si>
    <t>a tool that checks for ip address collisions in the network</t>
  </si>
  <si>
    <t>Cisco ASA 5505 stop passing traffic randomly</t>
  </si>
  <si>
    <t>Pix 506e cannot establish L2L SA with Cisco ASA 5520</t>
  </si>
  <si>
    <t>tools like ping, etc.</t>
  </si>
  <si>
    <t>site-2-site vpn tunnel, drops intermittently, after software upgrade</t>
  </si>
  <si>
    <t>site-2-site vpn tunnel manager fails to establish an L2L SA after upgrading firmware</t>
  </si>
  <si>
    <t>a tool to check that your network will still work correctly after upgrading some device's firmware</t>
  </si>
  <si>
    <t>L2L VPN issues Pix 506e and ASA5520</t>
  </si>
  <si>
    <t>Cisco Aironet 1142 has CPU stuck at 100% utilization</t>
  </si>
  <si>
    <t>frequently reboots</t>
  </si>
  <si>
    <t>firmware bug, cpu utilization stuck at 100%, cisco aironet 1142</t>
  </si>
  <si>
    <t>a firmware bug on the Cisco Aironet 1142 causes CPU utilization to be stuck at 100% and causes the watchdog timers to timeout, triggering a reboot</t>
  </si>
  <si>
    <t>a tool that warns you of devices with possible software bugs (and their effects) in your network</t>
  </si>
  <si>
    <t>Cisco Aironet 1142 - CPU stuck at 100% utilization</t>
  </si>
  <si>
    <t>Cisco 2960s high out-discards on some interfaces</t>
  </si>
  <si>
    <t>snmp traps, etc.</t>
  </si>
  <si>
    <t>Cisco 2960 switches, out-discards, over-subscribed uplink bandwidth</t>
  </si>
  <si>
    <t>Cisco 2960 switches have much more access bandwidth than uplink bandwidth, so under heavy traffic the buffers overflow and packets are dropped</t>
  </si>
  <si>
    <t>looking at the packet drops on the various switch interfaces will find this problem... maybe a tool that centralizes this data will be optimal?</t>
  </si>
  <si>
    <t>2960s and outdiscards</t>
  </si>
  <si>
    <t>server sending TCP RST after ACK after bandwidth limiter is added to network</t>
  </si>
  <si>
    <t>new network device (bandwidth limiter)</t>
  </si>
  <si>
    <t>network monitoring system</t>
  </si>
  <si>
    <t>TCP RST after ACK, bandwidth limiter, some connections rejected</t>
  </si>
  <si>
    <t>after the bandwidth limiter (pfsense) is added to the network, some connections to servers are rejected by the server sending a RST to the client after receiving the ACK, for an unknown reason</t>
  </si>
  <si>
    <t>it is unclear why this is happening, and the first step to determining this would be to look at the network differences exist after adding the bandwidth limiter, so an automated tool to determine this would be useful</t>
  </si>
  <si>
    <t>TCP: RST after ACK when limiter is in place</t>
  </si>
  <si>
    <t>Juniper SRX210 goes to factory reset on loss of power</t>
  </si>
  <si>
    <t>devices lose all configs (which can disrupt the rest of the network)</t>
  </si>
  <si>
    <t>factory reset, lost power, Juniper SRX210</t>
  </si>
  <si>
    <t>the Juniper SRX210's did a factory reset when they lost accidentally lost power, which (as best they can tell) is not supposed to happen</t>
  </si>
  <si>
    <t>chaos engineering for enterprise networks (so we can test if they can actually withstand the failure scenarios that they are supposed to)</t>
  </si>
  <si>
    <t>Juniper SRX100 and SRX210 goes to factory reset for no reason</t>
  </si>
  <si>
    <t>Cisco ASA5510 upgraded to ASA5516x, wrong next-hop on vpn route</t>
  </si>
  <si>
    <t>hardware (Cisco ASA) upgrade</t>
  </si>
  <si>
    <t>ASA upgrade, misconfiguration, one-directional connectivity loss</t>
  </si>
  <si>
    <t>it appears that the way that VPN routes are handled was changed between ASA versions, and therefore the crypto map configuration needs to be modified slightly</t>
  </si>
  <si>
    <t>a tool that can automatically modify old configs for new devices (for e.g. device replacements)</t>
  </si>
  <si>
    <t>ASA packet routing problem after upgrade, wrong output next-hop due to vpn route?</t>
  </si>
  <si>
    <t>Cisco ASA ACL does not block new ip addresses</t>
  </si>
  <si>
    <t>attackers attempting to brute-force email server from remote IP block</t>
  </si>
  <si>
    <t>email server, under attack, particular IP block</t>
  </si>
  <si>
    <t>making new IPs be blocked by the Cisco ASA ACL is tricky (appending the new deny statements to the end of the existing config is not working)</t>
  </si>
  <si>
    <t>intent-based networking</t>
  </si>
  <si>
    <t>Cisco ASA 5510 - ACL Config Question</t>
  </si>
  <si>
    <t>all Cisco IP phones ring when busy phone line is called</t>
  </si>
  <si>
    <t>all Cisco IP phones ring (not just the one it is addressed to), but call is dropped if answered from any but the addressed phone</t>
  </si>
  <si>
    <t>Cisco IP Phones, all ring, calls dropped</t>
  </si>
  <si>
    <t>when someone calls a busy IP phone, the call is hunstopped to all the other phones, which cannot answer the call without dropping it; it is unclear what the root-cause of this is</t>
  </si>
  <si>
    <t>looks like the Cisco Unified Real-Time Monitoring Tool would be ideal here (they cannot use it because they do not have a service contract)</t>
  </si>
  <si>
    <t>How do I diagnose a VoIP issue on a Cisco 2811?</t>
  </si>
  <si>
    <t>Voice VLAN stopped working after upgrading Juniper EX330 switch from 12.3R6.6 to 15.1R6.7</t>
  </si>
  <si>
    <t>Juniper EX3300, software upgrade, voice vlan, connectivity loss</t>
  </si>
  <si>
    <t>with the old firmware, 802.1x authentication is not required for access to the voice VLAN, but in the new firmware, it is; this change in behavior was not made clear to the network admin before the upgrade occurred</t>
  </si>
  <si>
    <t>a tool to test that the network will still work after the software is upgraded (such as the network testing and emulation tool)</t>
  </si>
  <si>
    <t>EX3300: Voice VLAN stopped working after upgrade to 15.1R6.7</t>
  </si>
  <si>
    <t>type 5 lsa disregarded</t>
  </si>
  <si>
    <t>traceroute</t>
  </si>
  <si>
    <t>forwarding route misconfiguration</t>
  </si>
  <si>
    <t>routing complexity</t>
  </si>
  <si>
    <t>some tool that could autoconfigure devices based on intent</t>
  </si>
  <si>
    <t>Cisco OSPF type 5 /32 routes in database, but not in routing table</t>
  </si>
  <si>
    <t>untagged vlan does not pass traffic</t>
  </si>
  <si>
    <t>vlan configuration errors</t>
  </si>
  <si>
    <t>vlan complexity</t>
  </si>
  <si>
    <t>an intent based configuration tool</t>
  </si>
  <si>
    <t>Cisco Aironet 1042 Multiple SSID Single VLAN Trunking issue</t>
  </si>
  <si>
    <t>SW_DAI-4-PACKET_RATE_EXCEEDED</t>
  </si>
  <si>
    <t>arp limits</t>
  </si>
  <si>
    <t>network security complexity</t>
  </si>
  <si>
    <t>Dynamic ARP Inspection ports err-disable with %SW_DAI-4-PACKET_RATE_EXCEEDED</t>
  </si>
  <si>
    <t>public server IPs unreachable behind ASA 5512 with successful NATing</t>
  </si>
  <si>
    <t>security (firewall is open to limit problem of blocking too many packets)</t>
  </si>
  <si>
    <t>public ip, unreachable, firewall replacement</t>
  </si>
  <si>
    <t>replacing security appliance caused server misconfiguration to result in server public IP being unreachable</t>
  </si>
  <si>
    <t>either identify that the problem would manifest before making the change (using testing/emulation) or just fix the misconfiguration on the server (using an automated config tol)</t>
  </si>
  <si>
    <t>Unable to reach public IPs of servers behind ASA 5512</t>
  </si>
  <si>
    <t>lots of port flapping for RSTP on PTP wireless network</t>
  </si>
  <si>
    <t>Wireless layer-2 network is too large to run spanning tree reliably (need to break into seperate LANs with level-3 devices)</t>
  </si>
  <si>
    <t>any type of network monitoring system</t>
  </si>
  <si>
    <t>rstp, ptp wireless, spanning tree flaps</t>
  </si>
  <si>
    <t>spanning tree is fragile in large, unreliable wireless networks, causing the outages</t>
  </si>
  <si>
    <t>a tool that makes recommendations to improve the network design (b/c in this case, the physical network was ill-suited for the desired protocol)</t>
  </si>
  <si>
    <t>What considerations should I need to have in order to configure a RSTP over a PTP wireless network?</t>
  </si>
  <si>
    <t>roaming android devices face heavy packet loss on Cisco WAP4410N network with same SSID</t>
  </si>
  <si>
    <t>android device wiFi, connectivity and performance problems, client hall</t>
  </si>
  <si>
    <t>the root-cause of the problem was never identified, so the pain-point here seems to be that problem descriptions of wireless networks, in particular, are hard (since you might lack access to things like information from a proper wireless survey)</t>
  </si>
  <si>
    <t>since the root-cause is unknown, I'd say that the ideal tool would be an automated set of descriptions about wireless network problems</t>
  </si>
  <si>
    <t>Set up multiple WAP4410N AP with same SSID</t>
  </si>
  <si>
    <t>rate-limit dns queries on HP procurve 8212zl</t>
  </si>
  <si>
    <t>dns server, too many queries, dnsmasq</t>
  </si>
  <si>
    <t>the DNS server for this network does not have any type of rate-limiting or DoS prevention mechanisms, so it effectively got DoS'd be a user</t>
  </si>
  <si>
    <t>rate-limit the DNS requests per host (or some other type of DoS preventiono)</t>
  </si>
  <si>
    <t>intermittent connecivity loss</t>
  </si>
  <si>
    <t>dump of error counters on network devices</t>
  </si>
  <si>
    <t>transient connectivity issues</t>
  </si>
  <si>
    <t>lack of troubleshooting dashboards</t>
  </si>
  <si>
    <t>Network issues in certain hours every day</t>
  </si>
  <si>
    <t>Cisco ASA 5505 doesn't allow internet connection after playing with ADSM</t>
  </si>
  <si>
    <t>cisco asa, playing with ADSM, internet connectivity lost</t>
  </si>
  <si>
    <t>the network administrator messed up the configs while playing with ASDM, broke their configs, and had no easy way to roll back the changes</t>
  </si>
  <si>
    <t>a network revision control system (such as RANCID) would allow the results to be rolled back easily, and packet-tracer would enable the admin to find the problems with the current config</t>
  </si>
  <si>
    <t>Cisco ASA 5505 doesn't allow internet connection</t>
  </si>
  <si>
    <t>Juniper SRX 220H replaces Cisco gateway router; traffic stops after 17 minutes</t>
  </si>
  <si>
    <t>hardware replacement (cisco to juniper)</t>
  </si>
  <si>
    <t>router upgrade, connectivity loss, configuration</t>
  </si>
  <si>
    <t>the ISP router setup requires that the Option 64 Client Identifier and Option 12 Host Name be sent. These are sent by default by the old Cisco router but not the new Juniper router, which is why connectivity is lost after a while.</t>
  </si>
  <si>
    <t>a tool that can infer upstream router configs, so you can be sure that when you makes changes, you respect their requirements</t>
  </si>
  <si>
    <t>Juniper SRX - No traffic after 17 minutes</t>
  </si>
  <si>
    <t>Cisco ISR L2TP VPN can authenticate locally but not on radius server</t>
  </si>
  <si>
    <t>cannot authenticate to VPN</t>
  </si>
  <si>
    <t>any VPN-aware network monitorign system</t>
  </si>
  <si>
    <t>authentication problem, vpn, configuration</t>
  </si>
  <si>
    <t>the virtual template had a misconfiguration (it was missing a term in one line about the Point-to-Point Protocol)</t>
  </si>
  <si>
    <t>a tool that can check if the configuration is correct- either some kinda testbed/emulator or some kinda verification tool</t>
  </si>
  <si>
    <t>Cisco ISR L2TP VPN local vs radius authentication problem</t>
  </si>
  <si>
    <t>brocade pbr not routing based on network destination</t>
  </si>
  <si>
    <t>automatic test packet generation (ATPG) tool</t>
  </si>
  <si>
    <t>bug, router, pbr</t>
  </si>
  <si>
    <t>router software bug</t>
  </si>
  <si>
    <t>tool that checks if configuration files will interact with any known bugs</t>
  </si>
  <si>
    <t>Brocade PBR next hop to firewall based on network destination</t>
  </si>
  <si>
    <t>lacpdu packets pass through unmanaged switch</t>
  </si>
  <si>
    <t>etherchannel, unmanaged, route</t>
  </si>
  <si>
    <t>network heterogeneity</t>
  </si>
  <si>
    <t>tool to check if router has the capabilities that your design needs</t>
  </si>
  <si>
    <t>LACPDU packets to pass through unmanaged switch</t>
  </si>
  <si>
    <t>edge port keeps switching between port-offline and blocked by STP</t>
  </si>
  <si>
    <t>cable tester</t>
  </si>
  <si>
    <t>cable, failure, stp</t>
  </si>
  <si>
    <t>cable failure</t>
  </si>
  <si>
    <t>tool that checks connectivity and is also able to detect layer 1 errors</t>
  </si>
  <si>
    <t>Edge port continuously switching between Port-offline and blocked by STP</t>
  </si>
  <si>
    <t>cisco failover prevents internet access in vlan</t>
  </si>
  <si>
    <t>dual, failover, connectivity</t>
  </si>
  <si>
    <t>configurations are difficult</t>
  </si>
  <si>
    <t>intent based networking</t>
  </si>
  <si>
    <t>Dual ISP NAT Failover Not Working</t>
  </si>
  <si>
    <t>server link bond across switches with inter-switch LAG and LCAP drops alternative pings</t>
  </si>
  <si>
    <t>plugged/unplugged cables</t>
  </si>
  <si>
    <t>tcpdump, ping</t>
  </si>
  <si>
    <t>LACP, drops, alternative, pings</t>
  </si>
  <si>
    <t>network interfaces that allow you to set configurations that work at the time, but are fundamentally flawed</t>
  </si>
  <si>
    <t>network-wide tcpdump (to make understanding behavior easier), better reporting of interface status (up/down)</t>
  </si>
  <si>
    <t>Server link bond across 2 switches with LACP, inter-switch LAG dropping alternate pings?</t>
  </si>
  <si>
    <t>Troubleshoot output drops cisco 3750x stack</t>
  </si>
  <si>
    <t>output, drops, 3750x</t>
  </si>
  <si>
    <t>default configs don't work in certain scenarios</t>
  </si>
  <si>
    <t>tool that looks at the configs and takes into account switch behavior under several different workload</t>
  </si>
  <si>
    <t>Troubleshoot output drops cisco 3750x</t>
  </si>
  <si>
    <t>ISP BGP loses connection why?</t>
  </si>
  <si>
    <t>ping, telnet (to check reachability of layer3)</t>
  </si>
  <si>
    <t>upstream, bgp, broke</t>
  </si>
  <si>
    <t>upstream configuration changes can break your upstream connectivity (or at least make you failover your secondary BGP provider)</t>
  </si>
  <si>
    <t>a tool that minimizes BGP failures due to preventable reasons in upstream providers</t>
  </si>
  <si>
    <t>Troubleshooting "Down BGP" connections</t>
  </si>
  <si>
    <t>firewall preventing access to internal resources using external nat when traffic comes from different interace</t>
  </si>
  <si>
    <t>ping, traceroute</t>
  </si>
  <si>
    <t>external, NAT, inaccessible, internal</t>
  </si>
  <si>
    <t>configuring internal website to be available via external NAT to guests on internal network is complex (b/c they use external DNS)</t>
  </si>
  <si>
    <t>intent-based networking (that includes functionality for this routing "edge-case")</t>
  </si>
  <si>
    <t>Firewall preventing access to internal resource using external NAT address when traffic comes in from a third interface</t>
  </si>
  <si>
    <t>low bandwidth encryption Cisco 2921</t>
  </si>
  <si>
    <t>wrong license</t>
  </si>
  <si>
    <t>iperf</t>
  </si>
  <si>
    <t>bandwidth, restricted, cisco</t>
  </si>
  <si>
    <t>complicated/restrictive Cisco licenses</t>
  </si>
  <si>
    <t>configuration-checking tool that takes workload &amp; licenses into account</t>
  </si>
  <si>
    <t>Cisco ISR G2 encrypted bandwidth restriction?</t>
  </si>
  <si>
    <t>asa ping fails vpn inbound</t>
  </si>
  <si>
    <t>ping</t>
  </si>
  <si>
    <t>vpn security configuration</t>
  </si>
  <si>
    <t>misconfiguration of flow rules (acls, nat) for vpn traffic</t>
  </si>
  <si>
    <t>automated configuration verification and root causing tool</t>
  </si>
  <si>
    <t>Packets are not being de-capsulated on the ASA end of a VPN</t>
  </si>
  <si>
    <t>unblocking skype</t>
  </si>
  <si>
    <t>Skype was blocked from the outset, and so the "disruption" was initially intended</t>
  </si>
  <si>
    <t>Trying to run skype, which was blocked from the outset</t>
  </si>
  <si>
    <t>unblock, skype, fortigate</t>
  </si>
  <si>
    <t>Difficulty of configuring firewall policy to be compatible with applications</t>
  </si>
  <si>
    <t>intent-based networking but for application filters</t>
  </si>
  <si>
    <t>Unblocking of skype in Fortigate</t>
  </si>
  <si>
    <t>ASA 5510 NAT stops working for existing xlates randomly</t>
  </si>
  <si>
    <t>added new building to network a week before problem, but unclear if that caused it</t>
  </si>
  <si>
    <t>asa 5510, connecitivty loss, xlates</t>
  </si>
  <si>
    <t>there's bad logging by default... the network administrator did not have a logging server setup, so they cannot see important information about why connections are/are-not being created or torn-down</t>
  </si>
  <si>
    <t>packet-tracer, which the network administrator did not use for some reason</t>
  </si>
  <si>
    <t>ASA 5510 NAT stops working</t>
  </si>
  <si>
    <t>high numbers of arp packets in network brocade</t>
  </si>
  <si>
    <t>router replacement</t>
  </si>
  <si>
    <t>tcpdump (so you could see the arp packets)</t>
  </si>
  <si>
    <t>arp, cache, overflow</t>
  </si>
  <si>
    <t>converting configs from one router/brand to another router/brand is nuanced</t>
  </si>
  <si>
    <t>tool that modifies configs for one router/brand to another router/brand (potentially with network-wide visibility)</t>
  </si>
  <si>
    <t>What happens when the ARP cache overflows?</t>
  </si>
  <si>
    <t>Title</t>
  </si>
  <si>
    <t>Number of answers on post</t>
  </si>
  <si>
    <t>Number of comments on post ONLY (i.e. comments on answers do not count)</t>
  </si>
  <si>
    <t>Number Comments + Edits by question poster on post body only</t>
  </si>
  <si>
    <t>Number of seconds between post being posted and an answer being accepted</t>
  </si>
  <si>
    <t>Number of hours between post being posted and an answer being accepted</t>
  </si>
  <si>
    <t>number_of_answers if answer has been accepted (else -1)</t>
  </si>
  <si>
    <t>number_of_answers if no accepted answer (else -1)</t>
  </si>
  <si>
    <t>Number of edits by poster to Body of Post</t>
  </si>
  <si>
    <t>Number of Comments by Question Poster</t>
  </si>
  <si>
    <t>Number of edits by poster + number of comments by poster</t>
  </si>
  <si>
    <t xml:space="preserve"> </t>
  </si>
  <si>
    <t>Time Lag Bins</t>
  </si>
  <si>
    <t>Running Total Answered</t>
  </si>
  <si>
    <t>Hours</t>
  </si>
  <si>
    <t>% of questions answered</t>
  </si>
  <si>
    <t>% of questions answered during time window (if they were ever answered)</t>
  </si>
  <si>
    <t>Answer Count</t>
  </si>
  <si>
    <t># of Occurences (accepted)</t>
  </si>
  <si>
    <t># of Occurences (unaccepted)</t>
  </si>
  <si>
    <t># of Occurences (total)</t>
  </si>
  <si>
    <t>Frac of Occurences (accepted)</t>
  </si>
  <si>
    <t>Frac of Occurences (unaccepted)</t>
  </si>
  <si>
    <t>Resolved Questions</t>
  </si>
  <si>
    <t>Unresolved Questions</t>
  </si>
  <si>
    <t>Cumulative # of resolved Questions</t>
  </si>
  <si>
    <t>Cumulative # of Unresolved Questions</t>
  </si>
  <si>
    <t>All Questions (non-cumulative)</t>
  </si>
  <si>
    <t>All Questions</t>
  </si>
  <si>
    <t>count</t>
  </si>
  <si>
    <t>All Questions, Number of Comments + Edits (body only, question poster only)</t>
  </si>
  <si>
    <t>Resolved Questions, Number of Comments + Edits (body only, question poster only)</t>
  </si>
  <si>
    <t>Unresolved Questions, Number of Comments + Edits (body only, question poster only)</t>
  </si>
  <si>
    <t>num_of_body_edits_by_poster + comments by poster</t>
  </si>
  <si>
    <t xml:space="preserve">num_of_body_edits_by_poster + comments by poster (resolved) </t>
  </si>
  <si>
    <t>num_of_body_edits_by_poster + comments by poster (unresolved)</t>
  </si>
  <si>
    <t>15 mins</t>
  </si>
  <si>
    <t>1 hour</t>
  </si>
  <si>
    <t>12 hours</t>
  </si>
  <si>
    <t>24 hours</t>
  </si>
  <si>
    <t>72 hours</t>
  </si>
  <si>
    <t>1 week</t>
  </si>
  <si>
    <t>1 month</t>
  </si>
  <si>
    <t>1 Year</t>
  </si>
  <si>
    <t>7+</t>
  </si>
  <si>
    <t>3 Years</t>
  </si>
  <si>
    <t>SUM</t>
  </si>
  <si>
    <t>9+</t>
  </si>
  <si>
    <t>Never</t>
  </si>
  <si>
    <t>% of Posts w/ (comments by poster + edits by poster) &gt;= 1</t>
  </si>
  <si>
    <t>median</t>
  </si>
  <si>
    <t>z</t>
  </si>
  <si>
    <t>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</si>
</sst>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4">
    <font>
      <sz val="10.0"/>
      <color rgb="FF000000"/>
      <name val="Arial"/>
    </font>
    <font>
      <color theme="1"/>
      <name val="Calibri"/>
    </font>
    <font/>
    <font>
      <sz val="12.0"/>
      <color rgb="FF000000"/>
      <name val="Calibri"/>
    </font>
    <font>
      <color rgb="FF000000"/>
      <name val="Arial"/>
    </font>
    <font>
      <sz val="11.0"/>
      <color rgb="FF242729"/>
      <name val="Arial"/>
    </font>
    <font>
      <color rgb="FF454545"/>
      <name val="&quot;Courier new&quot;"/>
    </font>
    <font>
      <u/>
      <color rgb="FF1155CC"/>
      <name val="Arial"/>
    </font>
    <font>
      <color theme="1"/>
      <name val="Arial"/>
    </font>
    <font>
      <u/>
      <color rgb="FF1155CC"/>
      <name val="Arial"/>
    </font>
    <font>
      <name val="Calibri"/>
    </font>
    <font>
      <name val="Arial"/>
    </font>
    <font>
      <sz val="11.0"/>
      <color rgb="FF000000"/>
      <name val="Inconsolata"/>
    </font>
    <font>
      <sz val="12.0"/>
      <color theme="1"/>
      <name val="Calibri"/>
    </font>
  </fonts>
  <fills count="4">
    <fill>
      <patternFill patternType="none"/>
    </fill>
    <fill>
      <patternFill patternType="lightGray"/>
    </fill>
    <fill>
      <patternFill patternType="solid">
        <fgColor rgb="FFE5E5E5"/>
        <bgColor rgb="FFE5E5E5"/>
      </patternFill>
    </fill>
    <fill>
      <patternFill patternType="solid">
        <fgColor rgb="FFFFFFFF"/>
        <bgColor rgb="FFFFFFFF"/>
      </patternFill>
    </fill>
  </fills>
  <borders count="4">
    <border/>
    <border>
      <right/>
    </border>
    <border>
      <top style="thin">
        <color rgb="FF000000"/>
      </top>
      <bottom style="thin">
        <color rgb="FF000000"/>
      </bottom>
    </border>
    <border>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5" numFmtId="0" xfId="0" applyAlignment="1" applyFont="1">
      <alignment horizontal="left" readingOrder="0"/>
    </xf>
    <xf borderId="0" fillId="0" fontId="3" numFmtId="0" xfId="0" applyAlignment="1" applyFont="1">
      <alignment horizontal="righ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horizontal="left" shrinkToFit="0" wrapText="1"/>
    </xf>
    <xf borderId="0" fillId="0" fontId="1" numFmtId="0" xfId="0" applyAlignment="1" applyFont="1">
      <alignment vertical="bottom"/>
    </xf>
    <xf borderId="1" fillId="0" fontId="7" numFmtId="0" xfId="0" applyAlignment="1" applyBorder="1" applyFont="1">
      <alignment shrinkToFit="0" vertical="bottom" wrapText="0"/>
    </xf>
    <xf borderId="0" fillId="0" fontId="8" numFmtId="0" xfId="0" applyAlignment="1" applyFont="1">
      <alignment vertical="bottom"/>
    </xf>
    <xf borderId="1" fillId="0" fontId="8" numFmtId="0" xfId="0" applyAlignment="1" applyBorder="1" applyFont="1">
      <alignment vertical="bottom"/>
    </xf>
    <xf borderId="0" fillId="0" fontId="9" numFmtId="0" xfId="0" applyAlignment="1" applyFont="1">
      <alignment shrinkToFit="0" vertical="bottom" wrapText="0"/>
    </xf>
    <xf borderId="0" fillId="0" fontId="10" numFmtId="0" xfId="0" applyAlignment="1" applyFont="1">
      <alignment vertical="bottom"/>
    </xf>
    <xf borderId="0" fillId="0" fontId="11" numFmtId="0" xfId="0" applyAlignment="1" applyFont="1">
      <alignment vertical="bottom"/>
    </xf>
    <xf borderId="0" fillId="0" fontId="3" numFmtId="0" xfId="0" applyAlignment="1" applyFont="1">
      <alignment vertical="bottom"/>
    </xf>
    <xf borderId="0" fillId="0" fontId="8" numFmtId="0" xfId="0" applyAlignment="1" applyFont="1">
      <alignment horizontal="right" vertical="bottom"/>
    </xf>
    <xf borderId="0" fillId="0" fontId="8" numFmtId="0" xfId="0" applyAlignment="1" applyFont="1">
      <alignment readingOrder="0" shrinkToFit="0" vertical="bottom" wrapText="1"/>
    </xf>
    <xf borderId="0" fillId="0" fontId="3" numFmtId="0" xfId="0" applyAlignment="1" applyFont="1">
      <alignment readingOrder="0" shrinkToFit="0" vertical="bottom" wrapText="1"/>
    </xf>
    <xf borderId="0" fillId="0" fontId="10" numFmtId="0" xfId="0" applyAlignment="1" applyFont="1">
      <alignment readingOrder="0" shrinkToFit="0" vertical="bottom" wrapText="1"/>
    </xf>
    <xf borderId="0" fillId="0" fontId="1" numFmtId="0" xfId="0" applyAlignment="1" applyFont="1">
      <alignment shrinkToFit="0" wrapText="1"/>
    </xf>
    <xf borderId="0" fillId="0" fontId="8"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1" numFmtId="0" xfId="0" applyFont="1"/>
    <xf borderId="0" fillId="0" fontId="12" numFmtId="0" xfId="0" applyFont="1"/>
    <xf borderId="0" fillId="0" fontId="10" numFmtId="0" xfId="0" applyAlignment="1" applyFont="1">
      <alignment horizontal="right" vertical="bottom"/>
    </xf>
    <xf borderId="0" fillId="0" fontId="12" numFmtId="0" xfId="0" applyAlignment="1" applyFont="1">
      <alignment readingOrder="0"/>
    </xf>
    <xf borderId="0" fillId="0" fontId="13" numFmtId="164" xfId="0" applyFont="1" applyNumberFormat="1"/>
    <xf borderId="2" fillId="0" fontId="3" numFmtId="0" xfId="0" applyAlignment="1" applyBorder="1" applyFont="1">
      <alignment shrinkToFit="0" vertical="bottom" wrapText="1"/>
    </xf>
    <xf borderId="0" fillId="0" fontId="1" numFmtId="0" xfId="0" applyAlignment="1" applyFont="1">
      <alignment readingOrder="0" shrinkToFit="0" vertical="bottom" wrapText="1"/>
    </xf>
    <xf borderId="0" fillId="0" fontId="1" numFmtId="4" xfId="0" applyAlignment="1" applyFont="1" applyNumberFormat="1">
      <alignment readingOrder="0" shrinkToFit="0" wrapText="1"/>
    </xf>
    <xf borderId="2" fillId="0" fontId="13" numFmtId="0" xfId="0" applyAlignment="1" applyBorder="1" applyFont="1">
      <alignment shrinkToFit="0" wrapText="1"/>
    </xf>
    <xf borderId="0" fillId="0" fontId="13" numFmtId="1" xfId="0" applyFont="1" applyNumberFormat="1"/>
    <xf borderId="0" fillId="0" fontId="13" numFmtId="9" xfId="0" applyFont="1" applyNumberFormat="1"/>
    <xf borderId="0" fillId="2" fontId="12" numFmtId="0" xfId="0" applyFill="1" applyFont="1"/>
    <xf borderId="0" fillId="0" fontId="1" numFmtId="0" xfId="0" applyAlignment="1" applyFont="1">
      <alignment horizontal="right" vertical="bottom"/>
    </xf>
    <xf borderId="0" fillId="3" fontId="12" numFmtId="9" xfId="0" applyFill="1" applyFont="1" applyNumberFormat="1"/>
    <xf borderId="0" fillId="0" fontId="1" numFmtId="4" xfId="0" applyFont="1" applyNumberFormat="1"/>
    <xf borderId="0" fillId="0" fontId="1" numFmtId="9" xfId="0" applyFont="1" applyNumberFormat="1"/>
    <xf borderId="0" fillId="0" fontId="13" numFmtId="0" xfId="0" applyFont="1"/>
    <xf borderId="0" fillId="3" fontId="12" numFmtId="0" xfId="0" applyFont="1"/>
    <xf borderId="0" fillId="0" fontId="1" numFmtId="9" xfId="0" applyAlignment="1" applyFont="1" applyNumberFormat="1">
      <alignment horizontal="right" vertical="bottom"/>
    </xf>
    <xf borderId="0" fillId="0" fontId="1" numFmtId="4" xfId="0" applyAlignment="1" applyFont="1" applyNumberFormat="1">
      <alignment horizontal="right" vertical="bottom"/>
    </xf>
    <xf borderId="0" fillId="3" fontId="12" numFmtId="164" xfId="0" applyAlignment="1" applyFont="1" applyNumberFormat="1">
      <alignment readingOrder="0"/>
    </xf>
    <xf borderId="3" fillId="0" fontId="1" numFmtId="0" xfId="0" applyAlignment="1" applyBorder="1" applyFont="1">
      <alignment horizontal="right" vertical="bottom"/>
    </xf>
    <xf borderId="3" fillId="0" fontId="13" numFmtId="0" xfId="0" applyAlignment="1" applyBorder="1" applyFont="1">
      <alignment vertical="bottom"/>
    </xf>
    <xf borderId="2" fillId="0" fontId="13" numFmtId="0" xfId="0" applyBorder="1" applyFont="1"/>
  </cellXfs>
  <cellStyles count="1">
    <cellStyle xfId="0" name="Normal" builtinId="0"/>
  </cellStyles>
  <dxfs count="2">
    <dxf>
      <font/>
      <fill>
        <patternFill patternType="solid">
          <fgColor rgb="FFB7E1CD"/>
          <bgColor rgb="FFB7E1CD"/>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Time to Resolution</a:t>
            </a:r>
          </a:p>
        </c:rich>
      </c:tx>
      <c:overlay val="0"/>
    </c:title>
    <c:plotArea>
      <c:layout>
        <c:manualLayout>
          <c:xMode val="edge"/>
          <c:yMode val="edge"/>
          <c:x val="0.1292434893473983"/>
          <c:y val="0.21945898654833304"/>
          <c:w val="0.8548398442218702"/>
          <c:h val="0.5423211181637089"/>
        </c:manualLayout>
      </c:layout>
      <c:lineChart>
        <c:varyColors val="0"/>
        <c:ser>
          <c:idx val="0"/>
          <c:order val="0"/>
          <c:tx>
            <c:strRef>
              <c:f>'Some Section 2 Graphs'!$D$1</c:f>
            </c:strRef>
          </c:tx>
          <c:spPr>
            <a:ln cmpd="sng">
              <a:solidFill>
                <a:srgbClr val="4472C4"/>
              </a:solidFill>
            </a:ln>
          </c:spPr>
          <c:marker>
            <c:symbol val="circle"/>
            <c:size val="2"/>
            <c:spPr>
              <a:solidFill>
                <a:srgbClr val="4472C4"/>
              </a:solidFill>
              <a:ln cmpd="sng">
                <a:solidFill>
                  <a:srgbClr val="4472C4"/>
                </a:solidFill>
              </a:ln>
            </c:spPr>
          </c:marker>
          <c:cat>
            <c:strRef>
              <c:f>'Some Section 2 Graphs'!$A$2:$A$10</c:f>
            </c:strRef>
          </c:cat>
          <c:val>
            <c:numRef>
              <c:f>'Some Section 2 Graphs'!$D$2:$D$10</c:f>
              <c:numCache/>
            </c:numRef>
          </c:val>
          <c:smooth val="0"/>
        </c:ser>
        <c:axId val="835906105"/>
        <c:axId val="220875398"/>
      </c:lineChart>
      <c:catAx>
        <c:axId val="835906105"/>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Time Wndows</a:t>
                </a:r>
              </a:p>
            </c:rich>
          </c:tx>
          <c:overlay val="0"/>
        </c:title>
        <c:numFmt formatCode="General" sourceLinked="1"/>
        <c:majorTickMark val="none"/>
        <c:minorTickMark val="none"/>
        <c:spPr/>
        <c:txPr>
          <a:bodyPr/>
          <a:lstStyle/>
          <a:p>
            <a:pPr lvl="0">
              <a:defRPr b="0">
                <a:solidFill>
                  <a:srgbClr val="000000"/>
                </a:solidFill>
                <a:latin typeface="+mn-lt"/>
              </a:defRPr>
            </a:pPr>
          </a:p>
        </c:txPr>
        <c:crossAx val="220875398"/>
      </c:catAx>
      <c:valAx>
        <c:axId val="22087539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sans-serif"/>
                  </a:defRPr>
                </a:pPr>
                <a:r>
                  <a:rPr b="0" sz="1600">
                    <a:solidFill>
                      <a:srgbClr val="000000"/>
                    </a:solidFill>
                    <a:latin typeface="sans-serif"/>
                  </a:rPr>
                  <a:t>% Of Questions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590610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Updates Per Question</a:t>
            </a:r>
          </a:p>
        </c:rich>
      </c:tx>
      <c:overlay val="0"/>
    </c:title>
    <c:plotArea>
      <c:layout>
        <c:manualLayout>
          <c:xMode val="edge"/>
          <c:yMode val="edge"/>
          <c:x val="0.1375768229166666"/>
          <c:y val="0.2340467016171435"/>
          <c:w val="0.8481731770833335"/>
          <c:h val="0.5494898837487102"/>
        </c:manualLayout>
      </c:layout>
      <c:lineChart>
        <c:ser>
          <c:idx val="0"/>
          <c:order val="0"/>
          <c:tx>
            <c:strRef>
              <c:f>'Some Section 2 Graphs'!$AJ$1</c:f>
            </c:strRef>
          </c:tx>
          <c:spPr>
            <a:ln cmpd="sng" w="19050">
              <a:solidFill>
                <a:srgbClr val="4472C4"/>
              </a:solidFill>
            </a:ln>
          </c:spPr>
          <c:marker>
            <c:symbol val="circle"/>
            <c:size val="2"/>
            <c:spPr>
              <a:solidFill>
                <a:srgbClr val="4472C4"/>
              </a:solidFill>
              <a:ln cmpd="sng">
                <a:solidFill>
                  <a:srgbClr val="4472C4"/>
                </a:solidFill>
              </a:ln>
            </c:spPr>
          </c:marker>
          <c:cat>
            <c:strRef>
              <c:f>'Some Section 2 Graphs'!$AF$2:$AF$11</c:f>
            </c:strRef>
          </c:cat>
          <c:val>
            <c:numRef>
              <c:f>'Some Section 2 Graphs'!$AJ$2:$AJ$11</c:f>
              <c:numCache/>
            </c:numRef>
          </c:val>
          <c:smooth val="0"/>
        </c:ser>
        <c:ser>
          <c:idx val="1"/>
          <c:order val="1"/>
          <c:tx>
            <c:strRef>
              <c:f>'Some Section 2 Graphs'!$AK$1</c:f>
            </c:strRef>
          </c:tx>
          <c:spPr>
            <a:ln cmpd="sng" w="19050">
              <a:solidFill>
                <a:srgbClr val="ED7D31"/>
              </a:solidFill>
            </a:ln>
          </c:spPr>
          <c:marker>
            <c:symbol val="circle"/>
            <c:size val="2"/>
            <c:spPr>
              <a:solidFill>
                <a:srgbClr val="ED7D31"/>
              </a:solidFill>
              <a:ln cmpd="sng">
                <a:solidFill>
                  <a:srgbClr val="ED7D31"/>
                </a:solidFill>
              </a:ln>
            </c:spPr>
          </c:marker>
          <c:cat>
            <c:strRef>
              <c:f>'Some Section 2 Graphs'!$AF$2:$AF$11</c:f>
            </c:strRef>
          </c:cat>
          <c:val>
            <c:numRef>
              <c:f>'Some Section 2 Graphs'!$AK$2:$AK$11</c:f>
              <c:numCache/>
            </c:numRef>
          </c:val>
          <c:smooth val="0"/>
        </c:ser>
        <c:ser>
          <c:idx val="2"/>
          <c:order val="2"/>
          <c:tx>
            <c:strRef>
              <c:f>'Some Section 2 Graphs'!$AL$1</c:f>
            </c:strRef>
          </c:tx>
          <c:spPr>
            <a:ln cmpd="sng" w="19050">
              <a:solidFill>
                <a:srgbClr val="A5A5A5"/>
              </a:solidFill>
            </a:ln>
          </c:spPr>
          <c:marker>
            <c:symbol val="circle"/>
            <c:size val="2"/>
            <c:spPr>
              <a:solidFill>
                <a:srgbClr val="A5A5A5"/>
              </a:solidFill>
              <a:ln cmpd="sng">
                <a:solidFill>
                  <a:srgbClr val="A5A5A5"/>
                </a:solidFill>
              </a:ln>
            </c:spPr>
          </c:marker>
          <c:cat>
            <c:strRef>
              <c:f>'Some Section 2 Graphs'!$AF$2:$AF$11</c:f>
            </c:strRef>
          </c:cat>
          <c:val>
            <c:numRef>
              <c:f>'Some Section 2 Graphs'!$AL$2:$AL$11</c:f>
              <c:numCache/>
            </c:numRef>
          </c:val>
          <c:smooth val="0"/>
        </c:ser>
        <c:axId val="132944200"/>
        <c:axId val="1679338019"/>
      </c:lineChart>
      <c:catAx>
        <c:axId val="132944200"/>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Number of Edits + Comments by Question Poster</a:t>
                </a:r>
              </a:p>
            </c:rich>
          </c:tx>
          <c:layout>
            <c:manualLayout>
              <c:xMode val="edge"/>
              <c:yMode val="edge"/>
              <c:x val="0.13257682291666664"/>
              <c:y val="0.9043488065606381"/>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679338019"/>
      </c:catAx>
      <c:valAx>
        <c:axId val="16793380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Cumulative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94420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Question Engagement</a:t>
            </a:r>
          </a:p>
        </c:rich>
      </c:tx>
      <c:overlay val="0"/>
    </c:title>
    <c:plotArea>
      <c:layout>
        <c:manualLayout>
          <c:xMode val="edge"/>
          <c:yMode val="edge"/>
          <c:x val="0.12290212610708531"/>
          <c:y val="0.19543783395888278"/>
          <c:w val="0.8596660703502418"/>
          <c:h val="0.5309772603807399"/>
        </c:manualLayout>
      </c:layout>
      <c:lineChart>
        <c:ser>
          <c:idx val="0"/>
          <c:order val="0"/>
          <c:tx>
            <c:strRef>
              <c:f>'Some Section 2 Graphs'!$AB$1</c:f>
            </c:strRef>
          </c:tx>
          <c:spPr>
            <a:ln cmpd="sng" w="28575">
              <a:solidFill>
                <a:schemeClr val="accent1"/>
              </a:solidFill>
            </a:ln>
          </c:spPr>
          <c:marker>
            <c:symbol val="none"/>
          </c:marker>
          <c:cat>
            <c:strRef>
              <c:f>'Some Section 2 Graphs'!$W$2:$W$22</c:f>
            </c:strRef>
          </c:cat>
          <c:val>
            <c:numRef>
              <c:f>'Some Section 2 Graphs'!$AB$2:$AB$22</c:f>
              <c:numCache/>
            </c:numRef>
          </c:val>
          <c:smooth val="0"/>
        </c:ser>
        <c:ser>
          <c:idx val="1"/>
          <c:order val="1"/>
          <c:tx>
            <c:strRef>
              <c:f>'Some Section 2 Graphs'!$AC$1</c:f>
            </c:strRef>
          </c:tx>
          <c:spPr>
            <a:ln cmpd="sng">
              <a:solidFill>
                <a:srgbClr val="ED7D31"/>
              </a:solidFill>
            </a:ln>
          </c:spPr>
          <c:marker>
            <c:symbol val="none"/>
          </c:marker>
          <c:cat>
            <c:strRef>
              <c:f>'Some Section 2 Graphs'!$W$2:$W$22</c:f>
            </c:strRef>
          </c:cat>
          <c:val>
            <c:numRef>
              <c:f>'Some Section 2 Graphs'!$AC$2:$AC$22</c:f>
              <c:numCache/>
            </c:numRef>
          </c:val>
          <c:smooth val="0"/>
        </c:ser>
        <c:ser>
          <c:idx val="2"/>
          <c:order val="2"/>
          <c:tx>
            <c:strRef>
              <c:f>'Some Section 2 Graphs'!$AD$1</c:f>
            </c:strRef>
          </c:tx>
          <c:spPr>
            <a:ln cmpd="sng">
              <a:solidFill>
                <a:srgbClr val="A5A5A5"/>
              </a:solidFill>
            </a:ln>
          </c:spPr>
          <c:marker>
            <c:symbol val="none"/>
          </c:marker>
          <c:cat>
            <c:strRef>
              <c:f>'Some Section 2 Graphs'!$W$2:$W$22</c:f>
            </c:strRef>
          </c:cat>
          <c:val>
            <c:numRef>
              <c:f>'Some Section 2 Graphs'!$AD$2:$AD$22</c:f>
              <c:numCache/>
            </c:numRef>
          </c:val>
          <c:smooth val="0"/>
        </c:ser>
        <c:axId val="711166233"/>
        <c:axId val="401700518"/>
      </c:lineChart>
      <c:catAx>
        <c:axId val="711166233"/>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Edits + Comments</a:t>
                </a:r>
              </a:p>
            </c:rich>
          </c:tx>
          <c:overlay val="0"/>
        </c:title>
        <c:numFmt formatCode="General" sourceLinked="1"/>
        <c:majorTickMark val="none"/>
        <c:minorTickMark val="none"/>
        <c:spPr/>
        <c:txPr>
          <a:bodyPr/>
          <a:lstStyle/>
          <a:p>
            <a:pPr lvl="0">
              <a:defRPr b="0" i="0" sz="1200">
                <a:solidFill>
                  <a:srgbClr val="000000"/>
                </a:solidFill>
                <a:latin typeface="+mn-lt"/>
              </a:defRPr>
            </a:pPr>
          </a:p>
        </c:txPr>
        <c:crossAx val="401700518"/>
      </c:catAx>
      <c:valAx>
        <c:axId val="4017005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Cumulative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11166233"/>
      </c:valAx>
    </c:plotArea>
    <c:legend>
      <c:legendPos val="t"/>
      <c:layout>
        <c:manualLayout>
          <c:xMode val="edge"/>
          <c:yMode val="edge"/>
          <c:x val="0.3580180581452829"/>
          <c:y val="0.06917037545737541"/>
        </c:manualLayout>
      </c:layou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757575"/>
                </a:solidFill>
                <a:latin typeface="+mn-lt"/>
              </a:defRPr>
            </a:pPr>
            <a:r>
              <a:rPr b="0" sz="2000">
                <a:solidFill>
                  <a:srgbClr val="757575"/>
                </a:solidFill>
                <a:latin typeface="+mn-lt"/>
              </a:rPr>
              <a:t>Answers Per Question</a:t>
            </a:r>
          </a:p>
        </c:rich>
      </c:tx>
      <c:overlay val="0"/>
    </c:title>
    <c:plotArea>
      <c:layout>
        <c:manualLayout>
          <c:xMode val="edge"/>
          <c:yMode val="edge"/>
          <c:x val="0.1275768229166667"/>
          <c:y val="0.3388888888888888"/>
          <c:w val="0.8581731770833331"/>
          <c:h val="0.43596491228070183"/>
        </c:manualLayout>
      </c:layout>
      <c:lineChart>
        <c:ser>
          <c:idx val="0"/>
          <c:order val="0"/>
          <c:tx>
            <c:strRef>
              <c:f>'Some Section 2 Graphs'!$S$1</c:f>
            </c:strRef>
          </c:tx>
          <c:spPr>
            <a:ln cmpd="sng">
              <a:solidFill>
                <a:srgbClr val="4472C4"/>
              </a:solidFill>
            </a:ln>
          </c:spPr>
          <c:marker>
            <c:symbol val="circle"/>
            <c:size val="7"/>
            <c:spPr>
              <a:solidFill>
                <a:srgbClr val="4472C4"/>
              </a:solidFill>
              <a:ln cmpd="sng">
                <a:solidFill>
                  <a:srgbClr val="4472C4"/>
                </a:solidFill>
              </a:ln>
            </c:spPr>
          </c:marker>
          <c:cat>
            <c:strRef>
              <c:f>'Some Section 2 Graphs'!$M$2:$M$9</c:f>
            </c:strRef>
          </c:cat>
          <c:val>
            <c:numRef>
              <c:f>'Some Section 2 Graphs'!$S$2:$S$9</c:f>
              <c:numCache/>
            </c:numRef>
          </c:val>
          <c:smooth val="0"/>
        </c:ser>
        <c:ser>
          <c:idx val="1"/>
          <c:order val="1"/>
          <c:tx>
            <c:strRef>
              <c:f>'Some Section 2 Graphs'!$R$1</c:f>
            </c:strRef>
          </c:tx>
          <c:spPr>
            <a:ln cmpd="sng">
              <a:solidFill>
                <a:srgbClr val="ED7D31"/>
              </a:solidFill>
            </a:ln>
          </c:spPr>
          <c:marker>
            <c:symbol val="circle"/>
            <c:size val="7"/>
            <c:spPr>
              <a:solidFill>
                <a:srgbClr val="ED7D31"/>
              </a:solidFill>
              <a:ln cmpd="sng">
                <a:solidFill>
                  <a:srgbClr val="ED7D31"/>
                </a:solidFill>
              </a:ln>
            </c:spPr>
          </c:marker>
          <c:cat>
            <c:strRef>
              <c:f>'Some Section 2 Graphs'!$M$2:$M$9</c:f>
            </c:strRef>
          </c:cat>
          <c:val>
            <c:numRef>
              <c:f>'Some Section 2 Graphs'!$R$2:$R$9</c:f>
              <c:numCache/>
            </c:numRef>
          </c:val>
          <c:smooth val="0"/>
        </c:ser>
        <c:ser>
          <c:idx val="2"/>
          <c:order val="2"/>
          <c:tx>
            <c:strRef>
              <c:f>'Some Section 2 Graphs'!$U$1</c:f>
            </c:strRef>
          </c:tx>
          <c:spPr>
            <a:ln cmpd="sng">
              <a:solidFill>
                <a:srgbClr val="A5A5A5"/>
              </a:solidFill>
            </a:ln>
          </c:spPr>
          <c:marker>
            <c:symbol val="none"/>
          </c:marker>
          <c:cat>
            <c:strRef>
              <c:f>'Some Section 2 Graphs'!$M$2:$M$9</c:f>
            </c:strRef>
          </c:cat>
          <c:val>
            <c:numRef>
              <c:f>'Some Section 2 Graphs'!$U$2:$U$9</c:f>
              <c:numCache/>
            </c:numRef>
          </c:val>
          <c:smooth val="0"/>
        </c:ser>
        <c:axId val="13419369"/>
        <c:axId val="388962763"/>
      </c:lineChart>
      <c:catAx>
        <c:axId val="13419369"/>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Number of Answers</a:t>
                </a:r>
              </a:p>
            </c:rich>
          </c:tx>
          <c:layout>
            <c:manualLayout>
              <c:xMode val="edge"/>
              <c:yMode val="edge"/>
              <c:x val="0.12424348958333331"/>
              <c:y val="0.8938921377517863"/>
            </c:manualLayout>
          </c:layout>
          <c:overlay val="0"/>
        </c:title>
        <c:numFmt formatCode="General" sourceLinked="1"/>
        <c:majorTickMark val="none"/>
        <c:minorTickMark val="none"/>
        <c:spPr/>
        <c:txPr>
          <a:bodyPr/>
          <a:lstStyle/>
          <a:p>
            <a:pPr lvl="0">
              <a:defRPr b="0">
                <a:solidFill>
                  <a:srgbClr val="000000"/>
                </a:solidFill>
                <a:latin typeface="+mn-lt"/>
              </a:defRPr>
            </a:pPr>
          </a:p>
        </c:txPr>
        <c:crossAx val="388962763"/>
      </c:catAx>
      <c:valAx>
        <c:axId val="388962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000000"/>
                    </a:solidFill>
                    <a:latin typeface="+mn-lt"/>
                  </a:defRPr>
                </a:pPr>
                <a:r>
                  <a:rPr b="0" sz="1600">
                    <a:solidFill>
                      <a:srgbClr val="000000"/>
                    </a:solidFill>
                    <a:latin typeface="+mn-lt"/>
                  </a:rPr>
                  <a:t>Cumulative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19369"/>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17</xdr:row>
      <xdr:rowOff>95250</xdr:rowOff>
    </xdr:from>
    <xdr:ext cx="5715000" cy="2143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32</xdr:col>
      <xdr:colOff>371475</xdr:colOff>
      <xdr:row>13</xdr:row>
      <xdr:rowOff>219075</xdr:rowOff>
    </xdr:from>
    <xdr:ext cx="5715000" cy="16764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23</xdr:col>
      <xdr:colOff>904875</xdr:colOff>
      <xdr:row>23</xdr:row>
      <xdr:rowOff>180975</xdr:rowOff>
    </xdr:from>
    <xdr:ext cx="5715000" cy="16764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1762125</xdr:colOff>
      <xdr:row>12</xdr:row>
      <xdr:rowOff>38100</xdr:rowOff>
    </xdr:from>
    <xdr:ext cx="5705475" cy="1809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3.0"/>
  </cols>
  <sheetData>
    <row r="1" ht="17.25" customHeight="1">
      <c r="A1" s="1" t="s">
        <v>0</v>
      </c>
    </row>
    <row r="2">
      <c r="A2" s="1" t="s">
        <v>1</v>
      </c>
    </row>
    <row r="3">
      <c r="A3" s="2" t="s">
        <v>2</v>
      </c>
    </row>
    <row r="4">
      <c r="A4" s="1" t="s">
        <v>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3" max="3" width="23.71"/>
    <col customWidth="1" min="4" max="4" width="36.86"/>
    <col customWidth="1" min="5" max="5" width="25.43"/>
    <col customWidth="1" min="7" max="7" width="26.14"/>
    <col customWidth="1" min="8" max="8" width="34.86"/>
    <col customWidth="1" min="9" max="9" width="23.86"/>
    <col customWidth="1" min="12" max="12" width="19.71"/>
    <col customWidth="1" min="13" max="13" width="16.43"/>
    <col customWidth="1" min="14" max="14" width="18.86"/>
    <col customWidth="1" min="15" max="15" width="16.86"/>
    <col customWidth="1" min="16" max="16" width="18.0"/>
    <col customWidth="1" min="17" max="17" width="18.14"/>
    <col customWidth="1" min="18" max="18" width="17.29"/>
    <col customWidth="1" min="19" max="19" width="36.29"/>
    <col customWidth="1" min="20" max="20" width="20.57"/>
    <col customWidth="1" min="21" max="21" width="23.43"/>
    <col customWidth="1" min="22" max="22" width="15.71"/>
    <col customWidth="1" min="23" max="23" width="15.86"/>
    <col customWidth="1" min="24" max="24" width="15.43"/>
    <col customWidth="1" min="25" max="26" width="16.29"/>
    <col customWidth="1" min="27" max="27" width="16.71"/>
    <col customWidth="1" min="28" max="28" width="17.71"/>
    <col customWidth="1" min="29" max="29" width="21.29"/>
    <col customWidth="1" min="30" max="30" width="19.43"/>
    <col customWidth="1" min="31" max="31" width="19.71"/>
    <col customWidth="1" min="32" max="32" width="20.57"/>
    <col customWidth="1" min="34" max="34" width="25.29"/>
    <col customWidth="1" min="35" max="35" width="19.14"/>
    <col customWidth="1" min="36" max="36" width="19.43"/>
    <col customWidth="1" min="37" max="37" width="18.29"/>
    <col customWidth="1" min="38" max="38" width="16.86"/>
    <col customWidth="1" min="40" max="40" width="25.29"/>
    <col customWidth="1" min="45" max="45" width="17.86"/>
    <col customWidth="1" min="67" max="67" width="87.57"/>
  </cols>
  <sheetData>
    <row r="1" ht="92.25" customHeight="1">
      <c r="A1" s="3" t="s">
        <v>4</v>
      </c>
      <c r="B1" s="4" t="s">
        <v>5</v>
      </c>
      <c r="C1" s="4" t="s">
        <v>6</v>
      </c>
      <c r="D1" s="4" t="s">
        <v>7</v>
      </c>
      <c r="E1" s="4" t="s">
        <v>8</v>
      </c>
      <c r="F1" s="4" t="s">
        <v>9</v>
      </c>
      <c r="G1" s="4" t="s">
        <v>10</v>
      </c>
      <c r="H1" s="4" t="s">
        <v>11</v>
      </c>
      <c r="I1" s="4" t="s">
        <v>12</v>
      </c>
      <c r="J1" s="4" t="s">
        <v>13</v>
      </c>
      <c r="K1" s="4" t="s">
        <v>14</v>
      </c>
      <c r="L1" s="4" t="s">
        <v>15</v>
      </c>
      <c r="M1" s="4" t="s">
        <v>16</v>
      </c>
      <c r="N1" s="4" t="s">
        <v>17</v>
      </c>
      <c r="O1" s="4" t="s">
        <v>18</v>
      </c>
      <c r="P1" s="4" t="s">
        <v>19</v>
      </c>
      <c r="Q1" s="4" t="s">
        <v>20</v>
      </c>
      <c r="R1" s="4" t="s">
        <v>21</v>
      </c>
      <c r="S1" s="4" t="s">
        <v>22</v>
      </c>
      <c r="T1" s="4" t="s">
        <v>23</v>
      </c>
      <c r="U1" s="4" t="s">
        <v>24</v>
      </c>
      <c r="V1" s="4" t="s">
        <v>25</v>
      </c>
      <c r="W1" s="4" t="s">
        <v>26</v>
      </c>
      <c r="X1" s="4" t="s">
        <v>27</v>
      </c>
      <c r="Y1" s="4" t="s">
        <v>28</v>
      </c>
      <c r="Z1" s="4" t="s">
        <v>29</v>
      </c>
      <c r="AA1" s="4" t="s">
        <v>30</v>
      </c>
      <c r="AB1" s="4" t="s">
        <v>31</v>
      </c>
      <c r="AC1" s="4" t="s">
        <v>32</v>
      </c>
      <c r="AD1" s="4" t="s">
        <v>33</v>
      </c>
      <c r="AE1" s="4" t="s">
        <v>34</v>
      </c>
      <c r="AF1" s="4" t="s">
        <v>35</v>
      </c>
      <c r="AG1" s="4" t="s">
        <v>36</v>
      </c>
      <c r="AH1" s="4" t="s">
        <v>37</v>
      </c>
      <c r="AI1" s="4" t="s">
        <v>38</v>
      </c>
      <c r="AJ1" s="4" t="s">
        <v>39</v>
      </c>
      <c r="AK1" s="4" t="s">
        <v>40</v>
      </c>
      <c r="AL1" s="4" t="s">
        <v>41</v>
      </c>
      <c r="AM1" s="4" t="s">
        <v>42</v>
      </c>
      <c r="AN1" s="3" t="s">
        <v>43</v>
      </c>
      <c r="AO1" s="4"/>
      <c r="AP1" s="4"/>
      <c r="AS1" s="4"/>
      <c r="AT1" s="4"/>
      <c r="AU1" s="4"/>
      <c r="AV1" s="4"/>
      <c r="AW1" s="5"/>
      <c r="AX1" s="5"/>
      <c r="AY1" s="5"/>
      <c r="AZ1" s="6"/>
      <c r="BA1" s="7"/>
      <c r="BB1" s="7"/>
      <c r="BC1" s="7"/>
      <c r="BD1" s="7"/>
      <c r="BE1" s="7"/>
      <c r="BF1" s="7"/>
      <c r="BG1" s="7"/>
      <c r="BH1" s="4"/>
      <c r="BI1" s="4"/>
      <c r="BJ1" s="4"/>
      <c r="BK1" s="4"/>
      <c r="BL1" s="4"/>
      <c r="BM1" s="4"/>
      <c r="BN1" s="4"/>
      <c r="BO1" s="8"/>
      <c r="BZ1" s="7"/>
    </row>
    <row r="2">
      <c r="A2" s="1">
        <v>2.0</v>
      </c>
      <c r="B2" s="1" t="s">
        <v>44</v>
      </c>
      <c r="C2" s="1" t="s">
        <v>45</v>
      </c>
      <c r="D2" s="1" t="s">
        <v>46</v>
      </c>
      <c r="E2" s="1" t="s">
        <v>47</v>
      </c>
      <c r="G2" s="1" t="s">
        <v>48</v>
      </c>
      <c r="H2" s="1" t="s">
        <v>49</v>
      </c>
      <c r="I2" s="1" t="s">
        <v>50</v>
      </c>
      <c r="J2" s="1" t="s">
        <v>51</v>
      </c>
      <c r="L2" s="1" t="s">
        <v>51</v>
      </c>
      <c r="M2" s="1" t="s">
        <v>51</v>
      </c>
      <c r="N2" s="1" t="s">
        <v>51</v>
      </c>
      <c r="O2" s="1" t="s">
        <v>51</v>
      </c>
      <c r="P2" s="1" t="s">
        <v>49</v>
      </c>
      <c r="Q2" s="1" t="s">
        <v>51</v>
      </c>
      <c r="R2" s="1" t="s">
        <v>51</v>
      </c>
      <c r="T2" s="1" t="s">
        <v>51</v>
      </c>
      <c r="U2" s="1" t="s">
        <v>49</v>
      </c>
      <c r="V2" s="1" t="s">
        <v>51</v>
      </c>
      <c r="W2" s="1" t="s">
        <v>51</v>
      </c>
      <c r="X2" s="1" t="s">
        <v>51</v>
      </c>
      <c r="Y2" s="1" t="s">
        <v>51</v>
      </c>
      <c r="Z2" s="1" t="s">
        <v>51</v>
      </c>
      <c r="AA2" s="1" t="s">
        <v>51</v>
      </c>
      <c r="AC2" s="1" t="s">
        <v>52</v>
      </c>
      <c r="AD2" s="1"/>
      <c r="AE2" s="1" t="s">
        <v>52</v>
      </c>
      <c r="AF2" s="1"/>
      <c r="AG2" s="1" t="s">
        <v>53</v>
      </c>
      <c r="AH2" s="1" t="s">
        <v>54</v>
      </c>
      <c r="AI2" s="1" t="s">
        <v>51</v>
      </c>
      <c r="AJ2" s="1" t="s">
        <v>51</v>
      </c>
      <c r="AK2" s="1" t="s">
        <v>51</v>
      </c>
      <c r="AM2" s="1" t="s">
        <v>55</v>
      </c>
      <c r="AN2" s="1" t="s">
        <v>56</v>
      </c>
      <c r="AT2" s="9"/>
      <c r="AW2" s="10"/>
      <c r="AX2" s="10"/>
      <c r="AY2" s="10"/>
      <c r="AZ2" s="6"/>
      <c r="BA2" s="11"/>
      <c r="BB2" s="11"/>
      <c r="BC2" s="11"/>
      <c r="BD2" s="11"/>
      <c r="BE2" s="11"/>
      <c r="BF2" s="11"/>
      <c r="BG2" s="11"/>
      <c r="BH2" s="12"/>
      <c r="BI2" s="12"/>
      <c r="BJ2" s="12"/>
      <c r="BK2" s="12"/>
      <c r="BL2" s="12"/>
      <c r="BM2" s="12"/>
      <c r="BN2" s="12"/>
      <c r="BO2" s="12"/>
      <c r="BZ2" s="11"/>
    </row>
    <row r="3">
      <c r="A3" s="1">
        <v>3.0</v>
      </c>
      <c r="B3" s="1" t="s">
        <v>44</v>
      </c>
      <c r="C3" s="1" t="s">
        <v>57</v>
      </c>
      <c r="E3" s="1" t="s">
        <v>58</v>
      </c>
      <c r="G3" s="1" t="s">
        <v>59</v>
      </c>
      <c r="H3" s="1" t="s">
        <v>49</v>
      </c>
      <c r="I3" s="1" t="s">
        <v>51</v>
      </c>
      <c r="J3" s="1" t="s">
        <v>51</v>
      </c>
      <c r="L3" s="1" t="s">
        <v>60</v>
      </c>
      <c r="M3" s="1" t="s">
        <v>60</v>
      </c>
      <c r="N3" s="1" t="s">
        <v>51</v>
      </c>
      <c r="O3" s="1" t="s">
        <v>60</v>
      </c>
      <c r="P3" s="1" t="s">
        <v>60</v>
      </c>
      <c r="Q3" s="1" t="s">
        <v>60</v>
      </c>
      <c r="R3" s="1" t="s">
        <v>51</v>
      </c>
      <c r="S3" s="1"/>
      <c r="T3" s="1" t="s">
        <v>60</v>
      </c>
      <c r="U3" s="1" t="s">
        <v>50</v>
      </c>
      <c r="V3" s="1" t="s">
        <v>51</v>
      </c>
      <c r="W3" s="1" t="s">
        <v>60</v>
      </c>
      <c r="X3" s="1" t="s">
        <v>51</v>
      </c>
      <c r="Y3" s="1" t="s">
        <v>51</v>
      </c>
      <c r="Z3" s="1" t="s">
        <v>61</v>
      </c>
      <c r="AA3" s="1" t="s">
        <v>51</v>
      </c>
      <c r="AC3" s="1" t="s">
        <v>52</v>
      </c>
      <c r="AD3" s="1"/>
      <c r="AE3" s="1" t="s">
        <v>52</v>
      </c>
      <c r="AF3" s="1"/>
      <c r="AG3" s="1" t="s">
        <v>62</v>
      </c>
      <c r="AH3" s="1" t="s">
        <v>63</v>
      </c>
      <c r="AI3" s="1" t="s">
        <v>60</v>
      </c>
      <c r="AJ3" s="1" t="s">
        <v>51</v>
      </c>
      <c r="AK3" s="1" t="s">
        <v>50</v>
      </c>
      <c r="AL3" s="1"/>
      <c r="AM3" s="1" t="s">
        <v>55</v>
      </c>
      <c r="AN3" s="1" t="s">
        <v>64</v>
      </c>
      <c r="AT3" s="9"/>
      <c r="AW3" s="10"/>
      <c r="AX3" s="10"/>
      <c r="AY3" s="10"/>
      <c r="AZ3" s="6"/>
      <c r="BA3" s="11"/>
      <c r="BB3" s="11"/>
      <c r="BC3" s="11"/>
      <c r="BD3" s="11"/>
      <c r="BE3" s="11"/>
      <c r="BF3" s="11"/>
      <c r="BG3" s="11"/>
      <c r="BH3" s="12"/>
      <c r="BI3" s="12"/>
      <c r="BJ3" s="12"/>
      <c r="BK3" s="12"/>
      <c r="BL3" s="12"/>
      <c r="BM3" s="12"/>
      <c r="BN3" s="12"/>
      <c r="BO3" s="12"/>
      <c r="BZ3" s="11"/>
    </row>
    <row r="4">
      <c r="A4" s="1">
        <v>200.0</v>
      </c>
      <c r="B4" s="1" t="s">
        <v>44</v>
      </c>
      <c r="C4" s="1" t="s">
        <v>57</v>
      </c>
      <c r="E4" s="1" t="s">
        <v>65</v>
      </c>
      <c r="F4" s="1"/>
      <c r="G4" s="13" t="s">
        <v>66</v>
      </c>
      <c r="H4" s="13" t="s">
        <v>49</v>
      </c>
      <c r="I4" s="13" t="s">
        <v>51</v>
      </c>
      <c r="J4" s="13" t="s">
        <v>51</v>
      </c>
      <c r="K4" s="13"/>
      <c r="L4" s="13" t="s">
        <v>51</v>
      </c>
      <c r="M4" s="13" t="s">
        <v>51</v>
      </c>
      <c r="N4" s="13" t="s">
        <v>49</v>
      </c>
      <c r="O4" s="13" t="s">
        <v>51</v>
      </c>
      <c r="P4" s="13" t="s">
        <v>51</v>
      </c>
      <c r="Q4" s="13" t="s">
        <v>51</v>
      </c>
      <c r="R4" s="13" t="s">
        <v>51</v>
      </c>
      <c r="S4" s="13"/>
      <c r="T4" s="13" t="s">
        <v>51</v>
      </c>
      <c r="U4" s="13" t="s">
        <v>51</v>
      </c>
      <c r="V4" s="13" t="s">
        <v>51</v>
      </c>
      <c r="W4" s="13" t="s">
        <v>51</v>
      </c>
      <c r="X4" s="13" t="s">
        <v>51</v>
      </c>
      <c r="Y4" s="13" t="s">
        <v>51</v>
      </c>
      <c r="Z4" s="13" t="s">
        <v>51</v>
      </c>
      <c r="AA4" s="13" t="s">
        <v>51</v>
      </c>
      <c r="AB4" s="13" t="s">
        <v>67</v>
      </c>
      <c r="AC4" s="13" t="s">
        <v>52</v>
      </c>
      <c r="AD4" s="13"/>
      <c r="AE4" s="13" t="s">
        <v>68</v>
      </c>
      <c r="AF4" s="13" t="s">
        <v>69</v>
      </c>
      <c r="AG4" s="13" t="s">
        <v>70</v>
      </c>
      <c r="AH4" s="13" t="s">
        <v>71</v>
      </c>
      <c r="AI4" s="13" t="s">
        <v>60</v>
      </c>
      <c r="AJ4" s="13" t="s">
        <v>60</v>
      </c>
      <c r="AK4" s="13" t="s">
        <v>51</v>
      </c>
      <c r="AL4" s="13" t="s">
        <v>72</v>
      </c>
      <c r="AM4" s="1" t="s">
        <v>73</v>
      </c>
      <c r="AN4" s="13" t="s">
        <v>74</v>
      </c>
      <c r="AO4" s="14"/>
      <c r="AP4" s="15"/>
      <c r="AT4" s="16"/>
      <c r="AU4" s="15"/>
      <c r="AV4" s="15"/>
      <c r="AW4" s="15"/>
      <c r="AX4" s="15"/>
      <c r="AY4" s="15"/>
      <c r="AZ4" s="6"/>
      <c r="BA4" s="6"/>
      <c r="BB4" s="6"/>
      <c r="BC4" s="6"/>
      <c r="BD4" s="6"/>
      <c r="BE4" s="6"/>
      <c r="BF4" s="6"/>
      <c r="BG4" s="6"/>
      <c r="BH4" s="6"/>
      <c r="BI4" s="6"/>
      <c r="BJ4" s="6"/>
      <c r="BK4" s="6"/>
      <c r="BL4" s="6"/>
      <c r="BM4" s="6"/>
      <c r="BN4" s="6"/>
      <c r="BO4" s="6"/>
      <c r="BZ4" s="6"/>
    </row>
    <row r="5">
      <c r="A5" s="1">
        <v>200.0</v>
      </c>
      <c r="B5" s="1" t="s">
        <v>44</v>
      </c>
      <c r="C5" s="1" t="s">
        <v>57</v>
      </c>
      <c r="E5" s="1" t="s">
        <v>65</v>
      </c>
      <c r="F5" s="1"/>
      <c r="G5" s="13" t="s">
        <v>75</v>
      </c>
      <c r="H5" s="13" t="s">
        <v>60</v>
      </c>
      <c r="I5" s="13" t="s">
        <v>60</v>
      </c>
      <c r="J5" s="13" t="s">
        <v>51</v>
      </c>
      <c r="K5" s="13"/>
      <c r="L5" s="13" t="s">
        <v>51</v>
      </c>
      <c r="M5" s="13" t="s">
        <v>51</v>
      </c>
      <c r="N5" s="13" t="s">
        <v>49</v>
      </c>
      <c r="O5" s="13" t="s">
        <v>51</v>
      </c>
      <c r="P5" s="13" t="s">
        <v>51</v>
      </c>
      <c r="Q5" s="13" t="s">
        <v>51</v>
      </c>
      <c r="R5" s="13" t="s">
        <v>51</v>
      </c>
      <c r="S5" s="13"/>
      <c r="T5" s="13" t="s">
        <v>51</v>
      </c>
      <c r="U5" s="13" t="s">
        <v>49</v>
      </c>
      <c r="V5" s="13" t="s">
        <v>51</v>
      </c>
      <c r="W5" s="13" t="s">
        <v>51</v>
      </c>
      <c r="X5" s="13" t="s">
        <v>51</v>
      </c>
      <c r="Y5" s="13" t="s">
        <v>51</v>
      </c>
      <c r="Z5" s="13" t="s">
        <v>51</v>
      </c>
      <c r="AA5" s="13" t="s">
        <v>51</v>
      </c>
      <c r="AB5" s="13"/>
      <c r="AC5" s="13" t="s">
        <v>68</v>
      </c>
      <c r="AD5" s="13" t="s">
        <v>76</v>
      </c>
      <c r="AE5" s="13" t="s">
        <v>68</v>
      </c>
      <c r="AF5" s="13" t="s">
        <v>77</v>
      </c>
      <c r="AG5" s="13" t="s">
        <v>78</v>
      </c>
      <c r="AH5" s="13" t="s">
        <v>79</v>
      </c>
      <c r="AI5" s="13" t="s">
        <v>60</v>
      </c>
      <c r="AJ5" s="13" t="s">
        <v>60</v>
      </c>
      <c r="AK5" s="13" t="s">
        <v>51</v>
      </c>
      <c r="AL5" s="13" t="s">
        <v>80</v>
      </c>
      <c r="AM5" s="1" t="s">
        <v>73</v>
      </c>
      <c r="AN5" s="13" t="s">
        <v>81</v>
      </c>
      <c r="AO5" s="17"/>
      <c r="AP5" s="15"/>
      <c r="AT5" s="15"/>
      <c r="AU5" s="15"/>
      <c r="AV5" s="15"/>
      <c r="AW5" s="15"/>
      <c r="AX5" s="15"/>
      <c r="AY5" s="15"/>
      <c r="AZ5" s="6"/>
      <c r="BA5" s="6"/>
      <c r="BB5" s="6"/>
      <c r="BC5" s="6"/>
      <c r="BD5" s="6"/>
      <c r="BE5" s="6"/>
      <c r="BF5" s="6"/>
      <c r="BG5" s="6"/>
      <c r="BH5" s="6"/>
      <c r="BI5" s="6"/>
      <c r="BJ5" s="6"/>
      <c r="BK5" s="6"/>
      <c r="BL5" s="6"/>
      <c r="BM5" s="6"/>
      <c r="BN5" s="6"/>
      <c r="BO5" s="6"/>
      <c r="BZ5" s="6"/>
    </row>
    <row r="6">
      <c r="A6" s="1">
        <v>200.0</v>
      </c>
      <c r="B6" s="1" t="s">
        <v>44</v>
      </c>
      <c r="C6" s="1" t="s">
        <v>57</v>
      </c>
      <c r="E6" s="1" t="s">
        <v>65</v>
      </c>
      <c r="F6" s="1"/>
      <c r="G6" s="13" t="s">
        <v>82</v>
      </c>
      <c r="H6" s="13" t="s">
        <v>49</v>
      </c>
      <c r="I6" s="13" t="s">
        <v>51</v>
      </c>
      <c r="J6" s="13" t="s">
        <v>51</v>
      </c>
      <c r="K6" s="13"/>
      <c r="L6" s="13" t="s">
        <v>51</v>
      </c>
      <c r="M6" s="13" t="s">
        <v>51</v>
      </c>
      <c r="N6" s="13" t="s">
        <v>49</v>
      </c>
      <c r="O6" s="13" t="s">
        <v>51</v>
      </c>
      <c r="P6" s="13" t="s">
        <v>51</v>
      </c>
      <c r="Q6" s="13" t="s">
        <v>51</v>
      </c>
      <c r="R6" s="13" t="s">
        <v>51</v>
      </c>
      <c r="S6" s="13"/>
      <c r="T6" s="13" t="s">
        <v>51</v>
      </c>
      <c r="U6" s="13" t="s">
        <v>49</v>
      </c>
      <c r="V6" s="13" t="s">
        <v>51</v>
      </c>
      <c r="W6" s="13" t="s">
        <v>51</v>
      </c>
      <c r="X6" s="13" t="s">
        <v>51</v>
      </c>
      <c r="Y6" s="13" t="s">
        <v>51</v>
      </c>
      <c r="Z6" s="13" t="s">
        <v>51</v>
      </c>
      <c r="AA6" s="13" t="s">
        <v>51</v>
      </c>
      <c r="AB6" s="13"/>
      <c r="AC6" s="13" t="s">
        <v>52</v>
      </c>
      <c r="AD6" s="13"/>
      <c r="AE6" s="13" t="s">
        <v>68</v>
      </c>
      <c r="AF6" s="13" t="s">
        <v>69</v>
      </c>
      <c r="AG6" s="13" t="s">
        <v>83</v>
      </c>
      <c r="AH6" s="13" t="s">
        <v>84</v>
      </c>
      <c r="AI6" s="13" t="s">
        <v>60</v>
      </c>
      <c r="AJ6" s="13" t="s">
        <v>50</v>
      </c>
      <c r="AK6" s="13" t="s">
        <v>51</v>
      </c>
      <c r="AL6" s="13" t="s">
        <v>85</v>
      </c>
      <c r="AM6" s="1" t="s">
        <v>73</v>
      </c>
      <c r="AN6" s="13" t="s">
        <v>86</v>
      </c>
      <c r="AO6" s="17"/>
      <c r="AP6" s="15"/>
      <c r="AT6" s="15"/>
      <c r="AU6" s="15"/>
      <c r="AV6" s="15"/>
      <c r="AW6" s="15"/>
      <c r="AX6" s="15"/>
      <c r="AY6" s="15"/>
      <c r="AZ6" s="6"/>
      <c r="BA6" s="6"/>
      <c r="BB6" s="6"/>
      <c r="BC6" s="6"/>
      <c r="BD6" s="6"/>
      <c r="BE6" s="6"/>
      <c r="BF6" s="6"/>
      <c r="BG6" s="6"/>
      <c r="BH6" s="6"/>
      <c r="BI6" s="6"/>
      <c r="BJ6" s="6"/>
      <c r="BK6" s="6"/>
      <c r="BL6" s="6"/>
      <c r="BM6" s="6"/>
      <c r="BN6" s="6"/>
      <c r="BO6" s="6"/>
      <c r="BZ6" s="6"/>
    </row>
    <row r="7">
      <c r="A7" s="1">
        <v>9.0</v>
      </c>
      <c r="B7" s="1" t="s">
        <v>44</v>
      </c>
      <c r="C7" s="1" t="s">
        <v>87</v>
      </c>
      <c r="E7" s="1" t="s">
        <v>47</v>
      </c>
      <c r="F7" s="1" t="s">
        <v>88</v>
      </c>
      <c r="G7" s="1" t="s">
        <v>89</v>
      </c>
      <c r="H7" s="1" t="s">
        <v>60</v>
      </c>
      <c r="I7" s="1" t="s">
        <v>51</v>
      </c>
      <c r="J7" s="1" t="s">
        <v>51</v>
      </c>
      <c r="L7" s="1" t="s">
        <v>51</v>
      </c>
      <c r="M7" s="1" t="s">
        <v>51</v>
      </c>
      <c r="N7" s="1" t="s">
        <v>51</v>
      </c>
      <c r="O7" s="1" t="s">
        <v>50</v>
      </c>
      <c r="P7" s="1" t="s">
        <v>60</v>
      </c>
      <c r="Q7" s="1" t="s">
        <v>51</v>
      </c>
      <c r="R7" s="1" t="s">
        <v>51</v>
      </c>
      <c r="S7" s="1"/>
      <c r="T7" s="1" t="s">
        <v>51</v>
      </c>
      <c r="U7" s="1" t="s">
        <v>51</v>
      </c>
      <c r="V7" s="1" t="s">
        <v>49</v>
      </c>
      <c r="W7" s="1" t="s">
        <v>51</v>
      </c>
      <c r="X7" s="1" t="s">
        <v>51</v>
      </c>
      <c r="Y7" s="1" t="s">
        <v>51</v>
      </c>
      <c r="Z7" s="1" t="s">
        <v>51</v>
      </c>
      <c r="AA7" s="1" t="s">
        <v>51</v>
      </c>
      <c r="AC7" s="1" t="s">
        <v>52</v>
      </c>
      <c r="AE7" s="1" t="s">
        <v>68</v>
      </c>
      <c r="AF7" s="1" t="s">
        <v>90</v>
      </c>
      <c r="AG7" s="1" t="s">
        <v>91</v>
      </c>
      <c r="AH7" s="1" t="s">
        <v>92</v>
      </c>
      <c r="AI7" s="1" t="s">
        <v>60</v>
      </c>
      <c r="AJ7" s="1" t="s">
        <v>60</v>
      </c>
      <c r="AK7" s="1" t="s">
        <v>61</v>
      </c>
      <c r="AL7" s="1"/>
      <c r="AM7" s="1" t="s">
        <v>55</v>
      </c>
      <c r="AN7" s="1" t="s">
        <v>93</v>
      </c>
      <c r="AT7" s="9"/>
      <c r="AW7" s="10"/>
      <c r="AX7" s="10"/>
      <c r="AY7" s="10"/>
      <c r="AZ7" s="6"/>
      <c r="BA7" s="11"/>
      <c r="BB7" s="11"/>
      <c r="BC7" s="11"/>
      <c r="BD7" s="11"/>
      <c r="BE7" s="11"/>
      <c r="BF7" s="11"/>
      <c r="BG7" s="11"/>
      <c r="BH7" s="12"/>
      <c r="BI7" s="12"/>
      <c r="BJ7" s="12"/>
      <c r="BK7" s="12"/>
      <c r="BL7" s="12"/>
      <c r="BM7" s="12"/>
      <c r="BN7" s="12"/>
      <c r="BO7" s="12"/>
      <c r="BZ7" s="11"/>
    </row>
    <row r="8">
      <c r="A8" s="1">
        <v>6.0</v>
      </c>
      <c r="B8" s="1" t="s">
        <v>44</v>
      </c>
      <c r="C8" s="1" t="s">
        <v>57</v>
      </c>
      <c r="E8" s="1" t="s">
        <v>47</v>
      </c>
      <c r="F8" s="1"/>
      <c r="G8" s="1" t="s">
        <v>94</v>
      </c>
      <c r="H8" s="1" t="s">
        <v>50</v>
      </c>
      <c r="I8" s="1" t="s">
        <v>60</v>
      </c>
      <c r="J8" s="1" t="s">
        <v>51</v>
      </c>
      <c r="L8" s="1" t="s">
        <v>51</v>
      </c>
      <c r="M8" s="1" t="s">
        <v>61</v>
      </c>
      <c r="N8" s="1" t="s">
        <v>60</v>
      </c>
      <c r="O8" s="1" t="s">
        <v>50</v>
      </c>
      <c r="P8" s="1" t="s">
        <v>51</v>
      </c>
      <c r="Q8" s="1" t="s">
        <v>51</v>
      </c>
      <c r="R8" s="1" t="s">
        <v>60</v>
      </c>
      <c r="S8" s="1" t="s">
        <v>95</v>
      </c>
      <c r="T8" s="1" t="s">
        <v>51</v>
      </c>
      <c r="U8" s="1" t="s">
        <v>60</v>
      </c>
      <c r="V8" s="1" t="s">
        <v>51</v>
      </c>
      <c r="W8" s="1" t="s">
        <v>51</v>
      </c>
      <c r="X8" s="1" t="s">
        <v>51</v>
      </c>
      <c r="Y8" s="1" t="s">
        <v>60</v>
      </c>
      <c r="Z8" s="1" t="s">
        <v>51</v>
      </c>
      <c r="AA8" s="1" t="s">
        <v>51</v>
      </c>
      <c r="AC8" s="1" t="s">
        <v>52</v>
      </c>
      <c r="AE8" s="1" t="s">
        <v>52</v>
      </c>
      <c r="AF8" s="1"/>
      <c r="AG8" s="1" t="s">
        <v>96</v>
      </c>
      <c r="AH8" s="1" t="s">
        <v>97</v>
      </c>
      <c r="AI8" s="1" t="s">
        <v>60</v>
      </c>
      <c r="AJ8" s="1" t="s">
        <v>50</v>
      </c>
      <c r="AK8" s="1" t="s">
        <v>61</v>
      </c>
      <c r="AL8" s="1" t="s">
        <v>98</v>
      </c>
      <c r="AM8" s="1" t="s">
        <v>55</v>
      </c>
      <c r="AN8" s="1" t="s">
        <v>99</v>
      </c>
      <c r="AW8" s="10"/>
      <c r="AX8" s="10"/>
      <c r="AY8" s="10"/>
      <c r="AZ8" s="6"/>
      <c r="BA8" s="11"/>
      <c r="BB8" s="11"/>
      <c r="BC8" s="11"/>
      <c r="BD8" s="11"/>
      <c r="BE8" s="11"/>
      <c r="BF8" s="11"/>
      <c r="BG8" s="11"/>
      <c r="BH8" s="12"/>
      <c r="BI8" s="12"/>
      <c r="BJ8" s="12"/>
      <c r="BK8" s="12"/>
      <c r="BL8" s="12"/>
      <c r="BM8" s="12"/>
      <c r="BN8" s="12"/>
      <c r="BO8" s="12"/>
      <c r="BZ8" s="11"/>
    </row>
    <row r="9">
      <c r="A9" s="1">
        <v>7.0</v>
      </c>
      <c r="B9" s="1" t="s">
        <v>44</v>
      </c>
      <c r="C9" s="1" t="s">
        <v>57</v>
      </c>
      <c r="E9" s="1" t="s">
        <v>65</v>
      </c>
      <c r="F9" s="1"/>
      <c r="G9" s="1" t="s">
        <v>100</v>
      </c>
      <c r="H9" s="1" t="s">
        <v>49</v>
      </c>
      <c r="I9" s="1" t="s">
        <v>51</v>
      </c>
      <c r="J9" s="1" t="s">
        <v>51</v>
      </c>
      <c r="L9" s="1" t="s">
        <v>51</v>
      </c>
      <c r="M9" s="1" t="s">
        <v>60</v>
      </c>
      <c r="N9" s="1" t="s">
        <v>60</v>
      </c>
      <c r="O9" s="1" t="s">
        <v>61</v>
      </c>
      <c r="P9" s="1" t="s">
        <v>51</v>
      </c>
      <c r="Q9" s="1" t="s">
        <v>51</v>
      </c>
      <c r="R9" s="1" t="s">
        <v>51</v>
      </c>
      <c r="S9" s="1"/>
      <c r="T9" s="1" t="s">
        <v>60</v>
      </c>
      <c r="U9" s="1" t="s">
        <v>51</v>
      </c>
      <c r="V9" s="1" t="s">
        <v>51</v>
      </c>
      <c r="W9" s="1" t="s">
        <v>51</v>
      </c>
      <c r="X9" s="1" t="s">
        <v>51</v>
      </c>
      <c r="Y9" s="1" t="s">
        <v>60</v>
      </c>
      <c r="Z9" s="1" t="s">
        <v>61</v>
      </c>
      <c r="AA9" s="1" t="s">
        <v>51</v>
      </c>
      <c r="AC9" s="1" t="s">
        <v>52</v>
      </c>
      <c r="AE9" s="1" t="s">
        <v>52</v>
      </c>
      <c r="AF9" s="1"/>
      <c r="AG9" s="1" t="s">
        <v>101</v>
      </c>
      <c r="AH9" s="1" t="s">
        <v>102</v>
      </c>
      <c r="AI9" s="1" t="s">
        <v>51</v>
      </c>
      <c r="AJ9" s="1" t="s">
        <v>51</v>
      </c>
      <c r="AK9" s="1" t="s">
        <v>51</v>
      </c>
      <c r="AL9" s="1"/>
      <c r="AM9" s="1" t="s">
        <v>55</v>
      </c>
      <c r="AN9" s="1" t="s">
        <v>103</v>
      </c>
      <c r="AW9" s="10"/>
      <c r="AX9" s="10"/>
      <c r="AY9" s="10"/>
      <c r="AZ9" s="6"/>
      <c r="BA9" s="11"/>
      <c r="BB9" s="11"/>
      <c r="BC9" s="11"/>
      <c r="BD9" s="11"/>
      <c r="BE9" s="11"/>
      <c r="BF9" s="11"/>
      <c r="BG9" s="11"/>
      <c r="BH9" s="12"/>
      <c r="BI9" s="12"/>
      <c r="BJ9" s="12"/>
      <c r="BK9" s="12"/>
      <c r="BL9" s="12"/>
      <c r="BM9" s="12"/>
      <c r="BN9" s="12"/>
      <c r="BO9" s="12"/>
      <c r="BZ9" s="11"/>
    </row>
    <row r="10">
      <c r="A10" s="1">
        <v>200.0</v>
      </c>
      <c r="B10" s="1" t="s">
        <v>44</v>
      </c>
      <c r="C10" s="1" t="s">
        <v>57</v>
      </c>
      <c r="E10" s="1" t="s">
        <v>65</v>
      </c>
      <c r="F10" s="1"/>
      <c r="G10" s="13" t="s">
        <v>104</v>
      </c>
      <c r="H10" s="13" t="s">
        <v>51</v>
      </c>
      <c r="I10" s="13" t="s">
        <v>49</v>
      </c>
      <c r="J10" s="13" t="s">
        <v>51</v>
      </c>
      <c r="K10" s="13"/>
      <c r="L10" s="13" t="s">
        <v>51</v>
      </c>
      <c r="M10" s="13" t="s">
        <v>51</v>
      </c>
      <c r="N10" s="13" t="s">
        <v>49</v>
      </c>
      <c r="O10" s="13" t="s">
        <v>51</v>
      </c>
      <c r="P10" s="13" t="s">
        <v>51</v>
      </c>
      <c r="Q10" s="13" t="s">
        <v>51</v>
      </c>
      <c r="R10" s="13" t="s">
        <v>51</v>
      </c>
      <c r="S10" s="13"/>
      <c r="T10" s="13" t="s">
        <v>51</v>
      </c>
      <c r="U10" s="13" t="s">
        <v>51</v>
      </c>
      <c r="V10" s="13" t="s">
        <v>51</v>
      </c>
      <c r="W10" s="13" t="s">
        <v>51</v>
      </c>
      <c r="X10" s="13" t="s">
        <v>51</v>
      </c>
      <c r="Y10" s="13" t="s">
        <v>49</v>
      </c>
      <c r="Z10" s="13" t="s">
        <v>51</v>
      </c>
      <c r="AA10" s="13" t="s">
        <v>51</v>
      </c>
      <c r="AB10" s="13"/>
      <c r="AC10" s="13" t="s">
        <v>68</v>
      </c>
      <c r="AD10" s="13" t="s">
        <v>105</v>
      </c>
      <c r="AE10" s="13" t="s">
        <v>68</v>
      </c>
      <c r="AF10" s="13" t="s">
        <v>106</v>
      </c>
      <c r="AG10" s="13" t="s">
        <v>107</v>
      </c>
      <c r="AH10" s="13" t="s">
        <v>108</v>
      </c>
      <c r="AI10" s="13" t="s">
        <v>51</v>
      </c>
      <c r="AJ10" s="13" t="s">
        <v>60</v>
      </c>
      <c r="AK10" s="13" t="s">
        <v>51</v>
      </c>
      <c r="AL10" s="13" t="s">
        <v>109</v>
      </c>
      <c r="AM10" s="1" t="s">
        <v>73</v>
      </c>
      <c r="AN10" s="13" t="s">
        <v>110</v>
      </c>
      <c r="AO10" s="17"/>
      <c r="AP10" s="15"/>
      <c r="AT10" s="15"/>
      <c r="AU10" s="15"/>
      <c r="AV10" s="15"/>
      <c r="AW10" s="15"/>
      <c r="AX10" s="15"/>
      <c r="AY10" s="15"/>
      <c r="AZ10" s="6"/>
      <c r="BA10" s="6"/>
      <c r="BB10" s="6"/>
      <c r="BC10" s="6"/>
      <c r="BD10" s="6"/>
      <c r="BE10" s="6"/>
      <c r="BF10" s="6"/>
      <c r="BG10" s="6"/>
      <c r="BH10" s="6"/>
      <c r="BI10" s="6"/>
      <c r="BJ10" s="6"/>
      <c r="BK10" s="6"/>
      <c r="BL10" s="6"/>
      <c r="BM10" s="6"/>
      <c r="BN10" s="6"/>
      <c r="BO10" s="6"/>
      <c r="BZ10" s="6"/>
    </row>
    <row r="11">
      <c r="A11" s="1">
        <v>200.0</v>
      </c>
      <c r="B11" s="1" t="s">
        <v>44</v>
      </c>
      <c r="C11" s="1" t="s">
        <v>57</v>
      </c>
      <c r="E11" s="1" t="s">
        <v>65</v>
      </c>
      <c r="F11" s="1"/>
      <c r="G11" s="13" t="s">
        <v>111</v>
      </c>
      <c r="H11" s="13" t="s">
        <v>49</v>
      </c>
      <c r="I11" s="13" t="s">
        <v>51</v>
      </c>
      <c r="J11" s="13" t="s">
        <v>51</v>
      </c>
      <c r="K11" s="13"/>
      <c r="L11" s="13" t="s">
        <v>51</v>
      </c>
      <c r="M11" s="13" t="s">
        <v>51</v>
      </c>
      <c r="N11" s="13" t="s">
        <v>49</v>
      </c>
      <c r="O11" s="13" t="s">
        <v>51</v>
      </c>
      <c r="P11" s="13" t="s">
        <v>51</v>
      </c>
      <c r="Q11" s="13" t="s">
        <v>51</v>
      </c>
      <c r="R11" s="13" t="s">
        <v>51</v>
      </c>
      <c r="S11" s="13"/>
      <c r="T11" s="13" t="s">
        <v>51</v>
      </c>
      <c r="U11" s="13" t="s">
        <v>51</v>
      </c>
      <c r="V11" s="13" t="s">
        <v>51</v>
      </c>
      <c r="W11" s="13" t="s">
        <v>51</v>
      </c>
      <c r="X11" s="13" t="s">
        <v>51</v>
      </c>
      <c r="Y11" s="13" t="s">
        <v>51</v>
      </c>
      <c r="Z11" s="13" t="s">
        <v>51</v>
      </c>
      <c r="AA11" s="13" t="s">
        <v>49</v>
      </c>
      <c r="AB11" s="13" t="s">
        <v>112</v>
      </c>
      <c r="AC11" s="13" t="s">
        <v>68</v>
      </c>
      <c r="AD11" s="13" t="s">
        <v>113</v>
      </c>
      <c r="AE11" s="13" t="s">
        <v>52</v>
      </c>
      <c r="AF11" s="13"/>
      <c r="AG11" s="13" t="s">
        <v>114</v>
      </c>
      <c r="AH11" s="13" t="s">
        <v>115</v>
      </c>
      <c r="AI11" s="13" t="s">
        <v>51</v>
      </c>
      <c r="AJ11" s="13" t="s">
        <v>49</v>
      </c>
      <c r="AK11" s="13" t="s">
        <v>51</v>
      </c>
      <c r="AL11" s="13" t="s">
        <v>116</v>
      </c>
      <c r="AM11" s="1" t="s">
        <v>73</v>
      </c>
      <c r="AN11" s="13" t="s">
        <v>111</v>
      </c>
      <c r="AO11" s="17"/>
      <c r="AP11" s="15"/>
      <c r="AT11" s="15"/>
      <c r="AU11" s="15"/>
      <c r="AV11" s="15"/>
      <c r="AW11" s="15"/>
      <c r="AX11" s="15"/>
      <c r="AY11" s="15"/>
      <c r="AZ11" s="6"/>
      <c r="BA11" s="6"/>
      <c r="BB11" s="6"/>
      <c r="BC11" s="6"/>
      <c r="BD11" s="6"/>
      <c r="BE11" s="6"/>
      <c r="BF11" s="6"/>
      <c r="BG11" s="6"/>
      <c r="BH11" s="6"/>
      <c r="BI11" s="6"/>
      <c r="BJ11" s="6"/>
      <c r="BK11" s="6"/>
      <c r="BL11" s="6"/>
      <c r="BM11" s="6"/>
      <c r="BN11" s="6"/>
      <c r="BO11" s="6"/>
      <c r="BZ11" s="6"/>
    </row>
    <row r="12">
      <c r="A12" s="2">
        <v>4.0</v>
      </c>
      <c r="B12" s="2" t="s">
        <v>44</v>
      </c>
      <c r="C12" s="2" t="s">
        <v>57</v>
      </c>
      <c r="E12" s="2" t="s">
        <v>47</v>
      </c>
      <c r="G12" s="2" t="s">
        <v>117</v>
      </c>
      <c r="H12" s="2" t="s">
        <v>49</v>
      </c>
      <c r="I12" s="2" t="s">
        <v>50</v>
      </c>
      <c r="J12" s="2" t="s">
        <v>51</v>
      </c>
      <c r="L12" s="2" t="s">
        <v>51</v>
      </c>
      <c r="M12" s="2" t="s">
        <v>51</v>
      </c>
      <c r="N12" s="2" t="s">
        <v>60</v>
      </c>
      <c r="O12" s="2" t="s">
        <v>50</v>
      </c>
      <c r="P12" s="2" t="s">
        <v>51</v>
      </c>
      <c r="Q12" s="2" t="s">
        <v>51</v>
      </c>
      <c r="R12" s="2" t="s">
        <v>51</v>
      </c>
      <c r="S12" s="2"/>
      <c r="T12" s="2" t="s">
        <v>51</v>
      </c>
      <c r="U12" s="2" t="s">
        <v>60</v>
      </c>
      <c r="V12" s="2" t="s">
        <v>51</v>
      </c>
      <c r="W12" s="2" t="s">
        <v>51</v>
      </c>
      <c r="X12" s="2" t="s">
        <v>51</v>
      </c>
      <c r="Y12" s="2" t="s">
        <v>51</v>
      </c>
      <c r="Z12" s="2" t="s">
        <v>51</v>
      </c>
      <c r="AA12" s="2" t="s">
        <v>51</v>
      </c>
      <c r="AC12" s="2" t="s">
        <v>68</v>
      </c>
      <c r="AD12" s="1" t="s">
        <v>118</v>
      </c>
      <c r="AE12" s="2" t="s">
        <v>68</v>
      </c>
      <c r="AF12" s="2" t="s">
        <v>119</v>
      </c>
      <c r="AG12" s="2" t="s">
        <v>120</v>
      </c>
      <c r="AH12" s="2" t="s">
        <v>121</v>
      </c>
      <c r="AI12" s="2" t="s">
        <v>60</v>
      </c>
      <c r="AJ12" s="2" t="s">
        <v>60</v>
      </c>
      <c r="AK12" s="2" t="s">
        <v>50</v>
      </c>
      <c r="AL12" s="2"/>
      <c r="AM12" s="2" t="s">
        <v>73</v>
      </c>
      <c r="AN12" s="2" t="s">
        <v>122</v>
      </c>
      <c r="AW12" s="10"/>
      <c r="AX12" s="10"/>
      <c r="AY12" s="10"/>
      <c r="AZ12" s="6"/>
      <c r="BA12" s="11"/>
      <c r="BB12" s="11"/>
      <c r="BC12" s="11"/>
      <c r="BD12" s="11"/>
      <c r="BE12" s="11"/>
      <c r="BF12" s="11"/>
      <c r="BG12" s="11"/>
      <c r="BH12" s="12"/>
      <c r="BI12" s="12"/>
      <c r="BJ12" s="12"/>
      <c r="BK12" s="12"/>
      <c r="BL12" s="12"/>
      <c r="BM12" s="12"/>
      <c r="BN12" s="12"/>
      <c r="BO12" s="12"/>
      <c r="BZ12" s="11"/>
    </row>
    <row r="13">
      <c r="A13" s="1">
        <v>54.0</v>
      </c>
      <c r="B13" s="1" t="s">
        <v>44</v>
      </c>
      <c r="C13" s="1" t="s">
        <v>45</v>
      </c>
      <c r="D13" s="1" t="s">
        <v>123</v>
      </c>
      <c r="E13" s="1" t="s">
        <v>47</v>
      </c>
      <c r="G13" s="1" t="s">
        <v>124</v>
      </c>
      <c r="H13" s="1" t="s">
        <v>49</v>
      </c>
      <c r="I13" s="1" t="s">
        <v>51</v>
      </c>
      <c r="J13" s="1" t="s">
        <v>51</v>
      </c>
      <c r="L13" s="1" t="s">
        <v>51</v>
      </c>
      <c r="M13" s="1" t="s">
        <v>51</v>
      </c>
      <c r="N13" s="1" t="s">
        <v>60</v>
      </c>
      <c r="O13" s="1" t="s">
        <v>51</v>
      </c>
      <c r="P13" s="1" t="s">
        <v>50</v>
      </c>
      <c r="Q13" s="1" t="s">
        <v>51</v>
      </c>
      <c r="R13" s="1" t="s">
        <v>51</v>
      </c>
      <c r="S13" s="1"/>
      <c r="T13" s="1" t="s">
        <v>61</v>
      </c>
      <c r="U13" s="1" t="s">
        <v>60</v>
      </c>
      <c r="V13" s="1" t="s">
        <v>61</v>
      </c>
      <c r="W13" s="1" t="s">
        <v>61</v>
      </c>
      <c r="X13" s="1" t="s">
        <v>51</v>
      </c>
      <c r="Y13" s="1" t="s">
        <v>61</v>
      </c>
      <c r="Z13" s="1" t="s">
        <v>51</v>
      </c>
      <c r="AA13" s="1" t="s">
        <v>51</v>
      </c>
      <c r="AB13" s="1"/>
      <c r="AC13" s="1" t="s">
        <v>68</v>
      </c>
      <c r="AD13" s="1" t="s">
        <v>125</v>
      </c>
      <c r="AE13" s="1" t="s">
        <v>68</v>
      </c>
      <c r="AF13" s="1" t="s">
        <v>126</v>
      </c>
      <c r="AG13" s="1" t="s">
        <v>127</v>
      </c>
      <c r="AH13" s="1" t="s">
        <v>128</v>
      </c>
      <c r="AI13" s="1" t="s">
        <v>49</v>
      </c>
      <c r="AJ13" s="1" t="s">
        <v>60</v>
      </c>
      <c r="AK13" s="1" t="s">
        <v>51</v>
      </c>
      <c r="AL13" s="1"/>
      <c r="AM13" s="1" t="s">
        <v>55</v>
      </c>
      <c r="AN13" s="1" t="s">
        <v>129</v>
      </c>
      <c r="AW13" s="10"/>
      <c r="AX13" s="10"/>
      <c r="AY13" s="10"/>
      <c r="AZ13" s="6"/>
      <c r="BA13" s="11"/>
      <c r="BB13" s="11"/>
      <c r="BC13" s="11"/>
      <c r="BD13" s="11"/>
      <c r="BE13" s="11"/>
      <c r="BF13" s="11"/>
      <c r="BG13" s="11"/>
      <c r="BH13" s="12"/>
      <c r="BI13" s="12"/>
      <c r="BJ13" s="12"/>
      <c r="BK13" s="12"/>
      <c r="BL13" s="12"/>
      <c r="BM13" s="12"/>
      <c r="BN13" s="12"/>
      <c r="BO13" s="12"/>
      <c r="BZ13" s="11"/>
    </row>
    <row r="14">
      <c r="A14" s="1">
        <v>61.0</v>
      </c>
      <c r="B14" s="1" t="s">
        <v>44</v>
      </c>
      <c r="C14" s="1" t="s">
        <v>87</v>
      </c>
      <c r="E14" s="1" t="s">
        <v>58</v>
      </c>
      <c r="F14" s="1" t="s">
        <v>88</v>
      </c>
      <c r="G14" s="1" t="s">
        <v>130</v>
      </c>
      <c r="H14" s="1" t="s">
        <v>50</v>
      </c>
      <c r="I14" s="1" t="s">
        <v>50</v>
      </c>
      <c r="J14" s="1" t="s">
        <v>51</v>
      </c>
      <c r="L14" s="1" t="s">
        <v>51</v>
      </c>
      <c r="M14" s="1" t="s">
        <v>49</v>
      </c>
      <c r="N14" s="1" t="s">
        <v>51</v>
      </c>
      <c r="O14" s="1" t="s">
        <v>51</v>
      </c>
      <c r="P14" s="1" t="s">
        <v>51</v>
      </c>
      <c r="Q14" s="1" t="s">
        <v>51</v>
      </c>
      <c r="R14" s="1" t="s">
        <v>51</v>
      </c>
      <c r="S14" s="1"/>
      <c r="T14" s="1" t="s">
        <v>51</v>
      </c>
      <c r="U14" s="1" t="s">
        <v>51</v>
      </c>
      <c r="V14" s="1" t="s">
        <v>51</v>
      </c>
      <c r="W14" s="1" t="s">
        <v>51</v>
      </c>
      <c r="X14" s="1" t="s">
        <v>51</v>
      </c>
      <c r="Y14" s="1" t="s">
        <v>51</v>
      </c>
      <c r="Z14" s="1" t="s">
        <v>49</v>
      </c>
      <c r="AA14" s="1" t="s">
        <v>51</v>
      </c>
      <c r="AC14" s="1" t="s">
        <v>68</v>
      </c>
      <c r="AD14" s="1" t="s">
        <v>131</v>
      </c>
      <c r="AE14" s="1" t="s">
        <v>52</v>
      </c>
      <c r="AF14" s="1"/>
      <c r="AG14" s="1" t="s">
        <v>132</v>
      </c>
      <c r="AH14" s="1" t="s">
        <v>133</v>
      </c>
      <c r="AI14" s="1" t="s">
        <v>51</v>
      </c>
      <c r="AJ14" s="1" t="s">
        <v>51</v>
      </c>
      <c r="AK14" s="1" t="s">
        <v>51</v>
      </c>
      <c r="AL14" s="1" t="s">
        <v>134</v>
      </c>
      <c r="AM14" s="1" t="s">
        <v>55</v>
      </c>
      <c r="AN14" s="1" t="s">
        <v>135</v>
      </c>
      <c r="AT14" s="9"/>
      <c r="AW14" s="10"/>
      <c r="AX14" s="10"/>
      <c r="AY14" s="10"/>
      <c r="AZ14" s="6"/>
      <c r="BA14" s="11"/>
      <c r="BB14" s="11"/>
      <c r="BC14" s="11"/>
      <c r="BD14" s="11"/>
      <c r="BE14" s="11"/>
      <c r="BF14" s="11"/>
      <c r="BG14" s="11"/>
      <c r="BH14" s="12"/>
      <c r="BI14" s="12"/>
      <c r="BJ14" s="12"/>
      <c r="BK14" s="12"/>
      <c r="BL14" s="12"/>
      <c r="BM14" s="12"/>
      <c r="BN14" s="12"/>
      <c r="BO14" s="12"/>
      <c r="BZ14" s="11"/>
    </row>
    <row r="15">
      <c r="A15" s="1">
        <v>58.0</v>
      </c>
      <c r="B15" s="1" t="s">
        <v>44</v>
      </c>
      <c r="C15" s="1" t="s">
        <v>87</v>
      </c>
      <c r="E15" s="1" t="s">
        <v>47</v>
      </c>
      <c r="F15" s="1" t="s">
        <v>136</v>
      </c>
      <c r="G15" s="1" t="s">
        <v>137</v>
      </c>
      <c r="H15" s="1" t="s">
        <v>60</v>
      </c>
      <c r="I15" s="1" t="s">
        <v>60</v>
      </c>
      <c r="J15" s="1" t="s">
        <v>51</v>
      </c>
      <c r="L15" s="1" t="s">
        <v>51</v>
      </c>
      <c r="M15" s="1" t="s">
        <v>60</v>
      </c>
      <c r="N15" s="1" t="s">
        <v>50</v>
      </c>
      <c r="O15" s="1" t="s">
        <v>51</v>
      </c>
      <c r="P15" s="1" t="s">
        <v>60</v>
      </c>
      <c r="Q15" s="1" t="s">
        <v>50</v>
      </c>
      <c r="R15" s="1" t="s">
        <v>51</v>
      </c>
      <c r="T15" s="1" t="s">
        <v>51</v>
      </c>
      <c r="U15" s="1" t="s">
        <v>50</v>
      </c>
      <c r="V15" s="1" t="s">
        <v>50</v>
      </c>
      <c r="W15" s="1" t="s">
        <v>50</v>
      </c>
      <c r="X15" s="1" t="s">
        <v>51</v>
      </c>
      <c r="Y15" s="1" t="s">
        <v>50</v>
      </c>
      <c r="Z15" s="1" t="s">
        <v>49</v>
      </c>
      <c r="AA15" s="1" t="s">
        <v>51</v>
      </c>
      <c r="AC15" s="1" t="s">
        <v>52</v>
      </c>
      <c r="AD15" s="1"/>
      <c r="AE15" s="1" t="s">
        <v>52</v>
      </c>
      <c r="AG15" s="1" t="s">
        <v>138</v>
      </c>
      <c r="AH15" s="1" t="s">
        <v>139</v>
      </c>
      <c r="AI15" s="1" t="s">
        <v>50</v>
      </c>
      <c r="AJ15" s="1" t="s">
        <v>61</v>
      </c>
      <c r="AK15" s="1" t="s">
        <v>49</v>
      </c>
      <c r="AL15" s="1"/>
      <c r="AM15" s="1" t="s">
        <v>55</v>
      </c>
      <c r="AN15" s="1" t="s">
        <v>140</v>
      </c>
      <c r="AW15" s="10"/>
      <c r="AX15" s="10"/>
      <c r="AY15" s="10"/>
      <c r="AZ15" s="6"/>
      <c r="BA15" s="11"/>
      <c r="BB15" s="11"/>
      <c r="BC15" s="11"/>
      <c r="BD15" s="11"/>
      <c r="BE15" s="11"/>
      <c r="BF15" s="11"/>
      <c r="BG15" s="11"/>
      <c r="BH15" s="12"/>
      <c r="BI15" s="12"/>
      <c r="BJ15" s="12"/>
      <c r="BK15" s="12"/>
      <c r="BL15" s="12"/>
      <c r="BM15" s="12"/>
      <c r="BN15" s="12"/>
      <c r="BO15" s="12"/>
      <c r="BZ15" s="11"/>
    </row>
    <row r="16">
      <c r="A16" s="1">
        <v>200.0</v>
      </c>
      <c r="B16" s="1" t="s">
        <v>44</v>
      </c>
      <c r="C16" s="1" t="s">
        <v>57</v>
      </c>
      <c r="E16" s="1" t="s">
        <v>65</v>
      </c>
      <c r="F16" s="1"/>
      <c r="G16" s="13" t="s">
        <v>141</v>
      </c>
      <c r="H16" s="13" t="s">
        <v>49</v>
      </c>
      <c r="I16" s="13" t="s">
        <v>51</v>
      </c>
      <c r="J16" s="13" t="s">
        <v>51</v>
      </c>
      <c r="K16" s="13"/>
      <c r="L16" s="13" t="s">
        <v>51</v>
      </c>
      <c r="M16" s="13" t="s">
        <v>51</v>
      </c>
      <c r="N16" s="13" t="s">
        <v>49</v>
      </c>
      <c r="O16" s="13" t="s">
        <v>51</v>
      </c>
      <c r="P16" s="13" t="s">
        <v>51</v>
      </c>
      <c r="Q16" s="13" t="s">
        <v>51</v>
      </c>
      <c r="R16" s="13" t="s">
        <v>50</v>
      </c>
      <c r="S16" s="13" t="s">
        <v>142</v>
      </c>
      <c r="T16" s="13" t="s">
        <v>51</v>
      </c>
      <c r="U16" s="13" t="s">
        <v>51</v>
      </c>
      <c r="V16" s="13" t="s">
        <v>51</v>
      </c>
      <c r="W16" s="13" t="s">
        <v>51</v>
      </c>
      <c r="X16" s="13" t="s">
        <v>51</v>
      </c>
      <c r="Y16" s="13" t="s">
        <v>60</v>
      </c>
      <c r="Z16" s="13" t="s">
        <v>51</v>
      </c>
      <c r="AA16" s="13" t="s">
        <v>60</v>
      </c>
      <c r="AB16" s="13" t="s">
        <v>143</v>
      </c>
      <c r="AC16" s="13" t="s">
        <v>52</v>
      </c>
      <c r="AD16" s="13"/>
      <c r="AE16" s="13" t="s">
        <v>68</v>
      </c>
      <c r="AF16" s="13" t="s">
        <v>144</v>
      </c>
      <c r="AG16" s="13" t="s">
        <v>145</v>
      </c>
      <c r="AH16" s="13" t="s">
        <v>146</v>
      </c>
      <c r="AI16" s="13" t="s">
        <v>50</v>
      </c>
      <c r="AJ16" s="13" t="s">
        <v>50</v>
      </c>
      <c r="AK16" s="13" t="s">
        <v>51</v>
      </c>
      <c r="AL16" s="13" t="s">
        <v>147</v>
      </c>
      <c r="AM16" s="1" t="s">
        <v>73</v>
      </c>
      <c r="AN16" s="13" t="s">
        <v>141</v>
      </c>
      <c r="AZ16" s="6"/>
      <c r="BA16" s="6"/>
      <c r="BB16" s="6"/>
      <c r="BC16" s="6"/>
      <c r="BD16" s="6"/>
      <c r="BE16" s="6"/>
      <c r="BF16" s="6"/>
      <c r="BG16" s="6"/>
      <c r="BH16" s="6"/>
      <c r="BI16" s="6"/>
      <c r="BJ16" s="6"/>
      <c r="BK16" s="6"/>
      <c r="BL16" s="6"/>
      <c r="BM16" s="6"/>
      <c r="BN16" s="6"/>
      <c r="BO16" s="6"/>
      <c r="BZ16" s="6"/>
    </row>
    <row r="17">
      <c r="A17" s="1">
        <v>200.0</v>
      </c>
      <c r="B17" s="1" t="s">
        <v>44</v>
      </c>
      <c r="C17" s="1" t="s">
        <v>57</v>
      </c>
      <c r="E17" s="1" t="s">
        <v>65</v>
      </c>
      <c r="F17" s="1"/>
      <c r="G17" s="13" t="s">
        <v>148</v>
      </c>
      <c r="H17" s="13" t="s">
        <v>49</v>
      </c>
      <c r="I17" s="13" t="s">
        <v>51</v>
      </c>
      <c r="J17" s="13" t="s">
        <v>51</v>
      </c>
      <c r="K17" s="13"/>
      <c r="L17" s="13" t="s">
        <v>51</v>
      </c>
      <c r="M17" s="13" t="s">
        <v>51</v>
      </c>
      <c r="N17" s="13" t="s">
        <v>50</v>
      </c>
      <c r="O17" s="13" t="s">
        <v>51</v>
      </c>
      <c r="P17" s="13" t="s">
        <v>51</v>
      </c>
      <c r="Q17" s="13" t="s">
        <v>49</v>
      </c>
      <c r="R17" s="13" t="s">
        <v>51</v>
      </c>
      <c r="S17" s="13"/>
      <c r="T17" s="13" t="s">
        <v>51</v>
      </c>
      <c r="U17" s="13" t="s">
        <v>51</v>
      </c>
      <c r="V17" s="13" t="s">
        <v>51</v>
      </c>
      <c r="W17" s="13" t="s">
        <v>51</v>
      </c>
      <c r="X17" s="13" t="s">
        <v>51</v>
      </c>
      <c r="Y17" s="13" t="s">
        <v>51</v>
      </c>
      <c r="Z17" s="13" t="s">
        <v>49</v>
      </c>
      <c r="AA17" s="13" t="s">
        <v>51</v>
      </c>
      <c r="AB17" s="13"/>
      <c r="AC17" s="13" t="s">
        <v>52</v>
      </c>
      <c r="AD17" s="13"/>
      <c r="AE17" s="13" t="s">
        <v>68</v>
      </c>
      <c r="AF17" s="13" t="s">
        <v>149</v>
      </c>
      <c r="AG17" s="13" t="s">
        <v>150</v>
      </c>
      <c r="AH17" s="13" t="s">
        <v>151</v>
      </c>
      <c r="AI17" s="13" t="s">
        <v>51</v>
      </c>
      <c r="AJ17" s="13" t="s">
        <v>51</v>
      </c>
      <c r="AK17" s="13" t="s">
        <v>51</v>
      </c>
      <c r="AL17" s="13" t="s">
        <v>152</v>
      </c>
      <c r="AM17" s="1" t="s">
        <v>73</v>
      </c>
      <c r="AN17" s="13" t="s">
        <v>148</v>
      </c>
      <c r="AZ17" s="6"/>
      <c r="BA17" s="6"/>
      <c r="BB17" s="6"/>
      <c r="BC17" s="6"/>
      <c r="BD17" s="6"/>
      <c r="BE17" s="6"/>
      <c r="BF17" s="6"/>
      <c r="BG17" s="6"/>
      <c r="BH17" s="6"/>
      <c r="BI17" s="6"/>
      <c r="BJ17" s="6"/>
      <c r="BK17" s="6"/>
      <c r="BL17" s="6"/>
      <c r="BM17" s="6"/>
      <c r="BN17" s="6"/>
      <c r="BO17" s="6"/>
      <c r="BZ17" s="6"/>
    </row>
    <row r="18">
      <c r="A18" s="1">
        <v>119.0</v>
      </c>
      <c r="B18" s="1" t="s">
        <v>44</v>
      </c>
      <c r="C18" s="1" t="s">
        <v>87</v>
      </c>
      <c r="E18" s="1" t="s">
        <v>47</v>
      </c>
      <c r="F18" s="1" t="s">
        <v>136</v>
      </c>
      <c r="G18" s="1"/>
      <c r="H18" s="1" t="s">
        <v>49</v>
      </c>
      <c r="I18" s="1" t="s">
        <v>51</v>
      </c>
      <c r="J18" s="1" t="s">
        <v>51</v>
      </c>
      <c r="L18" s="1" t="s">
        <v>51</v>
      </c>
      <c r="M18" s="1" t="s">
        <v>61</v>
      </c>
      <c r="N18" s="1" t="s">
        <v>61</v>
      </c>
      <c r="O18" s="1" t="s">
        <v>51</v>
      </c>
      <c r="P18" s="1" t="s">
        <v>50</v>
      </c>
      <c r="Q18" s="1" t="s">
        <v>51</v>
      </c>
      <c r="R18" s="1" t="s">
        <v>51</v>
      </c>
      <c r="T18" s="1" t="s">
        <v>61</v>
      </c>
      <c r="U18" s="1" t="s">
        <v>51</v>
      </c>
      <c r="V18" s="1" t="s">
        <v>61</v>
      </c>
      <c r="W18" s="1" t="s">
        <v>51</v>
      </c>
      <c r="X18" s="1" t="s">
        <v>51</v>
      </c>
      <c r="Y18" s="1" t="s">
        <v>51</v>
      </c>
      <c r="Z18" s="1" t="s">
        <v>51</v>
      </c>
      <c r="AA18" s="1" t="s">
        <v>51</v>
      </c>
      <c r="AC18" s="1" t="s">
        <v>52</v>
      </c>
      <c r="AD18" s="1"/>
      <c r="AE18" s="1" t="s">
        <v>52</v>
      </c>
      <c r="AF18" s="1"/>
      <c r="AG18" s="1"/>
      <c r="AH18" s="1" t="s">
        <v>153</v>
      </c>
      <c r="AI18" s="1" t="s">
        <v>50</v>
      </c>
      <c r="AJ18" s="1" t="s">
        <v>61</v>
      </c>
      <c r="AK18" s="1" t="s">
        <v>61</v>
      </c>
      <c r="AL18" s="1"/>
      <c r="AM18" s="1" t="s">
        <v>73</v>
      </c>
      <c r="AN18" s="1" t="s">
        <v>154</v>
      </c>
      <c r="AW18" s="10"/>
      <c r="AX18" s="10"/>
      <c r="AY18" s="10"/>
      <c r="AZ18" s="6"/>
      <c r="BA18" s="11"/>
      <c r="BB18" s="11"/>
      <c r="BC18" s="11"/>
      <c r="BD18" s="11"/>
      <c r="BE18" s="11"/>
      <c r="BF18" s="11"/>
      <c r="BG18" s="11"/>
      <c r="BH18" s="12"/>
      <c r="BI18" s="12"/>
      <c r="BJ18" s="12"/>
      <c r="BK18" s="12"/>
      <c r="BL18" s="12"/>
      <c r="BM18" s="12"/>
      <c r="BN18" s="12"/>
      <c r="BO18" s="12"/>
      <c r="BZ18" s="11"/>
    </row>
    <row r="19">
      <c r="A19" s="1">
        <v>146.0</v>
      </c>
      <c r="B19" s="1" t="s">
        <v>44</v>
      </c>
      <c r="C19" s="1" t="s">
        <v>57</v>
      </c>
      <c r="E19" s="1" t="s">
        <v>58</v>
      </c>
      <c r="F19" s="1"/>
      <c r="G19" s="1" t="s">
        <v>155</v>
      </c>
      <c r="H19" s="1" t="s">
        <v>60</v>
      </c>
      <c r="I19" s="1" t="s">
        <v>51</v>
      </c>
      <c r="J19" s="1" t="s">
        <v>51</v>
      </c>
      <c r="L19" s="1" t="s">
        <v>51</v>
      </c>
      <c r="M19" s="1" t="s">
        <v>51</v>
      </c>
      <c r="N19" s="1" t="s">
        <v>60</v>
      </c>
      <c r="O19" s="1" t="s">
        <v>50</v>
      </c>
      <c r="P19" s="1" t="s">
        <v>51</v>
      </c>
      <c r="Q19" s="1" t="s">
        <v>51</v>
      </c>
      <c r="R19" s="1" t="s">
        <v>51</v>
      </c>
      <c r="T19" s="1" t="s">
        <v>51</v>
      </c>
      <c r="U19" s="1" t="s">
        <v>51</v>
      </c>
      <c r="V19" s="1" t="s">
        <v>51</v>
      </c>
      <c r="W19" s="1" t="s">
        <v>51</v>
      </c>
      <c r="X19" s="1" t="s">
        <v>51</v>
      </c>
      <c r="Y19" s="1" t="s">
        <v>60</v>
      </c>
      <c r="Z19" s="1" t="s">
        <v>51</v>
      </c>
      <c r="AA19" s="1" t="s">
        <v>51</v>
      </c>
      <c r="AC19" s="1" t="s">
        <v>52</v>
      </c>
      <c r="AE19" s="1" t="s">
        <v>52</v>
      </c>
      <c r="AG19" s="1" t="s">
        <v>156</v>
      </c>
      <c r="AH19" s="1" t="s">
        <v>157</v>
      </c>
      <c r="AI19" s="1" t="s">
        <v>61</v>
      </c>
      <c r="AJ19" s="1" t="s">
        <v>50</v>
      </c>
      <c r="AK19" s="1" t="s">
        <v>51</v>
      </c>
      <c r="AL19" s="1"/>
      <c r="AM19" s="1" t="s">
        <v>55</v>
      </c>
      <c r="AN19" s="1" t="s">
        <v>158</v>
      </c>
      <c r="AW19" s="10"/>
      <c r="AX19" s="10"/>
      <c r="AY19" s="10"/>
      <c r="AZ19" s="6"/>
      <c r="BA19" s="11"/>
      <c r="BB19" s="11"/>
      <c r="BC19" s="11"/>
      <c r="BD19" s="11"/>
      <c r="BE19" s="11"/>
      <c r="BF19" s="11"/>
      <c r="BG19" s="11"/>
      <c r="BH19" s="12"/>
      <c r="BI19" s="12"/>
      <c r="BJ19" s="12"/>
      <c r="BK19" s="12"/>
      <c r="BL19" s="12"/>
      <c r="BM19" s="12"/>
      <c r="BN19" s="12"/>
      <c r="BO19" s="12"/>
      <c r="BZ19" s="11"/>
    </row>
    <row r="20">
      <c r="A20" s="1">
        <v>200.0</v>
      </c>
      <c r="B20" s="1" t="s">
        <v>44</v>
      </c>
      <c r="C20" s="1" t="s">
        <v>57</v>
      </c>
      <c r="E20" s="1" t="s">
        <v>65</v>
      </c>
      <c r="F20" s="1"/>
      <c r="G20" s="13" t="s">
        <v>159</v>
      </c>
      <c r="H20" s="13" t="s">
        <v>61</v>
      </c>
      <c r="I20" s="13" t="s">
        <v>60</v>
      </c>
      <c r="J20" s="13" t="s">
        <v>51</v>
      </c>
      <c r="K20" s="13"/>
      <c r="L20" s="13" t="s">
        <v>51</v>
      </c>
      <c r="M20" s="13" t="s">
        <v>51</v>
      </c>
      <c r="N20" s="13" t="s">
        <v>51</v>
      </c>
      <c r="O20" s="13" t="s">
        <v>51</v>
      </c>
      <c r="P20" s="13" t="s">
        <v>51</v>
      </c>
      <c r="Q20" s="13" t="s">
        <v>51</v>
      </c>
      <c r="R20" s="13" t="s">
        <v>49</v>
      </c>
      <c r="S20" s="13" t="s">
        <v>160</v>
      </c>
      <c r="T20" s="13" t="s">
        <v>51</v>
      </c>
      <c r="U20" s="13" t="s">
        <v>51</v>
      </c>
      <c r="V20" s="13" t="s">
        <v>51</v>
      </c>
      <c r="W20" s="13" t="s">
        <v>51</v>
      </c>
      <c r="X20" s="13" t="s">
        <v>51</v>
      </c>
      <c r="Y20" s="13" t="s">
        <v>49</v>
      </c>
      <c r="Z20" s="13" t="s">
        <v>51</v>
      </c>
      <c r="AA20" s="13" t="s">
        <v>51</v>
      </c>
      <c r="AB20" s="13"/>
      <c r="AC20" s="13" t="s">
        <v>68</v>
      </c>
      <c r="AD20" s="13" t="s">
        <v>161</v>
      </c>
      <c r="AE20" s="13" t="s">
        <v>68</v>
      </c>
      <c r="AF20" s="13" t="s">
        <v>161</v>
      </c>
      <c r="AG20" s="13" t="s">
        <v>162</v>
      </c>
      <c r="AH20" s="13" t="s">
        <v>163</v>
      </c>
      <c r="AI20" s="13" t="s">
        <v>51</v>
      </c>
      <c r="AJ20" s="13" t="s">
        <v>61</v>
      </c>
      <c r="AK20" s="13" t="s">
        <v>51</v>
      </c>
      <c r="AL20" s="13" t="s">
        <v>164</v>
      </c>
      <c r="AM20" s="1" t="s">
        <v>73</v>
      </c>
      <c r="AN20" s="13" t="s">
        <v>165</v>
      </c>
      <c r="AO20" s="17"/>
      <c r="AP20" s="15"/>
      <c r="AT20" s="15"/>
      <c r="AU20" s="15"/>
      <c r="AV20" s="15"/>
      <c r="AW20" s="15"/>
      <c r="AX20" s="15"/>
      <c r="AY20" s="15"/>
      <c r="AZ20" s="6"/>
      <c r="BA20" s="6"/>
      <c r="BB20" s="6"/>
      <c r="BC20" s="6"/>
      <c r="BD20" s="6"/>
      <c r="BE20" s="6"/>
      <c r="BF20" s="6"/>
      <c r="BG20" s="6"/>
      <c r="BH20" s="6"/>
      <c r="BI20" s="6"/>
      <c r="BJ20" s="6"/>
      <c r="BK20" s="6"/>
      <c r="BL20" s="6"/>
      <c r="BM20" s="6"/>
      <c r="BN20" s="6"/>
      <c r="BO20" s="6"/>
      <c r="BZ20" s="6"/>
    </row>
    <row r="21">
      <c r="A21" s="1">
        <v>200.0</v>
      </c>
      <c r="B21" s="1" t="s">
        <v>44</v>
      </c>
      <c r="C21" s="1" t="s">
        <v>57</v>
      </c>
      <c r="E21" s="1" t="s">
        <v>65</v>
      </c>
      <c r="F21" s="1"/>
      <c r="G21" s="13" t="s">
        <v>166</v>
      </c>
      <c r="H21" s="13" t="s">
        <v>49</v>
      </c>
      <c r="I21" s="13" t="s">
        <v>51</v>
      </c>
      <c r="J21" s="13" t="s">
        <v>51</v>
      </c>
      <c r="K21" s="13"/>
      <c r="L21" s="13" t="s">
        <v>51</v>
      </c>
      <c r="M21" s="13" t="s">
        <v>51</v>
      </c>
      <c r="N21" s="13" t="s">
        <v>51</v>
      </c>
      <c r="O21" s="13" t="s">
        <v>51</v>
      </c>
      <c r="P21" s="13" t="s">
        <v>51</v>
      </c>
      <c r="Q21" s="13" t="s">
        <v>51</v>
      </c>
      <c r="R21" s="13" t="s">
        <v>60</v>
      </c>
      <c r="S21" s="13" t="s">
        <v>167</v>
      </c>
      <c r="T21" s="13" t="s">
        <v>60</v>
      </c>
      <c r="U21" s="13" t="s">
        <v>51</v>
      </c>
      <c r="V21" s="13" t="s">
        <v>51</v>
      </c>
      <c r="W21" s="13" t="s">
        <v>51</v>
      </c>
      <c r="X21" s="13" t="s">
        <v>51</v>
      </c>
      <c r="Y21" s="13" t="s">
        <v>51</v>
      </c>
      <c r="Z21" s="13" t="s">
        <v>51</v>
      </c>
      <c r="AA21" s="13" t="s">
        <v>51</v>
      </c>
      <c r="AB21" s="13"/>
      <c r="AC21" s="13" t="s">
        <v>52</v>
      </c>
      <c r="AD21" s="13"/>
      <c r="AE21" s="13"/>
      <c r="AF21" s="13" t="s">
        <v>168</v>
      </c>
      <c r="AG21" s="13" t="s">
        <v>169</v>
      </c>
      <c r="AH21" s="13" t="s">
        <v>170</v>
      </c>
      <c r="AI21" s="13" t="s">
        <v>51</v>
      </c>
      <c r="AJ21" s="13" t="s">
        <v>51</v>
      </c>
      <c r="AK21" s="13" t="s">
        <v>51</v>
      </c>
      <c r="AL21" s="13" t="s">
        <v>171</v>
      </c>
      <c r="AM21" s="1" t="s">
        <v>73</v>
      </c>
      <c r="AN21" s="13" t="s">
        <v>166</v>
      </c>
      <c r="AO21" s="17"/>
      <c r="AP21" s="15"/>
      <c r="AT21" s="15"/>
      <c r="AU21" s="15"/>
      <c r="AV21" s="15"/>
      <c r="AW21" s="15"/>
      <c r="AX21" s="15"/>
      <c r="AY21" s="15"/>
      <c r="AZ21" s="6"/>
      <c r="BA21" s="6"/>
      <c r="BB21" s="6"/>
      <c r="BC21" s="6"/>
      <c r="BD21" s="6"/>
      <c r="BE21" s="6"/>
      <c r="BF21" s="6"/>
      <c r="BG21" s="6"/>
      <c r="BH21" s="6"/>
      <c r="BI21" s="6"/>
      <c r="BJ21" s="6"/>
      <c r="BK21" s="6"/>
      <c r="BL21" s="6"/>
      <c r="BM21" s="6"/>
      <c r="BN21" s="6"/>
      <c r="BO21" s="6"/>
      <c r="BZ21" s="6"/>
    </row>
    <row r="22">
      <c r="A22" s="1">
        <v>200.0</v>
      </c>
      <c r="B22" s="1" t="s">
        <v>44</v>
      </c>
      <c r="C22" s="1" t="s">
        <v>57</v>
      </c>
      <c r="E22" s="1" t="s">
        <v>65</v>
      </c>
      <c r="F22" s="1"/>
      <c r="G22" s="13" t="s">
        <v>172</v>
      </c>
      <c r="H22" s="13" t="s">
        <v>49</v>
      </c>
      <c r="I22" s="13" t="s">
        <v>51</v>
      </c>
      <c r="J22" s="13" t="s">
        <v>51</v>
      </c>
      <c r="K22" s="13"/>
      <c r="L22" s="13" t="s">
        <v>51</v>
      </c>
      <c r="M22" s="13" t="s">
        <v>51</v>
      </c>
      <c r="N22" s="13" t="s">
        <v>60</v>
      </c>
      <c r="O22" s="13" t="s">
        <v>61</v>
      </c>
      <c r="P22" s="13" t="s">
        <v>51</v>
      </c>
      <c r="Q22" s="13" t="s">
        <v>51</v>
      </c>
      <c r="R22" s="13" t="s">
        <v>51</v>
      </c>
      <c r="S22" s="13"/>
      <c r="T22" s="13" t="s">
        <v>51</v>
      </c>
      <c r="U22" s="13" t="s">
        <v>51</v>
      </c>
      <c r="V22" s="13" t="s">
        <v>51</v>
      </c>
      <c r="W22" s="13" t="s">
        <v>49</v>
      </c>
      <c r="X22" s="13" t="s">
        <v>51</v>
      </c>
      <c r="Y22" s="13" t="s">
        <v>51</v>
      </c>
      <c r="Z22" s="13" t="s">
        <v>51</v>
      </c>
      <c r="AA22" s="13" t="s">
        <v>51</v>
      </c>
      <c r="AB22" s="13"/>
      <c r="AC22" s="13" t="s">
        <v>52</v>
      </c>
      <c r="AD22" s="13"/>
      <c r="AE22" s="13" t="s">
        <v>52</v>
      </c>
      <c r="AF22" s="13"/>
      <c r="AG22" s="13" t="s">
        <v>173</v>
      </c>
      <c r="AH22" s="13" t="s">
        <v>174</v>
      </c>
      <c r="AI22" s="13" t="s">
        <v>60</v>
      </c>
      <c r="AJ22" s="13" t="s">
        <v>49</v>
      </c>
      <c r="AK22" s="13" t="s">
        <v>51</v>
      </c>
      <c r="AL22" s="13" t="s">
        <v>175</v>
      </c>
      <c r="AM22" s="1" t="s">
        <v>73</v>
      </c>
      <c r="AN22" s="13" t="s">
        <v>172</v>
      </c>
      <c r="AO22" s="17"/>
      <c r="AP22" s="15"/>
      <c r="AT22" s="15"/>
      <c r="AU22" s="15"/>
      <c r="AV22" s="15"/>
      <c r="AW22" s="15"/>
      <c r="AX22" s="15"/>
      <c r="AY22" s="15"/>
      <c r="AZ22" s="6"/>
      <c r="BA22" s="6"/>
      <c r="BB22" s="6"/>
      <c r="BC22" s="6"/>
      <c r="BD22" s="6"/>
      <c r="BE22" s="6"/>
      <c r="BF22" s="6"/>
      <c r="BG22" s="6"/>
      <c r="BH22" s="6"/>
      <c r="BI22" s="6"/>
      <c r="BJ22" s="6"/>
      <c r="BK22" s="6"/>
      <c r="BL22" s="6"/>
      <c r="BM22" s="6"/>
      <c r="BN22" s="6"/>
      <c r="BO22" s="6"/>
      <c r="BZ22" s="6"/>
    </row>
    <row r="23" ht="16.5" customHeight="1">
      <c r="A23" s="1">
        <v>11.0</v>
      </c>
      <c r="B23" s="1" t="s">
        <v>44</v>
      </c>
      <c r="C23" s="1" t="s">
        <v>87</v>
      </c>
      <c r="E23" s="1" t="s">
        <v>47</v>
      </c>
      <c r="F23" s="1" t="s">
        <v>176</v>
      </c>
      <c r="G23" s="1" t="s">
        <v>177</v>
      </c>
      <c r="H23" s="1" t="s">
        <v>60</v>
      </c>
      <c r="I23" s="1" t="s">
        <v>61</v>
      </c>
      <c r="J23" s="1" t="s">
        <v>51</v>
      </c>
      <c r="L23" s="1" t="s">
        <v>51</v>
      </c>
      <c r="M23" s="1" t="s">
        <v>51</v>
      </c>
      <c r="N23" s="1" t="s">
        <v>49</v>
      </c>
      <c r="O23" s="1" t="s">
        <v>51</v>
      </c>
      <c r="P23" s="1" t="s">
        <v>51</v>
      </c>
      <c r="Q23" s="1" t="s">
        <v>51</v>
      </c>
      <c r="R23" s="1" t="s">
        <v>61</v>
      </c>
      <c r="S23" s="1" t="s">
        <v>178</v>
      </c>
      <c r="T23" s="1" t="s">
        <v>51</v>
      </c>
      <c r="U23" s="1" t="s">
        <v>50</v>
      </c>
      <c r="V23" s="1" t="s">
        <v>51</v>
      </c>
      <c r="W23" s="1" t="s">
        <v>51</v>
      </c>
      <c r="X23" s="1" t="s">
        <v>51</v>
      </c>
      <c r="Y23" s="1" t="s">
        <v>51</v>
      </c>
      <c r="Z23" s="1" t="s">
        <v>61</v>
      </c>
      <c r="AA23" s="1" t="s">
        <v>51</v>
      </c>
      <c r="AC23" s="1" t="s">
        <v>52</v>
      </c>
      <c r="AE23" s="1" t="s">
        <v>52</v>
      </c>
      <c r="AF23" s="1"/>
      <c r="AG23" s="1" t="s">
        <v>179</v>
      </c>
      <c r="AH23" s="1" t="s">
        <v>180</v>
      </c>
      <c r="AI23" s="1" t="s">
        <v>61</v>
      </c>
      <c r="AJ23" s="1" t="s">
        <v>51</v>
      </c>
      <c r="AK23" s="1" t="s">
        <v>51</v>
      </c>
      <c r="AL23" s="1" t="s">
        <v>181</v>
      </c>
      <c r="AM23" s="1" t="s">
        <v>73</v>
      </c>
      <c r="AN23" s="1" t="s">
        <v>182</v>
      </c>
      <c r="AW23" s="10"/>
      <c r="AX23" s="10"/>
      <c r="AY23" s="10"/>
      <c r="AZ23" s="6"/>
      <c r="BA23" s="11"/>
      <c r="BB23" s="11"/>
      <c r="BC23" s="11"/>
      <c r="BD23" s="11"/>
      <c r="BE23" s="11"/>
      <c r="BF23" s="11"/>
      <c r="BG23" s="11"/>
      <c r="BH23" s="12"/>
      <c r="BI23" s="12"/>
      <c r="BJ23" s="12"/>
      <c r="BK23" s="12"/>
      <c r="BL23" s="12"/>
      <c r="BM23" s="12"/>
      <c r="BN23" s="12"/>
      <c r="BO23" s="12"/>
      <c r="BZ23" s="11"/>
    </row>
    <row r="24">
      <c r="A24" s="1">
        <v>51.0</v>
      </c>
      <c r="B24" s="1" t="s">
        <v>44</v>
      </c>
      <c r="C24" s="1" t="s">
        <v>87</v>
      </c>
      <c r="D24" s="1"/>
      <c r="E24" s="1" t="s">
        <v>47</v>
      </c>
      <c r="F24" s="1" t="s">
        <v>136</v>
      </c>
      <c r="G24" s="1" t="s">
        <v>183</v>
      </c>
      <c r="H24" s="1" t="s">
        <v>49</v>
      </c>
      <c r="I24" s="1" t="s">
        <v>51</v>
      </c>
      <c r="J24" s="1" t="s">
        <v>51</v>
      </c>
      <c r="L24" s="1" t="s">
        <v>51</v>
      </c>
      <c r="M24" s="1" t="s">
        <v>51</v>
      </c>
      <c r="N24" s="1" t="s">
        <v>49</v>
      </c>
      <c r="O24" s="1" t="s">
        <v>51</v>
      </c>
      <c r="P24" s="1" t="s">
        <v>51</v>
      </c>
      <c r="Q24" s="1" t="s">
        <v>51</v>
      </c>
      <c r="R24" s="1" t="s">
        <v>51</v>
      </c>
      <c r="T24" s="1" t="s">
        <v>51</v>
      </c>
      <c r="U24" s="1" t="s">
        <v>49</v>
      </c>
      <c r="V24" s="1" t="s">
        <v>51</v>
      </c>
      <c r="W24" s="1" t="s">
        <v>51</v>
      </c>
      <c r="X24" s="1" t="s">
        <v>51</v>
      </c>
      <c r="Y24" s="1" t="s">
        <v>51</v>
      </c>
      <c r="Z24" s="1" t="s">
        <v>51</v>
      </c>
      <c r="AA24" s="1" t="s">
        <v>51</v>
      </c>
      <c r="AC24" s="1" t="s">
        <v>52</v>
      </c>
      <c r="AD24" s="1"/>
      <c r="AE24" s="1" t="s">
        <v>68</v>
      </c>
      <c r="AF24" s="1" t="s">
        <v>184</v>
      </c>
      <c r="AG24" s="1" t="s">
        <v>185</v>
      </c>
      <c r="AH24" s="1" t="s">
        <v>186</v>
      </c>
      <c r="AI24" s="1" t="s">
        <v>50</v>
      </c>
      <c r="AJ24" s="1" t="s">
        <v>61</v>
      </c>
      <c r="AK24" s="1" t="s">
        <v>50</v>
      </c>
      <c r="AL24" s="1" t="s">
        <v>187</v>
      </c>
      <c r="AM24" s="1" t="s">
        <v>55</v>
      </c>
      <c r="AN24" s="1" t="s">
        <v>188</v>
      </c>
      <c r="AW24" s="10"/>
      <c r="AX24" s="10"/>
      <c r="AY24" s="10"/>
      <c r="AZ24" s="6"/>
      <c r="BA24" s="11"/>
      <c r="BB24" s="11"/>
      <c r="BC24" s="11"/>
      <c r="BD24" s="11"/>
      <c r="BE24" s="11"/>
      <c r="BF24" s="11"/>
      <c r="BG24" s="11"/>
      <c r="BH24" s="12"/>
      <c r="BI24" s="12"/>
      <c r="BJ24" s="12"/>
      <c r="BK24" s="12"/>
      <c r="BL24" s="12"/>
      <c r="BM24" s="12"/>
      <c r="BN24" s="12"/>
      <c r="BO24" s="12"/>
      <c r="BZ24" s="11"/>
    </row>
    <row r="25">
      <c r="A25" s="1">
        <v>200.0</v>
      </c>
      <c r="B25" s="1" t="s">
        <v>44</v>
      </c>
      <c r="C25" s="1" t="s">
        <v>57</v>
      </c>
      <c r="E25" s="1" t="s">
        <v>65</v>
      </c>
      <c r="F25" s="1"/>
      <c r="G25" s="13" t="s">
        <v>189</v>
      </c>
      <c r="H25" s="13" t="s">
        <v>49</v>
      </c>
      <c r="I25" s="13" t="s">
        <v>51</v>
      </c>
      <c r="J25" s="13" t="s">
        <v>51</v>
      </c>
      <c r="K25" s="13"/>
      <c r="L25" s="13" t="s">
        <v>51</v>
      </c>
      <c r="M25" s="13" t="s">
        <v>51</v>
      </c>
      <c r="N25" s="13" t="s">
        <v>49</v>
      </c>
      <c r="O25" s="13" t="s">
        <v>51</v>
      </c>
      <c r="P25" s="13" t="s">
        <v>51</v>
      </c>
      <c r="Q25" s="13" t="s">
        <v>51</v>
      </c>
      <c r="R25" s="13" t="s">
        <v>51</v>
      </c>
      <c r="S25" s="13"/>
      <c r="T25" s="13" t="s">
        <v>51</v>
      </c>
      <c r="U25" s="13" t="s">
        <v>50</v>
      </c>
      <c r="V25" s="13" t="s">
        <v>51</v>
      </c>
      <c r="W25" s="13" t="s">
        <v>51</v>
      </c>
      <c r="X25" s="13" t="s">
        <v>51</v>
      </c>
      <c r="Y25" s="13" t="s">
        <v>60</v>
      </c>
      <c r="Z25" s="13" t="s">
        <v>51</v>
      </c>
      <c r="AA25" s="13" t="s">
        <v>51</v>
      </c>
      <c r="AB25" s="13"/>
      <c r="AC25" s="13" t="s">
        <v>68</v>
      </c>
      <c r="AD25" s="13" t="s">
        <v>190</v>
      </c>
      <c r="AE25" s="13" t="s">
        <v>68</v>
      </c>
      <c r="AF25" s="13" t="s">
        <v>191</v>
      </c>
      <c r="AG25" s="13" t="s">
        <v>192</v>
      </c>
      <c r="AH25" s="13" t="s">
        <v>193</v>
      </c>
      <c r="AI25" s="13" t="s">
        <v>60</v>
      </c>
      <c r="AJ25" s="13" t="s">
        <v>50</v>
      </c>
      <c r="AK25" s="13" t="s">
        <v>51</v>
      </c>
      <c r="AL25" s="13" t="s">
        <v>194</v>
      </c>
      <c r="AM25" s="1" t="s">
        <v>73</v>
      </c>
      <c r="AN25" s="13" t="s">
        <v>195</v>
      </c>
      <c r="AO25" s="17"/>
      <c r="AP25" s="15"/>
      <c r="AT25" s="15"/>
      <c r="AU25" s="15"/>
      <c r="AV25" s="15"/>
      <c r="AW25" s="15"/>
      <c r="AX25" s="15"/>
      <c r="AY25" s="15"/>
      <c r="AZ25" s="6"/>
      <c r="BA25" s="6"/>
      <c r="BB25" s="6"/>
      <c r="BC25" s="6"/>
      <c r="BD25" s="6"/>
      <c r="BE25" s="6"/>
      <c r="BF25" s="6"/>
      <c r="BG25" s="6"/>
      <c r="BH25" s="6"/>
      <c r="BI25" s="6"/>
      <c r="BJ25" s="6"/>
      <c r="BK25" s="6"/>
      <c r="BL25" s="6"/>
      <c r="BM25" s="6"/>
      <c r="BN25" s="6"/>
      <c r="BO25" s="6"/>
      <c r="BZ25" s="6"/>
    </row>
    <row r="26">
      <c r="A26" s="1">
        <v>200.0</v>
      </c>
      <c r="B26" s="1" t="s">
        <v>44</v>
      </c>
      <c r="C26" s="1" t="s">
        <v>57</v>
      </c>
      <c r="E26" s="1" t="s">
        <v>65</v>
      </c>
      <c r="F26" s="1"/>
      <c r="G26" s="13" t="s">
        <v>196</v>
      </c>
      <c r="H26" s="13" t="s">
        <v>49</v>
      </c>
      <c r="I26" s="13" t="s">
        <v>51</v>
      </c>
      <c r="J26" s="13" t="s">
        <v>51</v>
      </c>
      <c r="K26" s="13"/>
      <c r="L26" s="13" t="s">
        <v>51</v>
      </c>
      <c r="M26" s="13" t="s">
        <v>49</v>
      </c>
      <c r="N26" s="13" t="s">
        <v>61</v>
      </c>
      <c r="O26" s="13" t="s">
        <v>51</v>
      </c>
      <c r="P26" s="13" t="s">
        <v>51</v>
      </c>
      <c r="Q26" s="13" t="s">
        <v>51</v>
      </c>
      <c r="R26" s="13" t="s">
        <v>51</v>
      </c>
      <c r="S26" s="13"/>
      <c r="T26" s="13" t="s">
        <v>51</v>
      </c>
      <c r="U26" s="13" t="s">
        <v>51</v>
      </c>
      <c r="V26" s="13" t="s">
        <v>51</v>
      </c>
      <c r="W26" s="13" t="s">
        <v>51</v>
      </c>
      <c r="X26" s="13" t="s">
        <v>51</v>
      </c>
      <c r="Y26" s="13" t="s">
        <v>51</v>
      </c>
      <c r="Z26" s="13" t="s">
        <v>51</v>
      </c>
      <c r="AA26" s="13" t="s">
        <v>49</v>
      </c>
      <c r="AB26" s="13" t="s">
        <v>197</v>
      </c>
      <c r="AC26" s="13" t="s">
        <v>52</v>
      </c>
      <c r="AD26" s="13"/>
      <c r="AE26" s="13" t="s">
        <v>68</v>
      </c>
      <c r="AF26" s="13" t="s">
        <v>77</v>
      </c>
      <c r="AG26" s="13" t="s">
        <v>198</v>
      </c>
      <c r="AH26" s="13" t="s">
        <v>199</v>
      </c>
      <c r="AI26" s="13" t="s">
        <v>60</v>
      </c>
      <c r="AJ26" s="13" t="s">
        <v>61</v>
      </c>
      <c r="AK26" s="13" t="s">
        <v>51</v>
      </c>
      <c r="AL26" s="13" t="s">
        <v>200</v>
      </c>
      <c r="AM26" s="1" t="s">
        <v>73</v>
      </c>
      <c r="AN26" s="13" t="s">
        <v>196</v>
      </c>
      <c r="AO26" s="17"/>
      <c r="AP26" s="15"/>
      <c r="AT26" s="15"/>
      <c r="AU26" s="15"/>
      <c r="AV26" s="15"/>
      <c r="AW26" s="15"/>
      <c r="AX26" s="15"/>
      <c r="AY26" s="15"/>
      <c r="AZ26" s="6"/>
      <c r="BA26" s="6"/>
      <c r="BB26" s="6"/>
      <c r="BC26" s="6"/>
      <c r="BD26" s="6"/>
      <c r="BE26" s="6"/>
      <c r="BF26" s="6"/>
      <c r="BG26" s="6"/>
      <c r="BH26" s="6"/>
      <c r="BI26" s="6"/>
      <c r="BJ26" s="6"/>
      <c r="BK26" s="6"/>
      <c r="BL26" s="6"/>
      <c r="BM26" s="6"/>
      <c r="BN26" s="6"/>
      <c r="BO26" s="6"/>
      <c r="BZ26" s="6"/>
    </row>
    <row r="27">
      <c r="A27" s="1">
        <v>200.0</v>
      </c>
      <c r="B27" s="1" t="s">
        <v>44</v>
      </c>
      <c r="C27" s="1" t="s">
        <v>57</v>
      </c>
      <c r="E27" s="1" t="s">
        <v>65</v>
      </c>
      <c r="F27" s="1"/>
      <c r="G27" s="13" t="s">
        <v>201</v>
      </c>
      <c r="H27" s="13" t="s">
        <v>49</v>
      </c>
      <c r="I27" s="13" t="s">
        <v>51</v>
      </c>
      <c r="J27" s="13" t="s">
        <v>51</v>
      </c>
      <c r="K27" s="13"/>
      <c r="L27" s="13" t="s">
        <v>51</v>
      </c>
      <c r="M27" s="13" t="s">
        <v>51</v>
      </c>
      <c r="N27" s="13" t="s">
        <v>61</v>
      </c>
      <c r="O27" s="13" t="s">
        <v>60</v>
      </c>
      <c r="P27" s="13" t="s">
        <v>51</v>
      </c>
      <c r="Q27" s="13" t="s">
        <v>51</v>
      </c>
      <c r="R27" s="13" t="s">
        <v>61</v>
      </c>
      <c r="S27" s="13" t="s">
        <v>202</v>
      </c>
      <c r="T27" s="13" t="s">
        <v>51</v>
      </c>
      <c r="U27" s="13" t="s">
        <v>51</v>
      </c>
      <c r="V27" s="13" t="s">
        <v>51</v>
      </c>
      <c r="W27" s="13" t="s">
        <v>51</v>
      </c>
      <c r="X27" s="13" t="s">
        <v>51</v>
      </c>
      <c r="Y27" s="13" t="s">
        <v>49</v>
      </c>
      <c r="Z27" s="13" t="s">
        <v>51</v>
      </c>
      <c r="AA27" s="13" t="s">
        <v>51</v>
      </c>
      <c r="AB27" s="13"/>
      <c r="AC27" s="13" t="s">
        <v>68</v>
      </c>
      <c r="AD27" s="13" t="s">
        <v>203</v>
      </c>
      <c r="AE27" s="13" t="s">
        <v>68</v>
      </c>
      <c r="AF27" s="13" t="s">
        <v>69</v>
      </c>
      <c r="AG27" s="13" t="s">
        <v>204</v>
      </c>
      <c r="AH27" s="13" t="s">
        <v>205</v>
      </c>
      <c r="AI27" s="13" t="s">
        <v>51</v>
      </c>
      <c r="AJ27" s="13" t="s">
        <v>50</v>
      </c>
      <c r="AK27" s="13" t="s">
        <v>51</v>
      </c>
      <c r="AL27" s="13" t="s">
        <v>206</v>
      </c>
      <c r="AM27" s="1" t="s">
        <v>73</v>
      </c>
      <c r="AN27" s="13" t="s">
        <v>201</v>
      </c>
      <c r="AO27" s="17"/>
      <c r="AP27" s="15"/>
      <c r="AT27" s="15"/>
      <c r="AU27" s="15"/>
      <c r="AV27" s="15"/>
      <c r="AW27" s="15"/>
      <c r="AX27" s="15"/>
      <c r="AY27" s="15"/>
      <c r="AZ27" s="6"/>
      <c r="BA27" s="6"/>
      <c r="BB27" s="6"/>
      <c r="BC27" s="6"/>
      <c r="BD27" s="6"/>
      <c r="BE27" s="6"/>
      <c r="BF27" s="6"/>
      <c r="BG27" s="6"/>
      <c r="BH27" s="6"/>
      <c r="BI27" s="6"/>
      <c r="BJ27" s="6"/>
      <c r="BK27" s="6"/>
      <c r="BL27" s="6"/>
      <c r="BM27" s="6"/>
      <c r="BN27" s="6"/>
      <c r="BO27" s="6"/>
      <c r="BZ27" s="6"/>
    </row>
    <row r="28">
      <c r="A28" s="1">
        <v>200.0</v>
      </c>
      <c r="B28" s="1" t="s">
        <v>44</v>
      </c>
      <c r="C28" s="1" t="s">
        <v>57</v>
      </c>
      <c r="E28" s="1" t="s">
        <v>65</v>
      </c>
      <c r="F28" s="1"/>
      <c r="G28" s="13" t="s">
        <v>207</v>
      </c>
      <c r="H28" s="13" t="s">
        <v>49</v>
      </c>
      <c r="I28" s="13" t="s">
        <v>51</v>
      </c>
      <c r="J28" s="13" t="s">
        <v>51</v>
      </c>
      <c r="K28" s="13"/>
      <c r="L28" s="13" t="s">
        <v>51</v>
      </c>
      <c r="M28" s="13" t="s">
        <v>51</v>
      </c>
      <c r="N28" s="13" t="s">
        <v>61</v>
      </c>
      <c r="O28" s="13" t="s">
        <v>51</v>
      </c>
      <c r="P28" s="13" t="s">
        <v>51</v>
      </c>
      <c r="Q28" s="13" t="s">
        <v>50</v>
      </c>
      <c r="R28" s="13" t="s">
        <v>51</v>
      </c>
      <c r="S28" s="13"/>
      <c r="T28" s="13" t="s">
        <v>51</v>
      </c>
      <c r="U28" s="13" t="s">
        <v>50</v>
      </c>
      <c r="V28" s="13" t="s">
        <v>60</v>
      </c>
      <c r="W28" s="13" t="s">
        <v>51</v>
      </c>
      <c r="X28" s="13" t="s">
        <v>51</v>
      </c>
      <c r="Y28" s="13" t="s">
        <v>51</v>
      </c>
      <c r="Z28" s="13" t="s">
        <v>51</v>
      </c>
      <c r="AA28" s="13" t="s">
        <v>51</v>
      </c>
      <c r="AB28" s="13"/>
      <c r="AC28" s="13" t="s">
        <v>52</v>
      </c>
      <c r="AD28" s="13"/>
      <c r="AE28" s="13" t="s">
        <v>68</v>
      </c>
      <c r="AF28" s="13" t="s">
        <v>208</v>
      </c>
      <c r="AG28" s="13" t="s">
        <v>209</v>
      </c>
      <c r="AH28" s="13" t="s">
        <v>210</v>
      </c>
      <c r="AI28" s="13" t="s">
        <v>49</v>
      </c>
      <c r="AJ28" s="13" t="s">
        <v>51</v>
      </c>
      <c r="AK28" s="13" t="s">
        <v>51</v>
      </c>
      <c r="AL28" s="13" t="s">
        <v>211</v>
      </c>
      <c r="AM28" s="1" t="s">
        <v>73</v>
      </c>
      <c r="AN28" s="13" t="s">
        <v>212</v>
      </c>
      <c r="AO28" s="17"/>
      <c r="AP28" s="15"/>
      <c r="AT28" s="15"/>
      <c r="AU28" s="15"/>
      <c r="AV28" s="15"/>
      <c r="AW28" s="15"/>
      <c r="AX28" s="15"/>
      <c r="AY28" s="15"/>
      <c r="AZ28" s="6"/>
      <c r="BA28" s="6"/>
      <c r="BB28" s="6"/>
      <c r="BC28" s="6"/>
      <c r="BD28" s="6"/>
      <c r="BE28" s="6"/>
      <c r="BF28" s="6"/>
      <c r="BG28" s="6"/>
      <c r="BH28" s="6"/>
      <c r="BI28" s="6"/>
      <c r="BJ28" s="6"/>
      <c r="BK28" s="6"/>
      <c r="BL28" s="6"/>
      <c r="BM28" s="6"/>
      <c r="BN28" s="6"/>
      <c r="BO28" s="6"/>
      <c r="BZ28" s="6"/>
    </row>
    <row r="29">
      <c r="A29" s="1">
        <v>56.0</v>
      </c>
      <c r="B29" s="1" t="s">
        <v>44</v>
      </c>
      <c r="C29" s="1" t="s">
        <v>45</v>
      </c>
      <c r="D29" s="1" t="s">
        <v>213</v>
      </c>
      <c r="E29" s="1" t="s">
        <v>47</v>
      </c>
      <c r="F29" s="1"/>
      <c r="G29" s="1" t="s">
        <v>214</v>
      </c>
      <c r="H29" s="1" t="s">
        <v>51</v>
      </c>
      <c r="I29" s="1" t="s">
        <v>51</v>
      </c>
      <c r="J29" s="1" t="s">
        <v>51</v>
      </c>
      <c r="L29" s="1" t="s">
        <v>51</v>
      </c>
      <c r="M29" s="1" t="s">
        <v>60</v>
      </c>
      <c r="N29" s="1" t="s">
        <v>50</v>
      </c>
      <c r="O29" s="1" t="s">
        <v>51</v>
      </c>
      <c r="P29" s="1" t="s">
        <v>51</v>
      </c>
      <c r="Q29" s="1" t="s">
        <v>51</v>
      </c>
      <c r="R29" s="1" t="s">
        <v>51</v>
      </c>
      <c r="T29" s="1" t="s">
        <v>51</v>
      </c>
      <c r="U29" s="1" t="s">
        <v>51</v>
      </c>
      <c r="V29" s="1" t="s">
        <v>51</v>
      </c>
      <c r="W29" s="1" t="s">
        <v>51</v>
      </c>
      <c r="X29" s="1" t="s">
        <v>51</v>
      </c>
      <c r="Y29" s="1" t="s">
        <v>51</v>
      </c>
      <c r="Z29" s="1" t="s">
        <v>49</v>
      </c>
      <c r="AA29" s="1" t="s">
        <v>51</v>
      </c>
      <c r="AC29" s="1" t="s">
        <v>52</v>
      </c>
      <c r="AD29" s="1"/>
      <c r="AE29" s="1" t="s">
        <v>52</v>
      </c>
      <c r="AF29" s="1"/>
      <c r="AG29" s="1" t="s">
        <v>215</v>
      </c>
      <c r="AH29" s="1" t="s">
        <v>216</v>
      </c>
      <c r="AI29" s="1" t="s">
        <v>51</v>
      </c>
      <c r="AJ29" s="1" t="s">
        <v>51</v>
      </c>
      <c r="AK29" s="1" t="s">
        <v>61</v>
      </c>
      <c r="AL29" s="1" t="s">
        <v>217</v>
      </c>
      <c r="AM29" s="1"/>
      <c r="AN29" s="1" t="s">
        <v>218</v>
      </c>
      <c r="AW29" s="10"/>
      <c r="AX29" s="10"/>
      <c r="AY29" s="10"/>
      <c r="AZ29" s="6"/>
      <c r="BA29" s="11"/>
      <c r="BB29" s="11"/>
      <c r="BC29" s="11"/>
      <c r="BD29" s="11"/>
      <c r="BE29" s="11"/>
      <c r="BF29" s="11"/>
      <c r="BG29" s="11"/>
      <c r="BH29" s="12"/>
      <c r="BI29" s="12"/>
      <c r="BJ29" s="12"/>
      <c r="BK29" s="12"/>
      <c r="BL29" s="12"/>
      <c r="BM29" s="12"/>
      <c r="BN29" s="12"/>
      <c r="BO29" s="12"/>
      <c r="BZ29" s="11"/>
    </row>
    <row r="30">
      <c r="A30" s="1">
        <v>63.0</v>
      </c>
      <c r="B30" s="1" t="s">
        <v>44</v>
      </c>
      <c r="C30" s="1" t="s">
        <v>219</v>
      </c>
      <c r="E30" s="1" t="s">
        <v>65</v>
      </c>
      <c r="G30" s="1" t="s">
        <v>220</v>
      </c>
      <c r="H30" s="1" t="s">
        <v>61</v>
      </c>
      <c r="I30" s="1" t="s">
        <v>60</v>
      </c>
      <c r="J30" s="1" t="s">
        <v>51</v>
      </c>
      <c r="L30" s="1" t="s">
        <v>51</v>
      </c>
      <c r="M30" s="1" t="s">
        <v>51</v>
      </c>
      <c r="N30" s="1" t="s">
        <v>61</v>
      </c>
      <c r="O30" s="1" t="s">
        <v>51</v>
      </c>
      <c r="P30" s="1" t="s">
        <v>51</v>
      </c>
      <c r="Q30" s="1" t="s">
        <v>51</v>
      </c>
      <c r="R30" s="1" t="s">
        <v>60</v>
      </c>
      <c r="S30" s="1" t="s">
        <v>221</v>
      </c>
      <c r="T30" s="1" t="s">
        <v>51</v>
      </c>
      <c r="U30" s="1" t="s">
        <v>51</v>
      </c>
      <c r="V30" s="1" t="s">
        <v>51</v>
      </c>
      <c r="W30" s="1" t="s">
        <v>51</v>
      </c>
      <c r="X30" s="1" t="s">
        <v>51</v>
      </c>
      <c r="Y30" s="1" t="s">
        <v>50</v>
      </c>
      <c r="Z30" s="1" t="s">
        <v>51</v>
      </c>
      <c r="AA30" s="1" t="s">
        <v>51</v>
      </c>
      <c r="AC30" s="1" t="s">
        <v>52</v>
      </c>
      <c r="AD30" s="1"/>
      <c r="AE30" s="1" t="s">
        <v>68</v>
      </c>
      <c r="AF30" s="1" t="s">
        <v>222</v>
      </c>
      <c r="AG30" s="1"/>
      <c r="AH30" s="1" t="s">
        <v>223</v>
      </c>
      <c r="AI30" s="1" t="s">
        <v>61</v>
      </c>
      <c r="AJ30" s="1" t="s">
        <v>51</v>
      </c>
      <c r="AK30" s="1" t="s">
        <v>61</v>
      </c>
      <c r="AM30" s="1" t="s">
        <v>55</v>
      </c>
      <c r="AN30" s="1" t="s">
        <v>224</v>
      </c>
      <c r="AW30" s="10"/>
      <c r="AX30" s="10"/>
      <c r="AY30" s="10"/>
      <c r="AZ30" s="6"/>
      <c r="BA30" s="11"/>
      <c r="BB30" s="11"/>
      <c r="BC30" s="11"/>
      <c r="BD30" s="11"/>
      <c r="BE30" s="11"/>
      <c r="BF30" s="11"/>
      <c r="BG30" s="11"/>
      <c r="BH30" s="12"/>
      <c r="BI30" s="12"/>
      <c r="BJ30" s="12"/>
      <c r="BK30" s="12"/>
      <c r="BL30" s="12"/>
      <c r="BM30" s="12"/>
      <c r="BN30" s="12"/>
      <c r="BO30" s="12"/>
      <c r="BZ30" s="11"/>
    </row>
    <row r="31">
      <c r="A31" s="1">
        <v>65.0</v>
      </c>
      <c r="B31" s="1" t="s">
        <v>44</v>
      </c>
      <c r="C31" s="1" t="s">
        <v>87</v>
      </c>
      <c r="E31" s="1" t="s">
        <v>58</v>
      </c>
      <c r="F31" s="1"/>
      <c r="G31" s="1" t="s">
        <v>225</v>
      </c>
      <c r="H31" s="1" t="s">
        <v>61</v>
      </c>
      <c r="I31" s="1" t="s">
        <v>49</v>
      </c>
      <c r="J31" s="1" t="s">
        <v>51</v>
      </c>
      <c r="L31" s="1" t="s">
        <v>51</v>
      </c>
      <c r="M31" s="1" t="s">
        <v>51</v>
      </c>
      <c r="N31" s="1" t="s">
        <v>61</v>
      </c>
      <c r="O31" s="1" t="s">
        <v>60</v>
      </c>
      <c r="P31" s="1" t="s">
        <v>51</v>
      </c>
      <c r="Q31" s="1" t="s">
        <v>51</v>
      </c>
      <c r="R31" s="1" t="s">
        <v>60</v>
      </c>
      <c r="S31" s="1" t="s">
        <v>226</v>
      </c>
      <c r="T31" s="1" t="s">
        <v>51</v>
      </c>
      <c r="U31" s="1" t="s">
        <v>60</v>
      </c>
      <c r="V31" s="1" t="s">
        <v>51</v>
      </c>
      <c r="W31" s="1" t="s">
        <v>51</v>
      </c>
      <c r="X31" s="1" t="s">
        <v>51</v>
      </c>
      <c r="Y31" s="1" t="s">
        <v>60</v>
      </c>
      <c r="Z31" s="1" t="s">
        <v>61</v>
      </c>
      <c r="AA31" s="1" t="s">
        <v>51</v>
      </c>
      <c r="AC31" s="1" t="s">
        <v>68</v>
      </c>
      <c r="AD31" s="1" t="s">
        <v>227</v>
      </c>
      <c r="AE31" s="1" t="s">
        <v>68</v>
      </c>
      <c r="AF31" s="1" t="s">
        <v>228</v>
      </c>
      <c r="AG31" s="1" t="s">
        <v>229</v>
      </c>
      <c r="AH31" s="1" t="s">
        <v>230</v>
      </c>
      <c r="AI31" s="1" t="s">
        <v>50</v>
      </c>
      <c r="AJ31" s="1" t="s">
        <v>51</v>
      </c>
      <c r="AK31" s="1" t="s">
        <v>51</v>
      </c>
      <c r="AM31" s="1" t="s">
        <v>55</v>
      </c>
      <c r="AN31" s="1" t="s">
        <v>231</v>
      </c>
      <c r="AW31" s="10"/>
      <c r="AX31" s="10"/>
      <c r="AY31" s="10"/>
      <c r="AZ31" s="6"/>
      <c r="BA31" s="11"/>
      <c r="BB31" s="11"/>
      <c r="BC31" s="11"/>
      <c r="BD31" s="11"/>
      <c r="BE31" s="11"/>
      <c r="BF31" s="11"/>
      <c r="BG31" s="11"/>
      <c r="BH31" s="12"/>
      <c r="BI31" s="12"/>
      <c r="BJ31" s="12"/>
      <c r="BK31" s="12"/>
      <c r="BL31" s="12"/>
      <c r="BM31" s="12"/>
      <c r="BN31" s="12"/>
      <c r="BO31" s="12"/>
      <c r="BZ31" s="11"/>
    </row>
    <row r="32">
      <c r="A32" s="1">
        <v>200.0</v>
      </c>
      <c r="B32" s="1" t="s">
        <v>44</v>
      </c>
      <c r="C32" s="1" t="s">
        <v>57</v>
      </c>
      <c r="E32" s="1" t="s">
        <v>65</v>
      </c>
      <c r="F32" s="1"/>
      <c r="G32" s="13" t="s">
        <v>232</v>
      </c>
      <c r="H32" s="13" t="s">
        <v>49</v>
      </c>
      <c r="I32" s="13" t="s">
        <v>51</v>
      </c>
      <c r="J32" s="13" t="s">
        <v>51</v>
      </c>
      <c r="K32" s="13"/>
      <c r="L32" s="13" t="s">
        <v>51</v>
      </c>
      <c r="M32" s="13" t="s">
        <v>51</v>
      </c>
      <c r="N32" s="13" t="s">
        <v>51</v>
      </c>
      <c r="O32" s="13" t="s">
        <v>51</v>
      </c>
      <c r="P32" s="13" t="s">
        <v>51</v>
      </c>
      <c r="Q32" s="13" t="s">
        <v>51</v>
      </c>
      <c r="R32" s="13" t="s">
        <v>49</v>
      </c>
      <c r="S32" s="13" t="s">
        <v>233</v>
      </c>
      <c r="T32" s="13" t="s">
        <v>49</v>
      </c>
      <c r="U32" s="13" t="s">
        <v>51</v>
      </c>
      <c r="V32" s="13" t="s">
        <v>51</v>
      </c>
      <c r="W32" s="13" t="s">
        <v>51</v>
      </c>
      <c r="X32" s="13" t="s">
        <v>51</v>
      </c>
      <c r="Y32" s="13" t="s">
        <v>51</v>
      </c>
      <c r="Z32" s="13" t="s">
        <v>51</v>
      </c>
      <c r="AA32" s="13" t="s">
        <v>51</v>
      </c>
      <c r="AB32" s="13"/>
      <c r="AC32" s="13" t="s">
        <v>52</v>
      </c>
      <c r="AD32" s="13"/>
      <c r="AE32" s="13" t="s">
        <v>52</v>
      </c>
      <c r="AF32" s="13"/>
      <c r="AG32" s="13" t="s">
        <v>234</v>
      </c>
      <c r="AH32" s="13" t="s">
        <v>235</v>
      </c>
      <c r="AI32" s="13" t="s">
        <v>51</v>
      </c>
      <c r="AJ32" s="13" t="s">
        <v>51</v>
      </c>
      <c r="AK32" s="13" t="s">
        <v>51</v>
      </c>
      <c r="AL32" s="13" t="s">
        <v>236</v>
      </c>
      <c r="AM32" s="1" t="s">
        <v>73</v>
      </c>
      <c r="AN32" s="13" t="s">
        <v>237</v>
      </c>
      <c r="AO32" s="17"/>
      <c r="AP32" s="15"/>
      <c r="AT32" s="15"/>
      <c r="AU32" s="15"/>
      <c r="AV32" s="15"/>
      <c r="AW32" s="15"/>
      <c r="AX32" s="15"/>
      <c r="AY32" s="15"/>
      <c r="AZ32" s="6"/>
      <c r="BA32" s="6"/>
      <c r="BB32" s="6"/>
      <c r="BC32" s="6"/>
      <c r="BD32" s="6"/>
      <c r="BE32" s="6"/>
      <c r="BF32" s="6"/>
      <c r="BG32" s="6"/>
      <c r="BH32" s="6"/>
      <c r="BI32" s="6"/>
      <c r="BJ32" s="6"/>
      <c r="BK32" s="6"/>
      <c r="BL32" s="6"/>
      <c r="BM32" s="6"/>
      <c r="BN32" s="6"/>
      <c r="BO32" s="6"/>
      <c r="BZ32" s="6"/>
    </row>
    <row r="33">
      <c r="A33" s="1">
        <v>200.0</v>
      </c>
      <c r="B33" s="1" t="s">
        <v>44</v>
      </c>
      <c r="C33" s="1" t="s">
        <v>57</v>
      </c>
      <c r="E33" s="1" t="s">
        <v>65</v>
      </c>
      <c r="F33" s="1"/>
      <c r="G33" s="13" t="s">
        <v>238</v>
      </c>
      <c r="H33" s="13" t="s">
        <v>49</v>
      </c>
      <c r="I33" s="13" t="s">
        <v>51</v>
      </c>
      <c r="J33" s="13" t="s">
        <v>51</v>
      </c>
      <c r="K33" s="13"/>
      <c r="L33" s="13" t="s">
        <v>49</v>
      </c>
      <c r="M33" s="13" t="s">
        <v>51</v>
      </c>
      <c r="N33" s="13" t="s">
        <v>51</v>
      </c>
      <c r="O33" s="13" t="s">
        <v>51</v>
      </c>
      <c r="P33" s="13" t="s">
        <v>51</v>
      </c>
      <c r="Q33" s="13" t="s">
        <v>51</v>
      </c>
      <c r="R33" s="13" t="s">
        <v>51</v>
      </c>
      <c r="S33" s="13"/>
      <c r="T33" s="13" t="s">
        <v>49</v>
      </c>
      <c r="U33" s="13" t="s">
        <v>51</v>
      </c>
      <c r="V33" s="13" t="s">
        <v>51</v>
      </c>
      <c r="W33" s="13" t="s">
        <v>51</v>
      </c>
      <c r="X33" s="13" t="s">
        <v>51</v>
      </c>
      <c r="Y33" s="13" t="s">
        <v>51</v>
      </c>
      <c r="Z33" s="13" t="s">
        <v>51</v>
      </c>
      <c r="AA33" s="13" t="s">
        <v>51</v>
      </c>
      <c r="AB33" s="13"/>
      <c r="AC33" s="13" t="s">
        <v>52</v>
      </c>
      <c r="AD33" s="13"/>
      <c r="AE33" s="13" t="s">
        <v>68</v>
      </c>
      <c r="AF33" s="13" t="s">
        <v>69</v>
      </c>
      <c r="AG33" s="13" t="s">
        <v>239</v>
      </c>
      <c r="AH33" s="13" t="s">
        <v>240</v>
      </c>
      <c r="AI33" s="13" t="s">
        <v>61</v>
      </c>
      <c r="AJ33" s="13" t="s">
        <v>51</v>
      </c>
      <c r="AK33" s="13" t="s">
        <v>51</v>
      </c>
      <c r="AL33" s="13"/>
      <c r="AM33" s="1" t="s">
        <v>73</v>
      </c>
      <c r="AN33" s="13" t="s">
        <v>241</v>
      </c>
      <c r="AO33" s="17"/>
      <c r="AP33" s="15"/>
      <c r="AT33" s="15"/>
      <c r="AU33" s="15"/>
      <c r="AV33" s="15"/>
      <c r="AW33" s="15"/>
      <c r="AX33" s="15"/>
      <c r="AY33" s="15"/>
      <c r="AZ33" s="6"/>
      <c r="BA33" s="6"/>
      <c r="BB33" s="6"/>
      <c r="BC33" s="6"/>
      <c r="BD33" s="6"/>
      <c r="BE33" s="6"/>
      <c r="BF33" s="6"/>
      <c r="BG33" s="6"/>
      <c r="BH33" s="6"/>
      <c r="BI33" s="6"/>
      <c r="BJ33" s="6"/>
      <c r="BK33" s="6"/>
      <c r="BL33" s="6"/>
      <c r="BM33" s="6"/>
      <c r="BN33" s="6"/>
      <c r="BO33" s="6"/>
      <c r="BZ33" s="6"/>
    </row>
    <row r="34">
      <c r="A34" s="1">
        <v>200.0</v>
      </c>
      <c r="B34" s="1" t="s">
        <v>44</v>
      </c>
      <c r="C34" s="1" t="s">
        <v>57</v>
      </c>
      <c r="E34" s="1" t="s">
        <v>65</v>
      </c>
      <c r="F34" s="1"/>
      <c r="G34" s="13" t="s">
        <v>242</v>
      </c>
      <c r="H34" s="13" t="s">
        <v>51</v>
      </c>
      <c r="I34" s="13" t="s">
        <v>50</v>
      </c>
      <c r="J34" s="13" t="s">
        <v>51</v>
      </c>
      <c r="K34" s="13"/>
      <c r="L34" s="13" t="s">
        <v>51</v>
      </c>
      <c r="M34" s="13" t="s">
        <v>51</v>
      </c>
      <c r="N34" s="13" t="s">
        <v>51</v>
      </c>
      <c r="O34" s="13" t="s">
        <v>51</v>
      </c>
      <c r="P34" s="13" t="s">
        <v>51</v>
      </c>
      <c r="Q34" s="13" t="s">
        <v>49</v>
      </c>
      <c r="R34" s="13" t="s">
        <v>51</v>
      </c>
      <c r="S34" s="13"/>
      <c r="T34" s="13" t="s">
        <v>51</v>
      </c>
      <c r="U34" s="13" t="s">
        <v>51</v>
      </c>
      <c r="V34" s="13" t="s">
        <v>51</v>
      </c>
      <c r="W34" s="13" t="s">
        <v>51</v>
      </c>
      <c r="X34" s="13" t="s">
        <v>51</v>
      </c>
      <c r="Y34" s="13" t="s">
        <v>51</v>
      </c>
      <c r="Z34" s="13" t="s">
        <v>49</v>
      </c>
      <c r="AA34" s="13" t="s">
        <v>51</v>
      </c>
      <c r="AB34" s="13"/>
      <c r="AC34" s="13" t="s">
        <v>52</v>
      </c>
      <c r="AD34" s="13"/>
      <c r="AE34" s="13" t="s">
        <v>52</v>
      </c>
      <c r="AF34" s="13"/>
      <c r="AG34" s="13" t="s">
        <v>243</v>
      </c>
      <c r="AH34" s="13" t="s">
        <v>244</v>
      </c>
      <c r="AI34" s="13" t="s">
        <v>51</v>
      </c>
      <c r="AJ34" s="13" t="s">
        <v>51</v>
      </c>
      <c r="AK34" s="13" t="s">
        <v>51</v>
      </c>
      <c r="AL34" s="13" t="s">
        <v>245</v>
      </c>
      <c r="AM34" s="1" t="s">
        <v>73</v>
      </c>
      <c r="AN34" s="13" t="s">
        <v>246</v>
      </c>
      <c r="AO34" s="17"/>
      <c r="AP34" s="15"/>
      <c r="AT34" s="15"/>
      <c r="AU34" s="15"/>
      <c r="AV34" s="15"/>
      <c r="AW34" s="15"/>
      <c r="AX34" s="15"/>
      <c r="AY34" s="15"/>
      <c r="AZ34" s="6"/>
      <c r="BA34" s="6"/>
      <c r="BB34" s="6"/>
      <c r="BC34" s="6"/>
      <c r="BD34" s="6"/>
      <c r="BE34" s="6"/>
      <c r="BF34" s="6"/>
      <c r="BG34" s="6"/>
      <c r="BH34" s="6"/>
      <c r="BI34" s="6"/>
      <c r="BJ34" s="6"/>
      <c r="BK34" s="6"/>
      <c r="BL34" s="6"/>
      <c r="BM34" s="6"/>
      <c r="BN34" s="6"/>
      <c r="BO34" s="6"/>
      <c r="BZ34" s="6"/>
    </row>
    <row r="35">
      <c r="A35" s="1">
        <v>53.0</v>
      </c>
      <c r="B35" s="1" t="s">
        <v>44</v>
      </c>
      <c r="C35" s="1" t="s">
        <v>87</v>
      </c>
      <c r="D35" s="1"/>
      <c r="E35" s="1" t="s">
        <v>47</v>
      </c>
      <c r="F35" s="1" t="s">
        <v>136</v>
      </c>
      <c r="G35" s="1" t="s">
        <v>247</v>
      </c>
      <c r="H35" s="1" t="s">
        <v>49</v>
      </c>
      <c r="I35" s="1" t="s">
        <v>51</v>
      </c>
      <c r="J35" s="1" t="s">
        <v>51</v>
      </c>
      <c r="L35" s="1" t="s">
        <v>50</v>
      </c>
      <c r="M35" s="1" t="s">
        <v>60</v>
      </c>
      <c r="N35" s="1" t="s">
        <v>50</v>
      </c>
      <c r="O35" s="1" t="s">
        <v>61</v>
      </c>
      <c r="P35" s="1" t="s">
        <v>51</v>
      </c>
      <c r="Q35" s="1" t="s">
        <v>61</v>
      </c>
      <c r="R35" s="1" t="s">
        <v>51</v>
      </c>
      <c r="S35" s="1"/>
      <c r="T35" s="1" t="s">
        <v>51</v>
      </c>
      <c r="U35" s="1" t="s">
        <v>51</v>
      </c>
      <c r="V35" s="1" t="s">
        <v>61</v>
      </c>
      <c r="W35" s="1" t="s">
        <v>51</v>
      </c>
      <c r="X35" s="1" t="s">
        <v>61</v>
      </c>
      <c r="Y35" s="1" t="s">
        <v>50</v>
      </c>
      <c r="Z35" s="1" t="s">
        <v>60</v>
      </c>
      <c r="AA35" s="1" t="s">
        <v>51</v>
      </c>
      <c r="AB35" s="1"/>
      <c r="AC35" s="1" t="s">
        <v>52</v>
      </c>
      <c r="AD35" s="1"/>
      <c r="AE35" s="1" t="s">
        <v>68</v>
      </c>
      <c r="AF35" s="1" t="s">
        <v>248</v>
      </c>
      <c r="AG35" s="1" t="s">
        <v>249</v>
      </c>
      <c r="AH35" s="1" t="s">
        <v>250</v>
      </c>
      <c r="AI35" s="1" t="s">
        <v>61</v>
      </c>
      <c r="AJ35" s="1" t="s">
        <v>50</v>
      </c>
      <c r="AK35" s="1" t="s">
        <v>51</v>
      </c>
      <c r="AL35" s="1" t="s">
        <v>251</v>
      </c>
      <c r="AM35" s="1" t="s">
        <v>73</v>
      </c>
      <c r="AN35" s="1" t="s">
        <v>252</v>
      </c>
      <c r="AW35" s="10"/>
      <c r="AX35" s="10"/>
      <c r="AY35" s="10"/>
      <c r="AZ35" s="6"/>
      <c r="BA35" s="11"/>
      <c r="BB35" s="11"/>
      <c r="BC35" s="11"/>
      <c r="BD35" s="11"/>
      <c r="BE35" s="11"/>
      <c r="BF35" s="11"/>
      <c r="BG35" s="11"/>
      <c r="BH35" s="12"/>
      <c r="BI35" s="12"/>
      <c r="BJ35" s="12"/>
      <c r="BK35" s="12"/>
      <c r="BL35" s="12"/>
      <c r="BM35" s="12"/>
      <c r="BN35" s="12"/>
      <c r="BO35" s="12"/>
      <c r="BZ35" s="11"/>
    </row>
    <row r="36">
      <c r="A36" s="2">
        <v>55.0</v>
      </c>
      <c r="B36" s="2" t="s">
        <v>44</v>
      </c>
      <c r="C36" s="2" t="s">
        <v>57</v>
      </c>
      <c r="D36" s="2"/>
      <c r="E36" s="2" t="s">
        <v>47</v>
      </c>
      <c r="F36" s="2"/>
      <c r="G36" s="2" t="s">
        <v>253</v>
      </c>
      <c r="H36" s="2" t="s">
        <v>60</v>
      </c>
      <c r="I36" s="2" t="s">
        <v>60</v>
      </c>
      <c r="J36" s="2" t="s">
        <v>51</v>
      </c>
      <c r="L36" s="2" t="s">
        <v>51</v>
      </c>
      <c r="M36" s="2" t="s">
        <v>51</v>
      </c>
      <c r="N36" s="2" t="s">
        <v>51</v>
      </c>
      <c r="O36" s="2" t="s">
        <v>60</v>
      </c>
      <c r="P36" s="2" t="s">
        <v>61</v>
      </c>
      <c r="Q36" s="2" t="s">
        <v>51</v>
      </c>
      <c r="R36" s="2" t="s">
        <v>49</v>
      </c>
      <c r="S36" s="2" t="s">
        <v>254</v>
      </c>
      <c r="T36" s="2" t="s">
        <v>51</v>
      </c>
      <c r="U36" s="2" t="s">
        <v>60</v>
      </c>
      <c r="V36" s="2" t="s">
        <v>61</v>
      </c>
      <c r="W36" s="2" t="s">
        <v>61</v>
      </c>
      <c r="X36" s="2" t="s">
        <v>61</v>
      </c>
      <c r="Y36" s="2" t="s">
        <v>61</v>
      </c>
      <c r="Z36" s="2" t="s">
        <v>61</v>
      </c>
      <c r="AA36" s="2" t="s">
        <v>61</v>
      </c>
      <c r="AB36" s="2" t="s">
        <v>255</v>
      </c>
      <c r="AC36" s="2" t="s">
        <v>52</v>
      </c>
      <c r="AE36" s="2" t="s">
        <v>52</v>
      </c>
      <c r="AG36" s="2" t="s">
        <v>256</v>
      </c>
      <c r="AH36" s="2" t="s">
        <v>257</v>
      </c>
      <c r="AI36" s="2" t="s">
        <v>60</v>
      </c>
      <c r="AJ36" s="2" t="s">
        <v>50</v>
      </c>
      <c r="AK36" s="2" t="s">
        <v>50</v>
      </c>
      <c r="AL36" s="2" t="s">
        <v>258</v>
      </c>
      <c r="AM36" s="2" t="s">
        <v>55</v>
      </c>
      <c r="AN36" s="2" t="s">
        <v>259</v>
      </c>
      <c r="AT36" s="9"/>
      <c r="AW36" s="10"/>
      <c r="AX36" s="10"/>
      <c r="AY36" s="10"/>
      <c r="AZ36" s="6"/>
      <c r="BA36" s="11"/>
      <c r="BB36" s="11"/>
      <c r="BC36" s="11"/>
      <c r="BD36" s="11"/>
      <c r="BE36" s="11"/>
      <c r="BF36" s="11"/>
      <c r="BG36" s="11"/>
      <c r="BH36" s="12"/>
      <c r="BI36" s="12"/>
      <c r="BJ36" s="12"/>
      <c r="BK36" s="12"/>
      <c r="BL36" s="12"/>
      <c r="BM36" s="12"/>
      <c r="BN36" s="12"/>
      <c r="BO36" s="12"/>
      <c r="BZ36" s="11"/>
    </row>
    <row r="37">
      <c r="A37" s="2">
        <v>66.0</v>
      </c>
      <c r="B37" s="2" t="s">
        <v>44</v>
      </c>
      <c r="C37" s="2" t="s">
        <v>87</v>
      </c>
      <c r="E37" s="2" t="s">
        <v>47</v>
      </c>
      <c r="F37" s="2" t="s">
        <v>88</v>
      </c>
      <c r="G37" s="2" t="s">
        <v>260</v>
      </c>
      <c r="H37" s="2" t="s">
        <v>49</v>
      </c>
      <c r="I37" s="2" t="s">
        <v>50</v>
      </c>
      <c r="J37" s="2" t="s">
        <v>51</v>
      </c>
      <c r="L37" s="2" t="s">
        <v>51</v>
      </c>
      <c r="M37" s="2" t="s">
        <v>50</v>
      </c>
      <c r="N37" s="2" t="s">
        <v>50</v>
      </c>
      <c r="O37" s="2" t="s">
        <v>61</v>
      </c>
      <c r="P37" s="2" t="s">
        <v>51</v>
      </c>
      <c r="Q37" s="2" t="s">
        <v>51</v>
      </c>
      <c r="R37" s="2" t="s">
        <v>51</v>
      </c>
      <c r="S37" s="2"/>
      <c r="T37" s="2" t="s">
        <v>50</v>
      </c>
      <c r="U37" s="2" t="s">
        <v>51</v>
      </c>
      <c r="V37" s="2" t="s">
        <v>51</v>
      </c>
      <c r="W37" s="2" t="s">
        <v>51</v>
      </c>
      <c r="X37" s="2" t="s">
        <v>51</v>
      </c>
      <c r="Y37" s="2" t="s">
        <v>51</v>
      </c>
      <c r="Z37" s="2" t="s">
        <v>50</v>
      </c>
      <c r="AA37" s="2" t="s">
        <v>51</v>
      </c>
      <c r="AC37" s="2" t="s">
        <v>52</v>
      </c>
      <c r="AD37" s="1"/>
      <c r="AE37" s="2" t="s">
        <v>52</v>
      </c>
      <c r="AF37" s="1"/>
      <c r="AG37" s="2" t="s">
        <v>261</v>
      </c>
      <c r="AH37" s="2" t="s">
        <v>262</v>
      </c>
      <c r="AI37" s="2" t="s">
        <v>60</v>
      </c>
      <c r="AJ37" s="2" t="s">
        <v>50</v>
      </c>
      <c r="AK37" s="2" t="s">
        <v>51</v>
      </c>
      <c r="AL37" s="2"/>
      <c r="AM37" s="2" t="s">
        <v>55</v>
      </c>
      <c r="AN37" s="2" t="s">
        <v>263</v>
      </c>
      <c r="AW37" s="10"/>
      <c r="AX37" s="10"/>
      <c r="AY37" s="10"/>
      <c r="AZ37" s="6"/>
      <c r="BA37" s="11"/>
      <c r="BB37" s="11"/>
      <c r="BC37" s="11"/>
      <c r="BD37" s="11"/>
      <c r="BE37" s="11"/>
      <c r="BF37" s="11"/>
      <c r="BG37" s="11"/>
      <c r="BH37" s="12"/>
      <c r="BI37" s="12"/>
      <c r="BJ37" s="12"/>
      <c r="BK37" s="12"/>
      <c r="BL37" s="12"/>
      <c r="BM37" s="12"/>
      <c r="BN37" s="12"/>
      <c r="BO37" s="12"/>
      <c r="BZ37" s="11"/>
    </row>
    <row r="38">
      <c r="A38" s="1">
        <v>200.0</v>
      </c>
      <c r="B38" s="1" t="s">
        <v>44</v>
      </c>
      <c r="C38" s="1" t="s">
        <v>57</v>
      </c>
      <c r="E38" s="1" t="s">
        <v>65</v>
      </c>
      <c r="F38" s="1"/>
      <c r="G38" s="13" t="s">
        <v>264</v>
      </c>
      <c r="H38" s="13" t="s">
        <v>51</v>
      </c>
      <c r="I38" s="13" t="s">
        <v>49</v>
      </c>
      <c r="J38" s="13" t="s">
        <v>51</v>
      </c>
      <c r="K38" s="13"/>
      <c r="L38" s="13" t="s">
        <v>51</v>
      </c>
      <c r="M38" s="13" t="s">
        <v>51</v>
      </c>
      <c r="N38" s="13" t="s">
        <v>61</v>
      </c>
      <c r="O38" s="13" t="s">
        <v>49</v>
      </c>
      <c r="P38" s="13" t="s">
        <v>51</v>
      </c>
      <c r="Q38" s="13" t="s">
        <v>51</v>
      </c>
      <c r="R38" s="13" t="s">
        <v>51</v>
      </c>
      <c r="S38" s="13"/>
      <c r="T38" s="13" t="s">
        <v>51</v>
      </c>
      <c r="U38" s="13" t="s">
        <v>51</v>
      </c>
      <c r="V38" s="13" t="s">
        <v>51</v>
      </c>
      <c r="W38" s="13" t="s">
        <v>51</v>
      </c>
      <c r="X38" s="13" t="s">
        <v>51</v>
      </c>
      <c r="Y38" s="13" t="s">
        <v>60</v>
      </c>
      <c r="Z38" s="13" t="s">
        <v>51</v>
      </c>
      <c r="AA38" s="13" t="s">
        <v>51</v>
      </c>
      <c r="AB38" s="13"/>
      <c r="AC38" s="13" t="s">
        <v>52</v>
      </c>
      <c r="AD38" s="13"/>
      <c r="AE38" s="13" t="s">
        <v>68</v>
      </c>
      <c r="AF38" s="13" t="s">
        <v>265</v>
      </c>
      <c r="AG38" s="13" t="s">
        <v>266</v>
      </c>
      <c r="AH38" s="13" t="s">
        <v>267</v>
      </c>
      <c r="AI38" s="13" t="s">
        <v>51</v>
      </c>
      <c r="AJ38" s="13" t="s">
        <v>50</v>
      </c>
      <c r="AK38" s="13" t="s">
        <v>51</v>
      </c>
      <c r="AL38" s="13" t="s">
        <v>268</v>
      </c>
      <c r="AM38" s="1" t="s">
        <v>73</v>
      </c>
      <c r="AN38" s="13" t="s">
        <v>269</v>
      </c>
      <c r="AO38" s="17"/>
      <c r="AP38" s="15"/>
      <c r="AT38" s="15"/>
      <c r="AU38" s="15"/>
      <c r="AV38" s="15"/>
      <c r="AW38" s="15"/>
      <c r="AX38" s="15"/>
      <c r="AY38" s="15"/>
      <c r="AZ38" s="6"/>
      <c r="BA38" s="6"/>
      <c r="BB38" s="6"/>
      <c r="BC38" s="6"/>
      <c r="BD38" s="6"/>
      <c r="BE38" s="6"/>
      <c r="BF38" s="6"/>
      <c r="BG38" s="6"/>
      <c r="BH38" s="6"/>
      <c r="BI38" s="6"/>
      <c r="BJ38" s="6"/>
      <c r="BK38" s="6"/>
      <c r="BL38" s="6"/>
      <c r="BM38" s="6"/>
      <c r="BN38" s="6"/>
      <c r="BO38" s="6"/>
      <c r="BZ38" s="6"/>
    </row>
    <row r="39">
      <c r="A39" s="1">
        <v>200.0</v>
      </c>
      <c r="B39" s="1" t="s">
        <v>44</v>
      </c>
      <c r="C39" s="1" t="s">
        <v>57</v>
      </c>
      <c r="E39" s="1" t="s">
        <v>65</v>
      </c>
      <c r="F39" s="1"/>
      <c r="G39" s="13" t="s">
        <v>270</v>
      </c>
      <c r="H39" s="13" t="s">
        <v>49</v>
      </c>
      <c r="I39" s="13" t="s">
        <v>51</v>
      </c>
      <c r="J39" s="13" t="s">
        <v>51</v>
      </c>
      <c r="K39" s="13"/>
      <c r="L39" s="13" t="s">
        <v>51</v>
      </c>
      <c r="M39" s="13" t="s">
        <v>51</v>
      </c>
      <c r="N39" s="13" t="s">
        <v>51</v>
      </c>
      <c r="O39" s="13" t="s">
        <v>51</v>
      </c>
      <c r="P39" s="13" t="s">
        <v>51</v>
      </c>
      <c r="Q39" s="13" t="s">
        <v>49</v>
      </c>
      <c r="R39" s="13" t="s">
        <v>51</v>
      </c>
      <c r="S39" s="13"/>
      <c r="T39" s="13" t="s">
        <v>51</v>
      </c>
      <c r="U39" s="13" t="s">
        <v>51</v>
      </c>
      <c r="V39" s="13" t="s">
        <v>51</v>
      </c>
      <c r="W39" s="13" t="s">
        <v>49</v>
      </c>
      <c r="X39" s="13" t="s">
        <v>51</v>
      </c>
      <c r="Y39" s="13" t="s">
        <v>51</v>
      </c>
      <c r="Z39" s="13" t="s">
        <v>51</v>
      </c>
      <c r="AA39" s="13" t="s">
        <v>51</v>
      </c>
      <c r="AB39" s="13"/>
      <c r="AC39" s="13" t="s">
        <v>52</v>
      </c>
      <c r="AD39" s="13"/>
      <c r="AE39" s="13" t="s">
        <v>68</v>
      </c>
      <c r="AF39" s="13" t="s">
        <v>69</v>
      </c>
      <c r="AG39" s="13" t="s">
        <v>271</v>
      </c>
      <c r="AH39" s="13" t="s">
        <v>272</v>
      </c>
      <c r="AI39" s="13" t="s">
        <v>60</v>
      </c>
      <c r="AJ39" s="13" t="s">
        <v>61</v>
      </c>
      <c r="AK39" s="13" t="s">
        <v>51</v>
      </c>
      <c r="AL39" s="13" t="s">
        <v>273</v>
      </c>
      <c r="AM39" s="1" t="s">
        <v>73</v>
      </c>
      <c r="AN39" s="13" t="s">
        <v>270</v>
      </c>
      <c r="AO39" s="17"/>
      <c r="AP39" s="15"/>
      <c r="AT39" s="15"/>
      <c r="AU39" s="15"/>
      <c r="AV39" s="15"/>
      <c r="AW39" s="15"/>
      <c r="AX39" s="15"/>
      <c r="AY39" s="15"/>
      <c r="AZ39" s="6"/>
      <c r="BA39" s="6"/>
      <c r="BB39" s="6"/>
      <c r="BC39" s="6"/>
      <c r="BD39" s="6"/>
      <c r="BE39" s="6"/>
      <c r="BF39" s="6"/>
      <c r="BG39" s="6"/>
      <c r="BH39" s="6"/>
      <c r="BI39" s="6"/>
      <c r="BJ39" s="6"/>
      <c r="BK39" s="6"/>
      <c r="BL39" s="6"/>
      <c r="BM39" s="6"/>
      <c r="BN39" s="6"/>
      <c r="BO39" s="6"/>
      <c r="BZ39" s="6"/>
    </row>
    <row r="40">
      <c r="A40" s="1">
        <v>121.0</v>
      </c>
      <c r="B40" s="1" t="s">
        <v>44</v>
      </c>
      <c r="C40" s="1" t="s">
        <v>87</v>
      </c>
      <c r="E40" s="1" t="s">
        <v>47</v>
      </c>
      <c r="F40" s="1" t="s">
        <v>176</v>
      </c>
      <c r="G40" s="1" t="s">
        <v>274</v>
      </c>
      <c r="H40" s="1" t="s">
        <v>60</v>
      </c>
      <c r="I40" s="1" t="s">
        <v>51</v>
      </c>
      <c r="J40" s="1" t="s">
        <v>51</v>
      </c>
      <c r="L40" s="1" t="s">
        <v>51</v>
      </c>
      <c r="M40" s="1" t="s">
        <v>50</v>
      </c>
      <c r="N40" s="1" t="s">
        <v>60</v>
      </c>
      <c r="O40" s="1" t="s">
        <v>51</v>
      </c>
      <c r="P40" s="1" t="s">
        <v>61</v>
      </c>
      <c r="Q40" s="1" t="s">
        <v>51</v>
      </c>
      <c r="R40" s="1" t="s">
        <v>51</v>
      </c>
      <c r="T40" s="1" t="s">
        <v>51</v>
      </c>
      <c r="U40" s="1" t="s">
        <v>61</v>
      </c>
      <c r="V40" s="1" t="s">
        <v>51</v>
      </c>
      <c r="W40" s="1" t="s">
        <v>50</v>
      </c>
      <c r="X40" s="1" t="s">
        <v>51</v>
      </c>
      <c r="Y40" s="1" t="s">
        <v>61</v>
      </c>
      <c r="Z40" s="1" t="s">
        <v>50</v>
      </c>
      <c r="AA40" s="1" t="s">
        <v>51</v>
      </c>
      <c r="AC40" s="1" t="s">
        <v>52</v>
      </c>
      <c r="AE40" s="1" t="s">
        <v>68</v>
      </c>
      <c r="AF40" s="1" t="s">
        <v>275</v>
      </c>
      <c r="AG40" s="1" t="s">
        <v>276</v>
      </c>
      <c r="AH40" s="1" t="s">
        <v>277</v>
      </c>
      <c r="AI40" s="1" t="s">
        <v>50</v>
      </c>
      <c r="AJ40" s="1" t="s">
        <v>50</v>
      </c>
      <c r="AK40" s="1" t="s">
        <v>50</v>
      </c>
      <c r="AM40" s="1" t="s">
        <v>55</v>
      </c>
      <c r="AN40" s="1" t="s">
        <v>278</v>
      </c>
      <c r="AW40" s="10"/>
      <c r="AX40" s="10"/>
      <c r="AY40" s="10"/>
      <c r="AZ40" s="6"/>
      <c r="BA40" s="11"/>
      <c r="BB40" s="11"/>
      <c r="BC40" s="11"/>
      <c r="BD40" s="11"/>
      <c r="BE40" s="11"/>
      <c r="BF40" s="11"/>
      <c r="BG40" s="11"/>
      <c r="BH40" s="12"/>
      <c r="BI40" s="12"/>
      <c r="BJ40" s="12"/>
      <c r="BK40" s="12"/>
      <c r="BL40" s="12"/>
      <c r="BM40" s="12"/>
      <c r="BN40" s="12"/>
      <c r="BO40" s="12"/>
      <c r="BZ40" s="11"/>
    </row>
    <row r="41">
      <c r="A41" s="1">
        <v>200.0</v>
      </c>
      <c r="B41" s="1" t="s">
        <v>44</v>
      </c>
      <c r="C41" s="1" t="s">
        <v>57</v>
      </c>
      <c r="E41" s="1" t="s">
        <v>65</v>
      </c>
      <c r="F41" s="1"/>
      <c r="G41" s="13" t="s">
        <v>279</v>
      </c>
      <c r="H41" s="13" t="s">
        <v>49</v>
      </c>
      <c r="I41" s="13" t="s">
        <v>51</v>
      </c>
      <c r="J41" s="13" t="s">
        <v>51</v>
      </c>
      <c r="K41" s="13"/>
      <c r="L41" s="13" t="s">
        <v>51</v>
      </c>
      <c r="M41" s="13" t="s">
        <v>51</v>
      </c>
      <c r="N41" s="13" t="s">
        <v>60</v>
      </c>
      <c r="O41" s="13" t="s">
        <v>51</v>
      </c>
      <c r="P41" s="13" t="s">
        <v>51</v>
      </c>
      <c r="Q41" s="13" t="s">
        <v>51</v>
      </c>
      <c r="R41" s="13" t="s">
        <v>51</v>
      </c>
      <c r="S41" s="13"/>
      <c r="T41" s="13" t="s">
        <v>51</v>
      </c>
      <c r="U41" s="13" t="s">
        <v>51</v>
      </c>
      <c r="V41" s="13" t="s">
        <v>51</v>
      </c>
      <c r="W41" s="13" t="s">
        <v>51</v>
      </c>
      <c r="X41" s="13" t="s">
        <v>51</v>
      </c>
      <c r="Y41" s="13" t="s">
        <v>51</v>
      </c>
      <c r="Z41" s="13" t="s">
        <v>60</v>
      </c>
      <c r="AA41" s="13" t="s">
        <v>51</v>
      </c>
      <c r="AB41" s="13"/>
      <c r="AC41" s="13" t="s">
        <v>52</v>
      </c>
      <c r="AD41" s="13"/>
      <c r="AE41" s="13" t="s">
        <v>68</v>
      </c>
      <c r="AF41" s="13" t="s">
        <v>280</v>
      </c>
      <c r="AG41" s="13" t="s">
        <v>281</v>
      </c>
      <c r="AH41" s="13" t="s">
        <v>282</v>
      </c>
      <c r="AI41" s="13" t="s">
        <v>51</v>
      </c>
      <c r="AJ41" s="13" t="s">
        <v>51</v>
      </c>
      <c r="AK41" s="13" t="s">
        <v>51</v>
      </c>
      <c r="AL41" s="13" t="s">
        <v>283</v>
      </c>
      <c r="AM41" s="1" t="s">
        <v>73</v>
      </c>
      <c r="AN41" s="13" t="s">
        <v>284</v>
      </c>
      <c r="AO41" s="17"/>
      <c r="AP41" s="15"/>
      <c r="AT41" s="15"/>
      <c r="AU41" s="15"/>
      <c r="AV41" s="15"/>
      <c r="AW41" s="15"/>
      <c r="AX41" s="15"/>
      <c r="AY41" s="15"/>
      <c r="AZ41" s="6"/>
      <c r="BA41" s="6"/>
      <c r="BB41" s="6"/>
      <c r="BC41" s="6"/>
      <c r="BD41" s="6"/>
      <c r="BE41" s="6"/>
      <c r="BF41" s="6"/>
      <c r="BG41" s="6"/>
      <c r="BH41" s="6"/>
      <c r="BI41" s="6"/>
      <c r="BJ41" s="6"/>
      <c r="BK41" s="6"/>
      <c r="BL41" s="6"/>
      <c r="BM41" s="6"/>
      <c r="BN41" s="6"/>
      <c r="BO41" s="6"/>
      <c r="BZ41" s="6"/>
    </row>
    <row r="42">
      <c r="A42" s="2">
        <v>200.0</v>
      </c>
      <c r="B42" s="2" t="s">
        <v>44</v>
      </c>
      <c r="C42" s="2" t="s">
        <v>57</v>
      </c>
      <c r="E42" s="2" t="s">
        <v>65</v>
      </c>
      <c r="F42" s="2"/>
      <c r="G42" s="18" t="s">
        <v>285</v>
      </c>
      <c r="H42" s="18" t="s">
        <v>49</v>
      </c>
      <c r="I42" s="18" t="s">
        <v>51</v>
      </c>
      <c r="J42" s="18" t="s">
        <v>51</v>
      </c>
      <c r="K42" s="18"/>
      <c r="L42" s="18" t="s">
        <v>51</v>
      </c>
      <c r="M42" s="18" t="s">
        <v>51</v>
      </c>
      <c r="N42" s="18" t="s">
        <v>49</v>
      </c>
      <c r="O42" s="18" t="s">
        <v>51</v>
      </c>
      <c r="P42" s="18" t="s">
        <v>51</v>
      </c>
      <c r="Q42" s="18" t="s">
        <v>51</v>
      </c>
      <c r="R42" s="18" t="s">
        <v>51</v>
      </c>
      <c r="S42" s="18"/>
      <c r="T42" s="18" t="s">
        <v>51</v>
      </c>
      <c r="U42" s="18" t="s">
        <v>51</v>
      </c>
      <c r="V42" s="18" t="s">
        <v>51</v>
      </c>
      <c r="W42" s="18" t="s">
        <v>51</v>
      </c>
      <c r="X42" s="18" t="s">
        <v>51</v>
      </c>
      <c r="Y42" s="18" t="s">
        <v>61</v>
      </c>
      <c r="Z42" s="18" t="s">
        <v>49</v>
      </c>
      <c r="AA42" s="18" t="s">
        <v>51</v>
      </c>
      <c r="AB42" s="18"/>
      <c r="AC42" s="18" t="s">
        <v>52</v>
      </c>
      <c r="AD42" s="18"/>
      <c r="AE42" s="18" t="s">
        <v>52</v>
      </c>
      <c r="AF42" s="18"/>
      <c r="AG42" s="18" t="s">
        <v>286</v>
      </c>
      <c r="AH42" s="18" t="s">
        <v>287</v>
      </c>
      <c r="AI42" s="18" t="s">
        <v>51</v>
      </c>
      <c r="AJ42" s="18" t="s">
        <v>60</v>
      </c>
      <c r="AK42" s="18" t="s">
        <v>51</v>
      </c>
      <c r="AL42" s="18" t="s">
        <v>288</v>
      </c>
      <c r="AM42" s="2" t="s">
        <v>73</v>
      </c>
      <c r="AN42" s="18" t="s">
        <v>289</v>
      </c>
      <c r="AO42" s="17"/>
      <c r="AP42" s="19"/>
      <c r="AT42" s="19"/>
      <c r="AU42" s="19"/>
      <c r="AV42" s="19"/>
      <c r="AW42" s="19"/>
      <c r="AX42" s="19"/>
      <c r="AY42" s="19"/>
      <c r="AZ42" s="6"/>
      <c r="BA42" s="6"/>
      <c r="BB42" s="6"/>
      <c r="BC42" s="6"/>
      <c r="BD42" s="6"/>
      <c r="BE42" s="6"/>
      <c r="BF42" s="6"/>
      <c r="BG42" s="6"/>
      <c r="BH42" s="6"/>
      <c r="BI42" s="6"/>
      <c r="BJ42" s="6"/>
      <c r="BK42" s="6"/>
      <c r="BL42" s="6"/>
      <c r="BM42" s="6"/>
      <c r="BN42" s="6"/>
      <c r="BO42" s="6"/>
      <c r="BZ42" s="6"/>
    </row>
    <row r="43" ht="17.25" customHeight="1">
      <c r="A43" s="1">
        <v>11.0</v>
      </c>
      <c r="B43" s="1" t="s">
        <v>44</v>
      </c>
      <c r="C43" s="1" t="s">
        <v>87</v>
      </c>
      <c r="E43" s="1" t="s">
        <v>47</v>
      </c>
      <c r="F43" s="1" t="s">
        <v>176</v>
      </c>
      <c r="G43" s="1" t="s">
        <v>290</v>
      </c>
      <c r="H43" s="1" t="s">
        <v>51</v>
      </c>
      <c r="I43" s="1" t="s">
        <v>49</v>
      </c>
      <c r="J43" s="1" t="s">
        <v>51</v>
      </c>
      <c r="L43" s="1" t="s">
        <v>51</v>
      </c>
      <c r="M43" s="1" t="s">
        <v>61</v>
      </c>
      <c r="N43" s="1" t="s">
        <v>50</v>
      </c>
      <c r="O43" s="1" t="s">
        <v>51</v>
      </c>
      <c r="P43" s="1" t="s">
        <v>60</v>
      </c>
      <c r="Q43" s="1" t="s">
        <v>51</v>
      </c>
      <c r="R43" s="1" t="s">
        <v>51</v>
      </c>
      <c r="T43" s="1" t="s">
        <v>51</v>
      </c>
      <c r="U43" s="1" t="s">
        <v>51</v>
      </c>
      <c r="V43" s="1" t="s">
        <v>51</v>
      </c>
      <c r="W43" s="1" t="s">
        <v>51</v>
      </c>
      <c r="X43" s="1" t="s">
        <v>51</v>
      </c>
      <c r="Y43" s="1" t="s">
        <v>49</v>
      </c>
      <c r="Z43" s="1" t="s">
        <v>51</v>
      </c>
      <c r="AA43" s="1" t="s">
        <v>51</v>
      </c>
      <c r="AC43" s="1" t="s">
        <v>52</v>
      </c>
      <c r="AD43" s="1"/>
      <c r="AE43" s="1" t="s">
        <v>68</v>
      </c>
      <c r="AF43" s="1" t="s">
        <v>291</v>
      </c>
      <c r="AG43" s="1" t="s">
        <v>292</v>
      </c>
      <c r="AH43" s="1" t="s">
        <v>293</v>
      </c>
      <c r="AI43" s="1" t="s">
        <v>51</v>
      </c>
      <c r="AJ43" s="1" t="s">
        <v>61</v>
      </c>
      <c r="AK43" s="1" t="s">
        <v>61</v>
      </c>
      <c r="AL43" s="1" t="s">
        <v>294</v>
      </c>
      <c r="AM43" s="1" t="s">
        <v>55</v>
      </c>
      <c r="AN43" s="1" t="s">
        <v>295</v>
      </c>
      <c r="AW43" s="10"/>
      <c r="AX43" s="10"/>
      <c r="AY43" s="10"/>
      <c r="AZ43" s="6"/>
      <c r="BA43" s="11"/>
      <c r="BB43" s="11"/>
      <c r="BC43" s="11"/>
      <c r="BD43" s="11"/>
      <c r="BE43" s="11"/>
      <c r="BF43" s="11"/>
      <c r="BG43" s="11"/>
      <c r="BH43" s="12"/>
      <c r="BI43" s="12"/>
      <c r="BJ43" s="12"/>
      <c r="BK43" s="12"/>
      <c r="BL43" s="12"/>
      <c r="BM43" s="12"/>
      <c r="BN43" s="12"/>
      <c r="BO43" s="12"/>
      <c r="BZ43" s="11"/>
    </row>
    <row r="44">
      <c r="A44" s="1">
        <v>53.0</v>
      </c>
      <c r="B44" s="1" t="s">
        <v>44</v>
      </c>
      <c r="C44" s="1" t="s">
        <v>87</v>
      </c>
      <c r="E44" s="1" t="s">
        <v>47</v>
      </c>
      <c r="F44" s="1" t="s">
        <v>136</v>
      </c>
      <c r="G44" s="1" t="s">
        <v>296</v>
      </c>
      <c r="H44" s="1" t="s">
        <v>51</v>
      </c>
      <c r="I44" s="1" t="s">
        <v>51</v>
      </c>
      <c r="J44" s="1" t="s">
        <v>51</v>
      </c>
      <c r="L44" s="1" t="s">
        <v>51</v>
      </c>
      <c r="M44" s="1" t="s">
        <v>51</v>
      </c>
      <c r="N44" s="1" t="s">
        <v>51</v>
      </c>
      <c r="O44" s="1" t="s">
        <v>51</v>
      </c>
      <c r="P44" s="1" t="s">
        <v>51</v>
      </c>
      <c r="Q44" s="1" t="s">
        <v>51</v>
      </c>
      <c r="R44" s="1" t="s">
        <v>51</v>
      </c>
      <c r="T44" s="1" t="s">
        <v>51</v>
      </c>
      <c r="U44" s="1" t="s">
        <v>51</v>
      </c>
      <c r="V44" s="1" t="s">
        <v>51</v>
      </c>
      <c r="W44" s="1" t="s">
        <v>51</v>
      </c>
      <c r="X44" s="1" t="s">
        <v>51</v>
      </c>
      <c r="Y44" s="1" t="s">
        <v>51</v>
      </c>
      <c r="Z44" s="1" t="s">
        <v>51</v>
      </c>
      <c r="AA44" s="1" t="s">
        <v>51</v>
      </c>
      <c r="AC44" s="1" t="s">
        <v>52</v>
      </c>
      <c r="AE44" s="1" t="s">
        <v>52</v>
      </c>
      <c r="AG44" s="1" t="s">
        <v>297</v>
      </c>
      <c r="AH44" s="1" t="s">
        <v>298</v>
      </c>
      <c r="AI44" s="1" t="s">
        <v>51</v>
      </c>
      <c r="AJ44" s="1" t="s">
        <v>51</v>
      </c>
      <c r="AK44" s="1" t="s">
        <v>51</v>
      </c>
      <c r="AL44" s="1" t="s">
        <v>299</v>
      </c>
      <c r="AM44" s="1" t="s">
        <v>73</v>
      </c>
      <c r="AN44" s="1" t="s">
        <v>300</v>
      </c>
      <c r="AT44" s="9"/>
      <c r="AW44" s="10"/>
      <c r="AX44" s="10"/>
      <c r="AY44" s="10"/>
      <c r="AZ44" s="6"/>
      <c r="BA44" s="11"/>
      <c r="BB44" s="11"/>
      <c r="BC44" s="11"/>
      <c r="BD44" s="11"/>
      <c r="BE44" s="11"/>
      <c r="BF44" s="11"/>
      <c r="BG44" s="11"/>
      <c r="BH44" s="12"/>
      <c r="BI44" s="12"/>
      <c r="BJ44" s="12"/>
      <c r="BK44" s="12"/>
      <c r="BL44" s="12"/>
      <c r="BM44" s="12"/>
      <c r="BN44" s="12"/>
      <c r="BO44" s="12"/>
      <c r="BZ44" s="11"/>
    </row>
    <row r="45">
      <c r="A45" s="2">
        <v>200.0</v>
      </c>
      <c r="B45" s="2" t="s">
        <v>44</v>
      </c>
      <c r="C45" s="2" t="s">
        <v>57</v>
      </c>
      <c r="E45" s="2" t="s">
        <v>65</v>
      </c>
      <c r="F45" s="2"/>
      <c r="G45" s="18" t="s">
        <v>301</v>
      </c>
      <c r="H45" s="18" t="s">
        <v>61</v>
      </c>
      <c r="I45" s="18" t="s">
        <v>49</v>
      </c>
      <c r="J45" s="18" t="s">
        <v>49</v>
      </c>
      <c r="K45" s="13"/>
      <c r="L45" s="18" t="s">
        <v>51</v>
      </c>
      <c r="M45" s="18" t="s">
        <v>51</v>
      </c>
      <c r="N45" s="18" t="s">
        <v>50</v>
      </c>
      <c r="O45" s="18" t="s">
        <v>51</v>
      </c>
      <c r="P45" s="18" t="s">
        <v>51</v>
      </c>
      <c r="Q45" s="18" t="s">
        <v>60</v>
      </c>
      <c r="R45" s="18" t="s">
        <v>51</v>
      </c>
      <c r="S45" s="13"/>
      <c r="T45" s="18" t="s">
        <v>51</v>
      </c>
      <c r="U45" s="18" t="s">
        <v>51</v>
      </c>
      <c r="V45" s="18" t="s">
        <v>51</v>
      </c>
      <c r="W45" s="18" t="s">
        <v>51</v>
      </c>
      <c r="X45" s="18" t="s">
        <v>51</v>
      </c>
      <c r="Y45" s="18" t="s">
        <v>51</v>
      </c>
      <c r="Z45" s="18" t="s">
        <v>49</v>
      </c>
      <c r="AA45" s="18" t="s">
        <v>51</v>
      </c>
      <c r="AB45" s="13"/>
      <c r="AC45" s="18" t="s">
        <v>52</v>
      </c>
      <c r="AD45" s="18"/>
      <c r="AE45" s="18" t="s">
        <v>68</v>
      </c>
      <c r="AF45" s="18" t="s">
        <v>302</v>
      </c>
      <c r="AG45" s="18" t="s">
        <v>303</v>
      </c>
      <c r="AH45" s="18" t="s">
        <v>304</v>
      </c>
      <c r="AI45" s="18" t="s">
        <v>51</v>
      </c>
      <c r="AJ45" s="18" t="s">
        <v>50</v>
      </c>
      <c r="AK45" s="18" t="s">
        <v>51</v>
      </c>
      <c r="AL45" s="18" t="s">
        <v>305</v>
      </c>
      <c r="AM45" s="2" t="s">
        <v>73</v>
      </c>
      <c r="AN45" s="18" t="s">
        <v>306</v>
      </c>
      <c r="AZ45" s="6"/>
      <c r="BA45" s="6"/>
      <c r="BB45" s="6"/>
      <c r="BC45" s="6"/>
      <c r="BD45" s="6"/>
      <c r="BE45" s="6"/>
      <c r="BF45" s="6"/>
      <c r="BG45" s="6"/>
      <c r="BH45" s="6"/>
      <c r="BI45" s="6"/>
      <c r="BJ45" s="6"/>
      <c r="BK45" s="6"/>
      <c r="BL45" s="6"/>
      <c r="BM45" s="6"/>
      <c r="BN45" s="6"/>
      <c r="BO45" s="6"/>
      <c r="BZ45" s="6"/>
    </row>
    <row r="46">
      <c r="A46" s="1">
        <v>200.0</v>
      </c>
      <c r="B46" s="1" t="s">
        <v>44</v>
      </c>
      <c r="C46" s="1" t="s">
        <v>57</v>
      </c>
      <c r="E46" s="1" t="s">
        <v>65</v>
      </c>
      <c r="F46" s="1"/>
      <c r="G46" s="13" t="s">
        <v>307</v>
      </c>
      <c r="H46" s="13" t="s">
        <v>49</v>
      </c>
      <c r="I46" s="13" t="s">
        <v>50</v>
      </c>
      <c r="J46" s="13" t="s">
        <v>51</v>
      </c>
      <c r="K46" s="13"/>
      <c r="L46" s="13" t="s">
        <v>51</v>
      </c>
      <c r="M46" s="13" t="s">
        <v>51</v>
      </c>
      <c r="N46" s="13" t="s">
        <v>51</v>
      </c>
      <c r="O46" s="13" t="s">
        <v>51</v>
      </c>
      <c r="P46" s="13" t="s">
        <v>51</v>
      </c>
      <c r="Q46" s="13" t="s">
        <v>49</v>
      </c>
      <c r="R46" s="13" t="s">
        <v>51</v>
      </c>
      <c r="S46" s="13"/>
      <c r="T46" s="13" t="s">
        <v>51</v>
      </c>
      <c r="U46" s="13" t="s">
        <v>51</v>
      </c>
      <c r="V46" s="13" t="s">
        <v>50</v>
      </c>
      <c r="W46" s="13" t="s">
        <v>51</v>
      </c>
      <c r="X46" s="13" t="s">
        <v>51</v>
      </c>
      <c r="Y46" s="13" t="s">
        <v>51</v>
      </c>
      <c r="Z46" s="13" t="s">
        <v>60</v>
      </c>
      <c r="AA46" s="13" t="s">
        <v>51</v>
      </c>
      <c r="AB46" s="13"/>
      <c r="AC46" s="13" t="s">
        <v>52</v>
      </c>
      <c r="AD46" s="13"/>
      <c r="AE46" s="13" t="s">
        <v>68</v>
      </c>
      <c r="AF46" s="13" t="s">
        <v>77</v>
      </c>
      <c r="AG46" s="13" t="s">
        <v>308</v>
      </c>
      <c r="AH46" s="13" t="s">
        <v>309</v>
      </c>
      <c r="AI46" s="13" t="s">
        <v>51</v>
      </c>
      <c r="AJ46" s="13" t="s">
        <v>51</v>
      </c>
      <c r="AK46" s="13" t="s">
        <v>51</v>
      </c>
      <c r="AL46" s="13" t="s">
        <v>310</v>
      </c>
      <c r="AM46" s="1" t="s">
        <v>73</v>
      </c>
      <c r="AN46" s="13" t="s">
        <v>311</v>
      </c>
      <c r="AO46" s="17"/>
      <c r="AP46" s="15"/>
      <c r="AT46" s="15"/>
      <c r="AU46" s="15"/>
      <c r="AV46" s="15"/>
      <c r="AW46" s="15"/>
      <c r="AX46" s="15"/>
      <c r="AY46" s="15"/>
      <c r="AZ46" s="6"/>
      <c r="BA46" s="6"/>
      <c r="BB46" s="6"/>
      <c r="BC46" s="6"/>
      <c r="BD46" s="6"/>
      <c r="BE46" s="6"/>
      <c r="BF46" s="6"/>
      <c r="BG46" s="6"/>
      <c r="BH46" s="6"/>
      <c r="BI46" s="6"/>
      <c r="BJ46" s="6"/>
      <c r="BK46" s="6"/>
      <c r="BL46" s="6"/>
      <c r="BM46" s="6"/>
      <c r="BN46" s="6"/>
      <c r="BO46" s="6"/>
      <c r="BZ46" s="6"/>
    </row>
    <row r="47">
      <c r="A47" s="1">
        <v>200.0</v>
      </c>
      <c r="B47" s="1" t="s">
        <v>44</v>
      </c>
      <c r="C47" s="1" t="s">
        <v>57</v>
      </c>
      <c r="E47" s="1" t="s">
        <v>65</v>
      </c>
      <c r="F47" s="1"/>
      <c r="G47" s="13" t="s">
        <v>312</v>
      </c>
      <c r="H47" s="13" t="s">
        <v>49</v>
      </c>
      <c r="I47" s="13" t="s">
        <v>51</v>
      </c>
      <c r="J47" s="13" t="s">
        <v>51</v>
      </c>
      <c r="K47" s="13"/>
      <c r="L47" s="13" t="s">
        <v>51</v>
      </c>
      <c r="M47" s="13" t="s">
        <v>51</v>
      </c>
      <c r="N47" s="13" t="s">
        <v>51</v>
      </c>
      <c r="O47" s="13" t="s">
        <v>51</v>
      </c>
      <c r="P47" s="13" t="s">
        <v>51</v>
      </c>
      <c r="Q47" s="13" t="s">
        <v>49</v>
      </c>
      <c r="R47" s="13" t="s">
        <v>51</v>
      </c>
      <c r="S47" s="13"/>
      <c r="T47" s="13" t="s">
        <v>51</v>
      </c>
      <c r="U47" s="13" t="s">
        <v>51</v>
      </c>
      <c r="V47" s="13" t="s">
        <v>51</v>
      </c>
      <c r="W47" s="13" t="s">
        <v>51</v>
      </c>
      <c r="X47" s="13" t="s">
        <v>51</v>
      </c>
      <c r="Y47" s="13" t="s">
        <v>51</v>
      </c>
      <c r="Z47" s="13" t="s">
        <v>49</v>
      </c>
      <c r="AA47" s="13" t="s">
        <v>51</v>
      </c>
      <c r="AB47" s="13"/>
      <c r="AC47" s="13" t="s">
        <v>52</v>
      </c>
      <c r="AD47" s="13"/>
      <c r="AE47" s="13" t="s">
        <v>68</v>
      </c>
      <c r="AF47" s="13" t="s">
        <v>77</v>
      </c>
      <c r="AG47" s="13" t="s">
        <v>313</v>
      </c>
      <c r="AH47" s="13" t="s">
        <v>314</v>
      </c>
      <c r="AI47" s="13" t="s">
        <v>51</v>
      </c>
      <c r="AJ47" s="13" t="s">
        <v>51</v>
      </c>
      <c r="AK47" s="13" t="s">
        <v>51</v>
      </c>
      <c r="AL47" s="13" t="s">
        <v>315</v>
      </c>
      <c r="AM47" s="1" t="s">
        <v>73</v>
      </c>
      <c r="AN47" s="13" t="s">
        <v>316</v>
      </c>
      <c r="AO47" s="17"/>
      <c r="AP47" s="15"/>
      <c r="AT47" s="15"/>
      <c r="AU47" s="15"/>
      <c r="AV47" s="15"/>
      <c r="AW47" s="15"/>
      <c r="AX47" s="15"/>
      <c r="AY47" s="15"/>
      <c r="AZ47" s="6"/>
      <c r="BA47" s="6"/>
      <c r="BB47" s="6"/>
      <c r="BC47" s="6"/>
      <c r="BD47" s="6"/>
      <c r="BE47" s="6"/>
      <c r="BF47" s="6"/>
      <c r="BG47" s="6"/>
      <c r="BH47" s="6"/>
      <c r="BI47" s="6"/>
      <c r="BJ47" s="6"/>
      <c r="BK47" s="6"/>
      <c r="BL47" s="6"/>
      <c r="BM47" s="6"/>
      <c r="BN47" s="6"/>
      <c r="BO47" s="6"/>
      <c r="BZ47" s="6"/>
    </row>
    <row r="48">
      <c r="A48" s="1">
        <v>200.0</v>
      </c>
      <c r="B48" s="1" t="s">
        <v>44</v>
      </c>
      <c r="C48" s="1" t="s">
        <v>57</v>
      </c>
      <c r="E48" s="1" t="s">
        <v>65</v>
      </c>
      <c r="F48" s="1"/>
      <c r="G48" s="13" t="s">
        <v>317</v>
      </c>
      <c r="H48" s="13" t="s">
        <v>49</v>
      </c>
      <c r="I48" s="13" t="s">
        <v>51</v>
      </c>
      <c r="J48" s="13" t="s">
        <v>51</v>
      </c>
      <c r="K48" s="13"/>
      <c r="L48" s="13" t="s">
        <v>51</v>
      </c>
      <c r="M48" s="13" t="s">
        <v>51</v>
      </c>
      <c r="N48" s="13" t="s">
        <v>49</v>
      </c>
      <c r="O48" s="13" t="s">
        <v>51</v>
      </c>
      <c r="P48" s="13" t="s">
        <v>51</v>
      </c>
      <c r="Q48" s="13" t="s">
        <v>51</v>
      </c>
      <c r="R48" s="13" t="s">
        <v>51</v>
      </c>
      <c r="S48" s="13"/>
      <c r="T48" s="13" t="s">
        <v>51</v>
      </c>
      <c r="U48" s="13" t="s">
        <v>51</v>
      </c>
      <c r="V48" s="13" t="s">
        <v>51</v>
      </c>
      <c r="W48" s="13" t="s">
        <v>51</v>
      </c>
      <c r="X48" s="13" t="s">
        <v>51</v>
      </c>
      <c r="Y48" s="13" t="s">
        <v>49</v>
      </c>
      <c r="Z48" s="13" t="s">
        <v>51</v>
      </c>
      <c r="AA48" s="13" t="s">
        <v>51</v>
      </c>
      <c r="AB48" s="13"/>
      <c r="AC48" s="13" t="s">
        <v>68</v>
      </c>
      <c r="AD48" s="13" t="s">
        <v>318</v>
      </c>
      <c r="AE48" s="13" t="s">
        <v>52</v>
      </c>
      <c r="AF48" s="13"/>
      <c r="AG48" s="13" t="s">
        <v>319</v>
      </c>
      <c r="AH48" s="13" t="s">
        <v>320</v>
      </c>
      <c r="AI48" s="13" t="s">
        <v>51</v>
      </c>
      <c r="AJ48" s="13" t="s">
        <v>60</v>
      </c>
      <c r="AK48" s="13" t="s">
        <v>51</v>
      </c>
      <c r="AL48" s="13" t="s">
        <v>321</v>
      </c>
      <c r="AM48" s="1" t="s">
        <v>73</v>
      </c>
      <c r="AN48" s="13" t="s">
        <v>322</v>
      </c>
      <c r="AO48" s="17"/>
      <c r="AP48" s="15"/>
      <c r="AT48" s="15"/>
      <c r="AU48" s="15"/>
      <c r="AV48" s="15"/>
      <c r="AW48" s="15"/>
      <c r="AX48" s="15"/>
      <c r="AY48" s="15"/>
      <c r="AZ48" s="6"/>
      <c r="BA48" s="6"/>
      <c r="BB48" s="6"/>
      <c r="BC48" s="6"/>
      <c r="BD48" s="6"/>
      <c r="BE48" s="6"/>
      <c r="BF48" s="6"/>
      <c r="BG48" s="6"/>
      <c r="BH48" s="6"/>
      <c r="BI48" s="6"/>
      <c r="BJ48" s="6"/>
      <c r="BK48" s="6"/>
      <c r="BL48" s="6"/>
      <c r="BM48" s="6"/>
      <c r="BN48" s="6"/>
      <c r="BO48" s="6"/>
      <c r="BZ48" s="6"/>
    </row>
    <row r="49">
      <c r="A49" s="1">
        <v>200.0</v>
      </c>
      <c r="B49" s="1" t="s">
        <v>44</v>
      </c>
      <c r="C49" s="1" t="s">
        <v>57</v>
      </c>
      <c r="E49" s="1" t="s">
        <v>65</v>
      </c>
      <c r="F49" s="1"/>
      <c r="G49" s="13" t="s">
        <v>323</v>
      </c>
      <c r="H49" s="13" t="s">
        <v>49</v>
      </c>
      <c r="I49" s="13" t="s">
        <v>51</v>
      </c>
      <c r="J49" s="13" t="s">
        <v>51</v>
      </c>
      <c r="K49" s="13"/>
      <c r="L49" s="13" t="s">
        <v>51</v>
      </c>
      <c r="M49" s="13" t="s">
        <v>51</v>
      </c>
      <c r="N49" s="13" t="s">
        <v>49</v>
      </c>
      <c r="O49" s="13" t="s">
        <v>51</v>
      </c>
      <c r="P49" s="13" t="s">
        <v>51</v>
      </c>
      <c r="Q49" s="13" t="s">
        <v>51</v>
      </c>
      <c r="R49" s="13" t="s">
        <v>51</v>
      </c>
      <c r="S49" s="13"/>
      <c r="T49" s="13" t="s">
        <v>51</v>
      </c>
      <c r="U49" s="13" t="s">
        <v>51</v>
      </c>
      <c r="V49" s="13" t="s">
        <v>51</v>
      </c>
      <c r="W49" s="13" t="s">
        <v>51</v>
      </c>
      <c r="X49" s="13" t="s">
        <v>51</v>
      </c>
      <c r="Y49" s="13" t="s">
        <v>51</v>
      </c>
      <c r="Z49" s="13" t="s">
        <v>51</v>
      </c>
      <c r="AA49" s="13" t="s">
        <v>49</v>
      </c>
      <c r="AB49" s="13" t="s">
        <v>324</v>
      </c>
      <c r="AC49" s="13" t="s">
        <v>52</v>
      </c>
      <c r="AD49" s="13"/>
      <c r="AE49" s="13" t="s">
        <v>52</v>
      </c>
      <c r="AF49" s="13"/>
      <c r="AG49" s="13" t="s">
        <v>325</v>
      </c>
      <c r="AH49" s="13" t="s">
        <v>326</v>
      </c>
      <c r="AI49" s="13" t="s">
        <v>50</v>
      </c>
      <c r="AJ49" s="13" t="s">
        <v>50</v>
      </c>
      <c r="AK49" s="13" t="s">
        <v>51</v>
      </c>
      <c r="AL49" s="13" t="s">
        <v>327</v>
      </c>
      <c r="AM49" s="1" t="s">
        <v>73</v>
      </c>
      <c r="AN49" s="13" t="s">
        <v>328</v>
      </c>
      <c r="AO49" s="17"/>
      <c r="AP49" s="15"/>
      <c r="AT49" s="15"/>
      <c r="AU49" s="15"/>
      <c r="AV49" s="15"/>
      <c r="AW49" s="15"/>
      <c r="AX49" s="15"/>
      <c r="AY49" s="15"/>
      <c r="AZ49" s="6"/>
      <c r="BA49" s="6"/>
      <c r="BB49" s="6"/>
      <c r="BC49" s="6"/>
      <c r="BD49" s="6"/>
      <c r="BE49" s="6"/>
      <c r="BF49" s="6"/>
      <c r="BG49" s="6"/>
      <c r="BH49" s="6"/>
      <c r="BI49" s="6"/>
      <c r="BJ49" s="6"/>
      <c r="BK49" s="6"/>
      <c r="BL49" s="6"/>
      <c r="BM49" s="6"/>
      <c r="BN49" s="6"/>
      <c r="BO49" s="6"/>
      <c r="BZ49" s="6"/>
    </row>
    <row r="50">
      <c r="A50" s="1">
        <v>200.0</v>
      </c>
      <c r="B50" s="1" t="s">
        <v>44</v>
      </c>
      <c r="C50" s="1" t="s">
        <v>57</v>
      </c>
      <c r="E50" s="1" t="s">
        <v>65</v>
      </c>
      <c r="F50" s="1"/>
      <c r="G50" s="13" t="s">
        <v>329</v>
      </c>
      <c r="H50" s="13" t="s">
        <v>49</v>
      </c>
      <c r="I50" s="13" t="s">
        <v>51</v>
      </c>
      <c r="J50" s="13" t="s">
        <v>51</v>
      </c>
      <c r="K50" s="13"/>
      <c r="L50" s="13" t="s">
        <v>51</v>
      </c>
      <c r="M50" s="13" t="s">
        <v>51</v>
      </c>
      <c r="N50" s="13" t="s">
        <v>49</v>
      </c>
      <c r="O50" s="13" t="s">
        <v>51</v>
      </c>
      <c r="P50" s="13" t="s">
        <v>51</v>
      </c>
      <c r="Q50" s="13" t="s">
        <v>51</v>
      </c>
      <c r="R50" s="13" t="s">
        <v>51</v>
      </c>
      <c r="S50" s="13"/>
      <c r="T50" s="13" t="s">
        <v>51</v>
      </c>
      <c r="U50" s="13" t="s">
        <v>51</v>
      </c>
      <c r="V50" s="13" t="s">
        <v>51</v>
      </c>
      <c r="W50" s="13" t="s">
        <v>51</v>
      </c>
      <c r="X50" s="13" t="s">
        <v>51</v>
      </c>
      <c r="Y50" s="13" t="s">
        <v>49</v>
      </c>
      <c r="Z50" s="13" t="s">
        <v>51</v>
      </c>
      <c r="AA50" s="13" t="s">
        <v>51</v>
      </c>
      <c r="AB50" s="13"/>
      <c r="AC50" s="13" t="s">
        <v>52</v>
      </c>
      <c r="AD50" s="13"/>
      <c r="AE50" s="13" t="s">
        <v>52</v>
      </c>
      <c r="AF50" s="13"/>
      <c r="AG50" s="13" t="s">
        <v>330</v>
      </c>
      <c r="AH50" s="13" t="s">
        <v>331</v>
      </c>
      <c r="AI50" s="13" t="s">
        <v>51</v>
      </c>
      <c r="AJ50" s="13" t="s">
        <v>50</v>
      </c>
      <c r="AK50" s="13" t="s">
        <v>51</v>
      </c>
      <c r="AL50" s="13" t="s">
        <v>332</v>
      </c>
      <c r="AM50" s="1" t="s">
        <v>73</v>
      </c>
      <c r="AN50" s="13" t="s">
        <v>329</v>
      </c>
      <c r="AO50" s="17"/>
      <c r="AP50" s="15"/>
      <c r="AT50" s="15"/>
      <c r="AU50" s="15"/>
      <c r="AV50" s="15"/>
      <c r="AW50" s="15"/>
      <c r="AX50" s="15"/>
      <c r="AY50" s="15"/>
      <c r="AZ50" s="6"/>
      <c r="BA50" s="6"/>
      <c r="BB50" s="6"/>
      <c r="BC50" s="6"/>
      <c r="BD50" s="6"/>
      <c r="BE50" s="6"/>
      <c r="BF50" s="6"/>
      <c r="BG50" s="6"/>
      <c r="BH50" s="6"/>
      <c r="BI50" s="6"/>
      <c r="BJ50" s="6"/>
      <c r="BK50" s="6"/>
      <c r="BL50" s="6"/>
      <c r="BM50" s="6"/>
      <c r="BN50" s="6"/>
      <c r="BO50" s="6"/>
      <c r="BZ50" s="6"/>
    </row>
    <row r="51">
      <c r="A51" s="1">
        <v>200.0</v>
      </c>
      <c r="B51" s="1" t="s">
        <v>44</v>
      </c>
      <c r="C51" s="1" t="s">
        <v>57</v>
      </c>
      <c r="E51" s="1" t="s">
        <v>65</v>
      </c>
      <c r="F51" s="1"/>
      <c r="G51" s="13" t="s">
        <v>333</v>
      </c>
      <c r="H51" s="13" t="s">
        <v>49</v>
      </c>
      <c r="I51" s="13" t="s">
        <v>51</v>
      </c>
      <c r="J51" s="13" t="s">
        <v>51</v>
      </c>
      <c r="K51" s="13"/>
      <c r="L51" s="13" t="s">
        <v>51</v>
      </c>
      <c r="M51" s="13" t="s">
        <v>51</v>
      </c>
      <c r="N51" s="13" t="s">
        <v>51</v>
      </c>
      <c r="O51" s="13" t="s">
        <v>51</v>
      </c>
      <c r="P51" s="13" t="s">
        <v>51</v>
      </c>
      <c r="Q51" s="13" t="s">
        <v>49</v>
      </c>
      <c r="R51" s="13" t="s">
        <v>51</v>
      </c>
      <c r="S51" s="13"/>
      <c r="T51" s="13" t="s">
        <v>51</v>
      </c>
      <c r="U51" s="13" t="s">
        <v>51</v>
      </c>
      <c r="V51" s="13" t="s">
        <v>51</v>
      </c>
      <c r="W51" s="13" t="s">
        <v>51</v>
      </c>
      <c r="X51" s="13" t="s">
        <v>51</v>
      </c>
      <c r="Y51" s="13" t="s">
        <v>51</v>
      </c>
      <c r="Z51" s="13" t="s">
        <v>49</v>
      </c>
      <c r="AA51" s="13" t="s">
        <v>51</v>
      </c>
      <c r="AB51" s="13"/>
      <c r="AC51" s="13" t="s">
        <v>52</v>
      </c>
      <c r="AD51" s="13"/>
      <c r="AE51" s="13" t="s">
        <v>52</v>
      </c>
      <c r="AF51" s="13"/>
      <c r="AG51" s="13" t="s">
        <v>334</v>
      </c>
      <c r="AH51" s="13" t="s">
        <v>335</v>
      </c>
      <c r="AI51" s="13" t="s">
        <v>51</v>
      </c>
      <c r="AJ51" s="13" t="s">
        <v>51</v>
      </c>
      <c r="AK51" s="13" t="s">
        <v>51</v>
      </c>
      <c r="AL51" s="13" t="s">
        <v>336</v>
      </c>
      <c r="AM51" s="1" t="s">
        <v>73</v>
      </c>
      <c r="AN51" s="13" t="s">
        <v>337</v>
      </c>
      <c r="AO51" s="17"/>
      <c r="AP51" s="15"/>
      <c r="AT51" s="15"/>
      <c r="AU51" s="15"/>
      <c r="AV51" s="15"/>
      <c r="AW51" s="15"/>
      <c r="AX51" s="15"/>
      <c r="AY51" s="15"/>
      <c r="AZ51" s="6"/>
      <c r="BA51" s="6"/>
      <c r="BB51" s="6"/>
      <c r="BC51" s="6"/>
      <c r="BD51" s="6"/>
      <c r="BE51" s="6"/>
      <c r="BF51" s="6"/>
      <c r="BG51" s="6"/>
      <c r="BH51" s="6"/>
      <c r="BI51" s="6"/>
      <c r="BJ51" s="6"/>
      <c r="BK51" s="6"/>
      <c r="BL51" s="6"/>
      <c r="BM51" s="6"/>
      <c r="BN51" s="6"/>
      <c r="BO51" s="6"/>
      <c r="BZ51" s="6"/>
    </row>
    <row r="52">
      <c r="A52" s="1">
        <v>200.0</v>
      </c>
      <c r="B52" s="1" t="s">
        <v>44</v>
      </c>
      <c r="C52" s="1" t="s">
        <v>57</v>
      </c>
      <c r="E52" s="1" t="s">
        <v>65</v>
      </c>
      <c r="F52" s="1"/>
      <c r="G52" s="13" t="s">
        <v>338</v>
      </c>
      <c r="H52" s="13" t="s">
        <v>51</v>
      </c>
      <c r="I52" s="13" t="s">
        <v>49</v>
      </c>
      <c r="J52" s="13" t="s">
        <v>51</v>
      </c>
      <c r="K52" s="13"/>
      <c r="L52" s="13" t="s">
        <v>51</v>
      </c>
      <c r="M52" s="13" t="s">
        <v>51</v>
      </c>
      <c r="N52" s="13" t="s">
        <v>51</v>
      </c>
      <c r="O52" s="13" t="s">
        <v>51</v>
      </c>
      <c r="P52" s="13" t="s">
        <v>51</v>
      </c>
      <c r="Q52" s="13" t="s">
        <v>49</v>
      </c>
      <c r="R52" s="13" t="s">
        <v>51</v>
      </c>
      <c r="S52" s="13"/>
      <c r="T52" s="13" t="s">
        <v>51</v>
      </c>
      <c r="U52" s="13" t="s">
        <v>51</v>
      </c>
      <c r="V52" s="13" t="s">
        <v>51</v>
      </c>
      <c r="W52" s="13" t="s">
        <v>51</v>
      </c>
      <c r="X52" s="13" t="s">
        <v>51</v>
      </c>
      <c r="Y52" s="13" t="s">
        <v>51</v>
      </c>
      <c r="Z52" s="13" t="s">
        <v>49</v>
      </c>
      <c r="AA52" s="13" t="s">
        <v>51</v>
      </c>
      <c r="AB52" s="13"/>
      <c r="AC52" s="13" t="s">
        <v>52</v>
      </c>
      <c r="AD52" s="13"/>
      <c r="AE52" s="13" t="s">
        <v>68</v>
      </c>
      <c r="AF52" s="13" t="s">
        <v>339</v>
      </c>
      <c r="AG52" s="13" t="s">
        <v>340</v>
      </c>
      <c r="AH52" s="13" t="s">
        <v>341</v>
      </c>
      <c r="AI52" s="13" t="s">
        <v>51</v>
      </c>
      <c r="AJ52" s="13" t="s">
        <v>50</v>
      </c>
      <c r="AK52" s="13" t="s">
        <v>51</v>
      </c>
      <c r="AL52" s="13" t="s">
        <v>342</v>
      </c>
      <c r="AM52" s="1" t="s">
        <v>73</v>
      </c>
      <c r="AN52" s="13" t="s">
        <v>343</v>
      </c>
      <c r="AO52" s="17"/>
      <c r="AP52" s="15"/>
      <c r="AT52" s="15"/>
      <c r="AU52" s="15"/>
      <c r="AV52" s="15"/>
      <c r="AW52" s="15"/>
      <c r="AX52" s="15"/>
      <c r="AY52" s="15"/>
      <c r="AZ52" s="6"/>
      <c r="BA52" s="6"/>
      <c r="BB52" s="6"/>
      <c r="BC52" s="6"/>
      <c r="BD52" s="6"/>
      <c r="BE52" s="6"/>
      <c r="BF52" s="6"/>
      <c r="BG52" s="6"/>
      <c r="BH52" s="6"/>
      <c r="BI52" s="6"/>
      <c r="BJ52" s="6"/>
      <c r="BK52" s="6"/>
      <c r="BL52" s="6"/>
      <c r="BM52" s="6"/>
      <c r="BN52" s="6"/>
      <c r="BO52" s="6"/>
      <c r="BZ52" s="6"/>
    </row>
    <row r="53">
      <c r="A53" s="1">
        <v>200.0</v>
      </c>
      <c r="B53" s="1" t="s">
        <v>44</v>
      </c>
      <c r="C53" s="1" t="s">
        <v>57</v>
      </c>
      <c r="E53" s="1" t="s">
        <v>65</v>
      </c>
      <c r="F53" s="1"/>
      <c r="G53" s="13" t="s">
        <v>344</v>
      </c>
      <c r="H53" s="13" t="s">
        <v>51</v>
      </c>
      <c r="I53" s="13" t="s">
        <v>49</v>
      </c>
      <c r="J53" s="13" t="s">
        <v>51</v>
      </c>
      <c r="K53" s="13"/>
      <c r="L53" s="13" t="s">
        <v>51</v>
      </c>
      <c r="M53" s="13" t="s">
        <v>51</v>
      </c>
      <c r="N53" s="13" t="s">
        <v>51</v>
      </c>
      <c r="O53" s="13" t="s">
        <v>51</v>
      </c>
      <c r="P53" s="13" t="s">
        <v>51</v>
      </c>
      <c r="Q53" s="13" t="s">
        <v>49</v>
      </c>
      <c r="R53" s="13" t="s">
        <v>51</v>
      </c>
      <c r="S53" s="13"/>
      <c r="T53" s="13" t="s">
        <v>51</v>
      </c>
      <c r="U53" s="13" t="s">
        <v>49</v>
      </c>
      <c r="V53" s="13" t="s">
        <v>51</v>
      </c>
      <c r="W53" s="13" t="s">
        <v>51</v>
      </c>
      <c r="X53" s="13" t="s">
        <v>51</v>
      </c>
      <c r="Y53" s="13" t="s">
        <v>51</v>
      </c>
      <c r="Z53" s="13" t="s">
        <v>51</v>
      </c>
      <c r="AA53" s="13" t="s">
        <v>51</v>
      </c>
      <c r="AB53" s="13"/>
      <c r="AC53" s="13" t="s">
        <v>52</v>
      </c>
      <c r="AD53" s="13"/>
      <c r="AE53" s="13" t="s">
        <v>68</v>
      </c>
      <c r="AF53" s="13" t="s">
        <v>345</v>
      </c>
      <c r="AG53" s="13" t="s">
        <v>346</v>
      </c>
      <c r="AH53" s="13" t="s">
        <v>347</v>
      </c>
      <c r="AI53" s="13" t="s">
        <v>60</v>
      </c>
      <c r="AJ53" s="13" t="s">
        <v>60</v>
      </c>
      <c r="AK53" s="13" t="s">
        <v>51</v>
      </c>
      <c r="AL53" s="13"/>
      <c r="AM53" s="1" t="s">
        <v>73</v>
      </c>
      <c r="AN53" s="13" t="s">
        <v>348</v>
      </c>
      <c r="AO53" s="17"/>
      <c r="AP53" s="15"/>
      <c r="AT53" s="15"/>
      <c r="AU53" s="15"/>
      <c r="AV53" s="15"/>
      <c r="AW53" s="15"/>
      <c r="AX53" s="15"/>
      <c r="AY53" s="15"/>
      <c r="AZ53" s="6"/>
      <c r="BA53" s="6"/>
      <c r="BB53" s="6"/>
      <c r="BC53" s="6"/>
      <c r="BD53" s="6"/>
      <c r="BE53" s="6"/>
      <c r="BF53" s="6"/>
      <c r="BG53" s="6"/>
      <c r="BH53" s="6"/>
      <c r="BI53" s="6"/>
      <c r="BJ53" s="6"/>
      <c r="BK53" s="6"/>
      <c r="BL53" s="6"/>
      <c r="BM53" s="6"/>
      <c r="BN53" s="6"/>
      <c r="BO53" s="6"/>
      <c r="BZ53" s="6"/>
    </row>
    <row r="54">
      <c r="A54" s="1">
        <v>200.0</v>
      </c>
      <c r="B54" s="1" t="s">
        <v>44</v>
      </c>
      <c r="C54" s="1" t="s">
        <v>57</v>
      </c>
      <c r="E54" s="1" t="s">
        <v>65</v>
      </c>
      <c r="F54" s="1"/>
      <c r="G54" s="13" t="s">
        <v>349</v>
      </c>
      <c r="H54" s="13" t="s">
        <v>49</v>
      </c>
      <c r="I54" s="13" t="s">
        <v>51</v>
      </c>
      <c r="J54" s="13" t="s">
        <v>51</v>
      </c>
      <c r="K54" s="13"/>
      <c r="L54" s="13" t="s">
        <v>51</v>
      </c>
      <c r="M54" s="13" t="s">
        <v>51</v>
      </c>
      <c r="N54" s="13" t="s">
        <v>49</v>
      </c>
      <c r="O54" s="13" t="s">
        <v>51</v>
      </c>
      <c r="P54" s="13" t="s">
        <v>51</v>
      </c>
      <c r="Q54" s="13" t="s">
        <v>51</v>
      </c>
      <c r="R54" s="13" t="s">
        <v>51</v>
      </c>
      <c r="S54" s="13"/>
      <c r="T54" s="13" t="s">
        <v>51</v>
      </c>
      <c r="U54" s="13" t="s">
        <v>51</v>
      </c>
      <c r="V54" s="13" t="s">
        <v>51</v>
      </c>
      <c r="W54" s="13" t="s">
        <v>51</v>
      </c>
      <c r="X54" s="13" t="s">
        <v>51</v>
      </c>
      <c r="Y54" s="13" t="s">
        <v>51</v>
      </c>
      <c r="Z54" s="13" t="s">
        <v>51</v>
      </c>
      <c r="AA54" s="13" t="s">
        <v>49</v>
      </c>
      <c r="AB54" s="13" t="s">
        <v>350</v>
      </c>
      <c r="AC54" s="13" t="s">
        <v>52</v>
      </c>
      <c r="AD54" s="13"/>
      <c r="AE54" s="13" t="s">
        <v>52</v>
      </c>
      <c r="AF54" s="13"/>
      <c r="AG54" s="13" t="s">
        <v>351</v>
      </c>
      <c r="AH54" s="13" t="s">
        <v>352</v>
      </c>
      <c r="AI54" s="13" t="s">
        <v>51</v>
      </c>
      <c r="AJ54" s="13" t="s">
        <v>61</v>
      </c>
      <c r="AK54" s="13" t="s">
        <v>51</v>
      </c>
      <c r="AL54" s="13" t="s">
        <v>353</v>
      </c>
      <c r="AM54" s="1" t="s">
        <v>73</v>
      </c>
      <c r="AN54" s="13" t="s">
        <v>349</v>
      </c>
      <c r="AO54" s="17"/>
      <c r="AP54" s="15"/>
      <c r="AT54" s="15"/>
      <c r="AU54" s="15"/>
      <c r="AV54" s="15"/>
      <c r="AW54" s="15"/>
      <c r="AX54" s="15"/>
      <c r="AY54" s="15"/>
      <c r="AZ54" s="6"/>
      <c r="BA54" s="6"/>
      <c r="BB54" s="6"/>
      <c r="BC54" s="6"/>
      <c r="BD54" s="6"/>
      <c r="BE54" s="6"/>
      <c r="BF54" s="6"/>
      <c r="BG54" s="6"/>
      <c r="BH54" s="6"/>
      <c r="BI54" s="6"/>
      <c r="BJ54" s="6"/>
      <c r="BK54" s="6"/>
      <c r="BL54" s="6"/>
      <c r="BM54" s="6"/>
      <c r="BN54" s="6"/>
      <c r="BO54" s="6"/>
      <c r="BZ54" s="6"/>
    </row>
    <row r="55">
      <c r="A55" s="1">
        <v>200.0</v>
      </c>
      <c r="B55" s="1" t="s">
        <v>44</v>
      </c>
      <c r="C55" s="1" t="s">
        <v>57</v>
      </c>
      <c r="E55" s="1" t="s">
        <v>65</v>
      </c>
      <c r="F55" s="1"/>
      <c r="G55" s="13" t="s">
        <v>354</v>
      </c>
      <c r="H55" s="13" t="s">
        <v>49</v>
      </c>
      <c r="I55" s="13" t="s">
        <v>51</v>
      </c>
      <c r="J55" s="13" t="s">
        <v>51</v>
      </c>
      <c r="K55" s="13"/>
      <c r="L55" s="13" t="s">
        <v>51</v>
      </c>
      <c r="M55" s="13" t="s">
        <v>51</v>
      </c>
      <c r="N55" s="13" t="s">
        <v>51</v>
      </c>
      <c r="O55" s="13" t="s">
        <v>51</v>
      </c>
      <c r="P55" s="13" t="s">
        <v>51</v>
      </c>
      <c r="Q55" s="13" t="s">
        <v>49</v>
      </c>
      <c r="R55" s="13" t="s">
        <v>51</v>
      </c>
      <c r="S55" s="13"/>
      <c r="T55" s="13" t="s">
        <v>51</v>
      </c>
      <c r="U55" s="13" t="s">
        <v>51</v>
      </c>
      <c r="V55" s="13" t="s">
        <v>51</v>
      </c>
      <c r="W55" s="13" t="s">
        <v>51</v>
      </c>
      <c r="X55" s="13" t="s">
        <v>51</v>
      </c>
      <c r="Y55" s="13" t="s">
        <v>51</v>
      </c>
      <c r="Z55" s="13" t="s">
        <v>49</v>
      </c>
      <c r="AA55" s="13" t="s">
        <v>51</v>
      </c>
      <c r="AB55" s="13"/>
      <c r="AC55" s="13" t="s">
        <v>52</v>
      </c>
      <c r="AD55" s="13"/>
      <c r="AE55" s="13" t="s">
        <v>52</v>
      </c>
      <c r="AF55" s="13"/>
      <c r="AG55" s="13" t="s">
        <v>355</v>
      </c>
      <c r="AH55" s="13" t="s">
        <v>356</v>
      </c>
      <c r="AI55" s="13" t="s">
        <v>51</v>
      </c>
      <c r="AJ55" s="13" t="s">
        <v>51</v>
      </c>
      <c r="AK55" s="13" t="s">
        <v>51</v>
      </c>
      <c r="AL55" s="13" t="s">
        <v>357</v>
      </c>
      <c r="AM55" s="1" t="s">
        <v>73</v>
      </c>
      <c r="AN55" s="13" t="s">
        <v>354</v>
      </c>
      <c r="AO55" s="17"/>
      <c r="AP55" s="15"/>
      <c r="AT55" s="15"/>
      <c r="AU55" s="15"/>
      <c r="AV55" s="15"/>
      <c r="AW55" s="15"/>
      <c r="AX55" s="15"/>
      <c r="AY55" s="15"/>
      <c r="AZ55" s="6"/>
      <c r="BA55" s="6"/>
      <c r="BB55" s="6"/>
      <c r="BC55" s="6"/>
      <c r="BD55" s="6"/>
      <c r="BE55" s="6"/>
      <c r="BF55" s="6"/>
      <c r="BG55" s="6"/>
      <c r="BH55" s="6"/>
      <c r="BI55" s="6"/>
      <c r="BJ55" s="6"/>
      <c r="BK55" s="6"/>
      <c r="BL55" s="6"/>
      <c r="BM55" s="6"/>
      <c r="BN55" s="6"/>
      <c r="BO55" s="6"/>
      <c r="BZ55" s="6"/>
    </row>
    <row r="56">
      <c r="A56" s="2">
        <v>200.0</v>
      </c>
      <c r="B56" s="2" t="s">
        <v>44</v>
      </c>
      <c r="C56" s="2" t="s">
        <v>57</v>
      </c>
      <c r="E56" s="2" t="s">
        <v>65</v>
      </c>
      <c r="F56" s="2"/>
      <c r="G56" s="18" t="s">
        <v>358</v>
      </c>
      <c r="H56" s="18" t="s">
        <v>49</v>
      </c>
      <c r="I56" s="18" t="s">
        <v>51</v>
      </c>
      <c r="J56" s="18" t="s">
        <v>51</v>
      </c>
      <c r="K56" s="18"/>
      <c r="L56" s="18" t="s">
        <v>51</v>
      </c>
      <c r="M56" s="18" t="s">
        <v>51</v>
      </c>
      <c r="N56" s="18" t="s">
        <v>51</v>
      </c>
      <c r="O56" s="18" t="s">
        <v>51</v>
      </c>
      <c r="P56" s="18" t="s">
        <v>51</v>
      </c>
      <c r="Q56" s="18" t="s">
        <v>49</v>
      </c>
      <c r="R56" s="18" t="s">
        <v>51</v>
      </c>
      <c r="S56" s="18"/>
      <c r="T56" s="18" t="s">
        <v>51</v>
      </c>
      <c r="U56" s="18" t="s">
        <v>51</v>
      </c>
      <c r="V56" s="18" t="s">
        <v>51</v>
      </c>
      <c r="W56" s="18" t="s">
        <v>51</v>
      </c>
      <c r="X56" s="18" t="s">
        <v>51</v>
      </c>
      <c r="Y56" s="18" t="s">
        <v>51</v>
      </c>
      <c r="Z56" s="18" t="s">
        <v>49</v>
      </c>
      <c r="AA56" s="18" t="s">
        <v>51</v>
      </c>
      <c r="AB56" s="18"/>
      <c r="AC56" s="18" t="s">
        <v>52</v>
      </c>
      <c r="AD56" s="18"/>
      <c r="AE56" s="18" t="s">
        <v>68</v>
      </c>
      <c r="AF56" s="18" t="s">
        <v>339</v>
      </c>
      <c r="AG56" s="18" t="s">
        <v>359</v>
      </c>
      <c r="AH56" s="18" t="s">
        <v>360</v>
      </c>
      <c r="AI56" s="18" t="s">
        <v>60</v>
      </c>
      <c r="AJ56" s="18" t="s">
        <v>51</v>
      </c>
      <c r="AK56" s="18" t="s">
        <v>50</v>
      </c>
      <c r="AL56" s="18"/>
      <c r="AM56" s="2" t="s">
        <v>73</v>
      </c>
      <c r="AN56" s="18" t="s">
        <v>361</v>
      </c>
      <c r="AO56" s="17"/>
      <c r="AP56" s="19"/>
      <c r="AT56" s="19"/>
      <c r="AU56" s="19"/>
      <c r="AV56" s="19"/>
      <c r="AW56" s="19"/>
      <c r="AX56" s="19"/>
      <c r="AY56" s="19"/>
      <c r="AZ56" s="6"/>
      <c r="BA56" s="6"/>
      <c r="BB56" s="6"/>
      <c r="BC56" s="6"/>
      <c r="BD56" s="6"/>
      <c r="BE56" s="6"/>
      <c r="BF56" s="6"/>
      <c r="BG56" s="6"/>
      <c r="BH56" s="6"/>
      <c r="BI56" s="6"/>
      <c r="BJ56" s="6"/>
      <c r="BK56" s="6"/>
      <c r="BL56" s="6"/>
      <c r="BM56" s="6"/>
      <c r="BN56" s="6"/>
      <c r="BO56" s="6"/>
      <c r="BZ56" s="6"/>
    </row>
    <row r="57">
      <c r="A57" s="2">
        <v>200.0</v>
      </c>
      <c r="B57" s="2" t="s">
        <v>44</v>
      </c>
      <c r="C57" s="2" t="s">
        <v>57</v>
      </c>
      <c r="E57" s="2" t="s">
        <v>65</v>
      </c>
      <c r="F57" s="2"/>
      <c r="G57" s="18" t="s">
        <v>362</v>
      </c>
      <c r="H57" s="18" t="s">
        <v>49</v>
      </c>
      <c r="I57" s="18" t="s">
        <v>51</v>
      </c>
      <c r="J57" s="18" t="s">
        <v>51</v>
      </c>
      <c r="K57" s="18"/>
      <c r="L57" s="18" t="s">
        <v>51</v>
      </c>
      <c r="M57" s="18" t="s">
        <v>51</v>
      </c>
      <c r="N57" s="18" t="s">
        <v>49</v>
      </c>
      <c r="O57" s="18" t="s">
        <v>51</v>
      </c>
      <c r="P57" s="18" t="s">
        <v>51</v>
      </c>
      <c r="Q57" s="18" t="s">
        <v>51</v>
      </c>
      <c r="R57" s="18" t="s">
        <v>51</v>
      </c>
      <c r="S57" s="18"/>
      <c r="T57" s="18" t="s">
        <v>51</v>
      </c>
      <c r="U57" s="18" t="s">
        <v>51</v>
      </c>
      <c r="V57" s="18" t="s">
        <v>51</v>
      </c>
      <c r="W57" s="18" t="s">
        <v>51</v>
      </c>
      <c r="X57" s="18" t="s">
        <v>51</v>
      </c>
      <c r="Y57" s="18" t="s">
        <v>51</v>
      </c>
      <c r="Z57" s="18" t="s">
        <v>51</v>
      </c>
      <c r="AA57" s="18" t="s">
        <v>49</v>
      </c>
      <c r="AB57" s="18" t="s">
        <v>363</v>
      </c>
      <c r="AC57" s="18" t="s">
        <v>52</v>
      </c>
      <c r="AD57" s="18"/>
      <c r="AE57" s="18" t="s">
        <v>68</v>
      </c>
      <c r="AF57" s="18" t="s">
        <v>364</v>
      </c>
      <c r="AG57" s="18" t="s">
        <v>365</v>
      </c>
      <c r="AH57" s="18" t="s">
        <v>366</v>
      </c>
      <c r="AI57" s="18" t="s">
        <v>49</v>
      </c>
      <c r="AJ57" s="18" t="s">
        <v>49</v>
      </c>
      <c r="AK57" s="18" t="s">
        <v>51</v>
      </c>
      <c r="AL57" s="18" t="s">
        <v>367</v>
      </c>
      <c r="AM57" s="2" t="s">
        <v>73</v>
      </c>
      <c r="AN57" s="18" t="s">
        <v>368</v>
      </c>
      <c r="AO57" s="17"/>
      <c r="AP57" s="19"/>
      <c r="AT57" s="19"/>
      <c r="AU57" s="19"/>
      <c r="AV57" s="19"/>
      <c r="AW57" s="19"/>
      <c r="AX57" s="19"/>
      <c r="AY57" s="19"/>
      <c r="AZ57" s="6"/>
      <c r="BA57" s="6"/>
      <c r="BB57" s="6"/>
      <c r="BC57" s="6"/>
      <c r="BD57" s="6"/>
      <c r="BE57" s="6"/>
      <c r="BF57" s="6"/>
      <c r="BG57" s="6"/>
      <c r="BH57" s="6"/>
      <c r="BI57" s="6"/>
      <c r="BJ57" s="6"/>
      <c r="BK57" s="6"/>
      <c r="BL57" s="6"/>
      <c r="BM57" s="6"/>
      <c r="BN57" s="6"/>
      <c r="BO57" s="6"/>
      <c r="BZ57" s="6"/>
    </row>
    <row r="58">
      <c r="A58" s="2">
        <v>200.0</v>
      </c>
      <c r="B58" s="2" t="s">
        <v>44</v>
      </c>
      <c r="C58" s="2" t="s">
        <v>57</v>
      </c>
      <c r="E58" s="2" t="s">
        <v>65</v>
      </c>
      <c r="F58" s="2"/>
      <c r="G58" s="18" t="s">
        <v>369</v>
      </c>
      <c r="H58" s="18" t="s">
        <v>51</v>
      </c>
      <c r="I58" s="18" t="s">
        <v>49</v>
      </c>
      <c r="J58" s="18" t="s">
        <v>51</v>
      </c>
      <c r="K58" s="18"/>
      <c r="L58" s="18" t="s">
        <v>51</v>
      </c>
      <c r="M58" s="18" t="s">
        <v>51</v>
      </c>
      <c r="N58" s="18" t="s">
        <v>50</v>
      </c>
      <c r="O58" s="18" t="s">
        <v>51</v>
      </c>
      <c r="P58" s="18" t="s">
        <v>51</v>
      </c>
      <c r="Q58" s="18" t="s">
        <v>50</v>
      </c>
      <c r="R58" s="18" t="s">
        <v>51</v>
      </c>
      <c r="S58" s="18"/>
      <c r="T58" s="18" t="s">
        <v>51</v>
      </c>
      <c r="U58" s="18" t="s">
        <v>51</v>
      </c>
      <c r="V58" s="18" t="s">
        <v>51</v>
      </c>
      <c r="W58" s="18" t="s">
        <v>51</v>
      </c>
      <c r="X58" s="18" t="s">
        <v>51</v>
      </c>
      <c r="Y58" s="18" t="s">
        <v>61</v>
      </c>
      <c r="Z58" s="18" t="s">
        <v>60</v>
      </c>
      <c r="AA58" s="18" t="s">
        <v>51</v>
      </c>
      <c r="AB58" s="18"/>
      <c r="AC58" s="18" t="s">
        <v>52</v>
      </c>
      <c r="AD58" s="18"/>
      <c r="AE58" s="18" t="s">
        <v>68</v>
      </c>
      <c r="AF58" s="18" t="s">
        <v>370</v>
      </c>
      <c r="AG58" s="18" t="s">
        <v>371</v>
      </c>
      <c r="AH58" s="18" t="s">
        <v>372</v>
      </c>
      <c r="AI58" s="18" t="s">
        <v>51</v>
      </c>
      <c r="AJ58" s="18" t="s">
        <v>51</v>
      </c>
      <c r="AK58" s="18" t="s">
        <v>51</v>
      </c>
      <c r="AL58" s="18" t="s">
        <v>373</v>
      </c>
      <c r="AM58" s="2" t="s">
        <v>73</v>
      </c>
      <c r="AN58" s="18" t="s">
        <v>374</v>
      </c>
      <c r="AO58" s="17"/>
      <c r="AP58" s="19"/>
      <c r="AT58" s="19"/>
      <c r="AU58" s="19"/>
      <c r="AV58" s="19"/>
      <c r="AW58" s="19"/>
      <c r="AX58" s="19"/>
      <c r="AY58" s="19"/>
      <c r="AZ58" s="6"/>
      <c r="BA58" s="6"/>
      <c r="BB58" s="6"/>
      <c r="BC58" s="6"/>
      <c r="BD58" s="6"/>
      <c r="BE58" s="6"/>
      <c r="BF58" s="6"/>
      <c r="BG58" s="6"/>
      <c r="BH58" s="6"/>
      <c r="BI58" s="6"/>
      <c r="BJ58" s="6"/>
      <c r="BK58" s="6"/>
      <c r="BL58" s="6"/>
      <c r="BM58" s="6"/>
      <c r="BN58" s="6"/>
      <c r="BO58" s="6"/>
      <c r="BZ58" s="6"/>
    </row>
    <row r="59">
      <c r="A59" s="2">
        <v>200.0</v>
      </c>
      <c r="B59" s="2" t="s">
        <v>44</v>
      </c>
      <c r="C59" s="2" t="s">
        <v>57</v>
      </c>
      <c r="E59" s="2" t="s">
        <v>65</v>
      </c>
      <c r="F59" s="2"/>
      <c r="G59" s="18" t="s">
        <v>375</v>
      </c>
      <c r="H59" s="18" t="s">
        <v>51</v>
      </c>
      <c r="I59" s="18" t="s">
        <v>49</v>
      </c>
      <c r="J59" s="18" t="s">
        <v>51</v>
      </c>
      <c r="K59" s="18"/>
      <c r="L59" s="18" t="s">
        <v>51</v>
      </c>
      <c r="M59" s="18" t="s">
        <v>51</v>
      </c>
      <c r="N59" s="18" t="s">
        <v>51</v>
      </c>
      <c r="O59" s="18" t="s">
        <v>51</v>
      </c>
      <c r="P59" s="18" t="s">
        <v>51</v>
      </c>
      <c r="Q59" s="18" t="s">
        <v>60</v>
      </c>
      <c r="R59" s="18" t="s">
        <v>60</v>
      </c>
      <c r="S59" s="18" t="s">
        <v>376</v>
      </c>
      <c r="T59" s="18" t="s">
        <v>51</v>
      </c>
      <c r="U59" s="18" t="s">
        <v>51</v>
      </c>
      <c r="V59" s="18" t="s">
        <v>51</v>
      </c>
      <c r="W59" s="18" t="s">
        <v>51</v>
      </c>
      <c r="X59" s="18" t="s">
        <v>51</v>
      </c>
      <c r="Y59" s="18" t="s">
        <v>51</v>
      </c>
      <c r="Z59" s="18" t="s">
        <v>51</v>
      </c>
      <c r="AA59" s="18" t="s">
        <v>49</v>
      </c>
      <c r="AB59" s="18" t="s">
        <v>377</v>
      </c>
      <c r="AC59" s="18" t="s">
        <v>68</v>
      </c>
      <c r="AD59" s="18" t="s">
        <v>378</v>
      </c>
      <c r="AE59" s="18" t="s">
        <v>52</v>
      </c>
      <c r="AF59" s="18"/>
      <c r="AG59" s="18" t="s">
        <v>379</v>
      </c>
      <c r="AH59" s="18" t="s">
        <v>380</v>
      </c>
      <c r="AI59" s="18" t="s">
        <v>60</v>
      </c>
      <c r="AJ59" s="18" t="s">
        <v>61</v>
      </c>
      <c r="AK59" s="18" t="s">
        <v>51</v>
      </c>
      <c r="AL59" s="18" t="s">
        <v>381</v>
      </c>
      <c r="AM59" s="2" t="s">
        <v>73</v>
      </c>
      <c r="AN59" s="18" t="s">
        <v>382</v>
      </c>
      <c r="AO59" s="17"/>
      <c r="AP59" s="19"/>
      <c r="AT59" s="19"/>
      <c r="AU59" s="19"/>
      <c r="AV59" s="19"/>
      <c r="AW59" s="19"/>
      <c r="AX59" s="19"/>
      <c r="AY59" s="19"/>
      <c r="AZ59" s="6"/>
      <c r="BA59" s="6"/>
      <c r="BB59" s="6"/>
      <c r="BC59" s="6"/>
      <c r="BD59" s="6"/>
      <c r="BE59" s="6"/>
      <c r="BF59" s="6"/>
      <c r="BG59" s="6"/>
      <c r="BH59" s="6"/>
      <c r="BI59" s="6"/>
      <c r="BJ59" s="6"/>
      <c r="BK59" s="6"/>
      <c r="BL59" s="6"/>
      <c r="BM59" s="6"/>
      <c r="BN59" s="6"/>
      <c r="BO59" s="6"/>
      <c r="BZ59" s="6"/>
    </row>
    <row r="60">
      <c r="A60" s="2">
        <v>200.0</v>
      </c>
      <c r="B60" s="2" t="s">
        <v>44</v>
      </c>
      <c r="C60" s="2" t="s">
        <v>57</v>
      </c>
      <c r="E60" s="2" t="s">
        <v>65</v>
      </c>
      <c r="F60" s="2"/>
      <c r="G60" s="18" t="s">
        <v>383</v>
      </c>
      <c r="H60" s="18" t="s">
        <v>49</v>
      </c>
      <c r="I60" s="18" t="s">
        <v>51</v>
      </c>
      <c r="J60" s="18" t="s">
        <v>51</v>
      </c>
      <c r="K60" s="18"/>
      <c r="L60" s="18" t="s">
        <v>51</v>
      </c>
      <c r="M60" s="18" t="s">
        <v>51</v>
      </c>
      <c r="N60" s="18" t="s">
        <v>50</v>
      </c>
      <c r="O60" s="18" t="s">
        <v>51</v>
      </c>
      <c r="P60" s="18" t="s">
        <v>51</v>
      </c>
      <c r="Q60" s="18" t="s">
        <v>50</v>
      </c>
      <c r="R60" s="18" t="s">
        <v>51</v>
      </c>
      <c r="S60" s="18"/>
      <c r="T60" s="18" t="s">
        <v>51</v>
      </c>
      <c r="U60" s="18" t="s">
        <v>51</v>
      </c>
      <c r="V60" s="18" t="s">
        <v>51</v>
      </c>
      <c r="W60" s="18" t="s">
        <v>51</v>
      </c>
      <c r="X60" s="18" t="s">
        <v>51</v>
      </c>
      <c r="Y60" s="18" t="s">
        <v>51</v>
      </c>
      <c r="Z60" s="18" t="s">
        <v>49</v>
      </c>
      <c r="AA60" s="18" t="s">
        <v>51</v>
      </c>
      <c r="AB60" s="18"/>
      <c r="AC60" s="18" t="s">
        <v>52</v>
      </c>
      <c r="AD60" s="18"/>
      <c r="AE60" s="18" t="s">
        <v>68</v>
      </c>
      <c r="AF60" s="18" t="s">
        <v>384</v>
      </c>
      <c r="AG60" s="18" t="s">
        <v>385</v>
      </c>
      <c r="AH60" s="18" t="s">
        <v>386</v>
      </c>
      <c r="AI60" s="18" t="s">
        <v>51</v>
      </c>
      <c r="AJ60" s="18" t="s">
        <v>60</v>
      </c>
      <c r="AK60" s="18" t="s">
        <v>51</v>
      </c>
      <c r="AL60" s="18" t="s">
        <v>387</v>
      </c>
      <c r="AM60" s="2" t="s">
        <v>73</v>
      </c>
      <c r="AN60" s="18" t="s">
        <v>383</v>
      </c>
      <c r="AO60" s="17"/>
      <c r="AP60" s="19"/>
      <c r="AT60" s="19"/>
      <c r="AU60" s="19"/>
      <c r="AV60" s="19"/>
      <c r="AW60" s="19"/>
      <c r="AX60" s="19"/>
      <c r="AY60" s="19"/>
      <c r="AZ60" s="6"/>
      <c r="BA60" s="6"/>
      <c r="BB60" s="6"/>
      <c r="BC60" s="6"/>
      <c r="BD60" s="6"/>
      <c r="BE60" s="6"/>
      <c r="BF60" s="6"/>
      <c r="BG60" s="6"/>
      <c r="BH60" s="6"/>
      <c r="BI60" s="6"/>
      <c r="BJ60" s="6"/>
      <c r="BK60" s="6"/>
      <c r="BL60" s="6"/>
      <c r="BM60" s="6"/>
      <c r="BN60" s="6"/>
      <c r="BO60" s="6"/>
      <c r="BZ60" s="6"/>
    </row>
    <row r="61">
      <c r="A61" s="2">
        <v>200.0</v>
      </c>
      <c r="B61" s="2" t="s">
        <v>44</v>
      </c>
      <c r="C61" s="2" t="s">
        <v>57</v>
      </c>
      <c r="E61" s="2" t="s">
        <v>65</v>
      </c>
      <c r="F61" s="2"/>
      <c r="G61" s="18" t="s">
        <v>388</v>
      </c>
      <c r="H61" s="18" t="s">
        <v>49</v>
      </c>
      <c r="I61" s="18" t="s">
        <v>51</v>
      </c>
      <c r="J61" s="18" t="s">
        <v>51</v>
      </c>
      <c r="K61" s="18"/>
      <c r="L61" s="18" t="s">
        <v>51</v>
      </c>
      <c r="M61" s="18" t="s">
        <v>51</v>
      </c>
      <c r="N61" s="18" t="s">
        <v>51</v>
      </c>
      <c r="O61" s="18" t="s">
        <v>51</v>
      </c>
      <c r="P61" s="18" t="s">
        <v>51</v>
      </c>
      <c r="Q61" s="18" t="s">
        <v>51</v>
      </c>
      <c r="R61" s="18" t="s">
        <v>49</v>
      </c>
      <c r="S61" s="18" t="s">
        <v>389</v>
      </c>
      <c r="T61" s="18" t="s">
        <v>51</v>
      </c>
      <c r="U61" s="18" t="s">
        <v>51</v>
      </c>
      <c r="V61" s="18" t="s">
        <v>51</v>
      </c>
      <c r="W61" s="18" t="s">
        <v>51</v>
      </c>
      <c r="X61" s="18" t="s">
        <v>51</v>
      </c>
      <c r="Y61" s="18" t="s">
        <v>51</v>
      </c>
      <c r="Z61" s="18" t="s">
        <v>49</v>
      </c>
      <c r="AA61" s="18" t="s">
        <v>51</v>
      </c>
      <c r="AB61" s="18"/>
      <c r="AC61" s="18" t="s">
        <v>52</v>
      </c>
      <c r="AD61" s="18"/>
      <c r="AE61" s="18" t="s">
        <v>68</v>
      </c>
      <c r="AF61" s="18" t="s">
        <v>77</v>
      </c>
      <c r="AG61" s="18" t="s">
        <v>390</v>
      </c>
      <c r="AH61" s="18" t="s">
        <v>391</v>
      </c>
      <c r="AI61" s="18" t="s">
        <v>51</v>
      </c>
      <c r="AJ61" s="18" t="s">
        <v>51</v>
      </c>
      <c r="AK61" s="18" t="s">
        <v>51</v>
      </c>
      <c r="AL61" s="18" t="s">
        <v>392</v>
      </c>
      <c r="AM61" s="2" t="s">
        <v>73</v>
      </c>
      <c r="AN61" s="18" t="s">
        <v>393</v>
      </c>
      <c r="AO61" s="17"/>
      <c r="AP61" s="19"/>
      <c r="AT61" s="19"/>
      <c r="AU61" s="19"/>
      <c r="AV61" s="19"/>
      <c r="AW61" s="19"/>
      <c r="AX61" s="19"/>
      <c r="AY61" s="19"/>
      <c r="AZ61" s="6"/>
      <c r="BA61" s="6"/>
      <c r="BB61" s="6"/>
      <c r="BC61" s="6"/>
      <c r="BD61" s="6"/>
      <c r="BE61" s="6"/>
      <c r="BF61" s="6"/>
      <c r="BG61" s="6"/>
      <c r="BH61" s="6"/>
      <c r="BI61" s="6"/>
      <c r="BJ61" s="6"/>
      <c r="BK61" s="6"/>
      <c r="BL61" s="6"/>
      <c r="BM61" s="6"/>
      <c r="BN61" s="6"/>
      <c r="BO61" s="6"/>
      <c r="BZ61" s="6"/>
    </row>
    <row r="62">
      <c r="A62" s="2">
        <v>200.0</v>
      </c>
      <c r="B62" s="2" t="s">
        <v>44</v>
      </c>
      <c r="C62" s="2" t="s">
        <v>57</v>
      </c>
      <c r="E62" s="2" t="s">
        <v>65</v>
      </c>
      <c r="F62" s="2"/>
      <c r="G62" s="18" t="s">
        <v>394</v>
      </c>
      <c r="H62" s="18" t="s">
        <v>49</v>
      </c>
      <c r="I62" s="18" t="s">
        <v>51</v>
      </c>
      <c r="J62" s="18" t="s">
        <v>49</v>
      </c>
      <c r="K62" s="18" t="s">
        <v>395</v>
      </c>
      <c r="L62" s="18" t="s">
        <v>51</v>
      </c>
      <c r="M62" s="18" t="s">
        <v>51</v>
      </c>
      <c r="N62" s="18" t="s">
        <v>51</v>
      </c>
      <c r="O62" s="18" t="s">
        <v>51</v>
      </c>
      <c r="P62" s="18" t="s">
        <v>51</v>
      </c>
      <c r="Q62" s="18" t="s">
        <v>49</v>
      </c>
      <c r="R62" s="18" t="s">
        <v>51</v>
      </c>
      <c r="S62" s="18"/>
      <c r="T62" s="18" t="s">
        <v>51</v>
      </c>
      <c r="U62" s="18" t="s">
        <v>51</v>
      </c>
      <c r="V62" s="18" t="s">
        <v>51</v>
      </c>
      <c r="W62" s="18" t="s">
        <v>51</v>
      </c>
      <c r="X62" s="18" t="s">
        <v>51</v>
      </c>
      <c r="Y62" s="18" t="s">
        <v>60</v>
      </c>
      <c r="Z62" s="18" t="s">
        <v>61</v>
      </c>
      <c r="AA62" s="18" t="s">
        <v>51</v>
      </c>
      <c r="AB62" s="18"/>
      <c r="AC62" s="18" t="s">
        <v>52</v>
      </c>
      <c r="AD62" s="18"/>
      <c r="AE62" s="18" t="s">
        <v>52</v>
      </c>
      <c r="AF62" s="18"/>
      <c r="AG62" s="18" t="s">
        <v>396</v>
      </c>
      <c r="AH62" s="18" t="s">
        <v>397</v>
      </c>
      <c r="AI62" s="18" t="s">
        <v>49</v>
      </c>
      <c r="AJ62" s="18" t="s">
        <v>51</v>
      </c>
      <c r="AK62" s="18" t="s">
        <v>51</v>
      </c>
      <c r="AL62" s="18" t="s">
        <v>398</v>
      </c>
      <c r="AM62" s="2" t="s">
        <v>73</v>
      </c>
      <c r="AN62" s="18" t="s">
        <v>399</v>
      </c>
      <c r="AO62" s="17"/>
      <c r="AP62" s="19"/>
      <c r="AT62" s="19"/>
      <c r="AU62" s="19"/>
      <c r="AV62" s="19"/>
      <c r="AW62" s="19"/>
      <c r="AX62" s="19"/>
      <c r="AY62" s="19"/>
      <c r="AZ62" s="6"/>
      <c r="BA62" s="6"/>
      <c r="BB62" s="6"/>
      <c r="BC62" s="6"/>
      <c r="BD62" s="6"/>
      <c r="BE62" s="6"/>
      <c r="BF62" s="6"/>
      <c r="BG62" s="6"/>
      <c r="BH62" s="6"/>
      <c r="BI62" s="6"/>
      <c r="BJ62" s="6"/>
      <c r="BK62" s="6"/>
      <c r="BL62" s="6"/>
      <c r="BM62" s="6"/>
      <c r="BN62" s="6"/>
      <c r="BO62" s="6"/>
      <c r="BZ62" s="6"/>
    </row>
    <row r="63">
      <c r="A63" s="2">
        <v>200.0</v>
      </c>
      <c r="B63" s="2" t="s">
        <v>44</v>
      </c>
      <c r="C63" s="2" t="s">
        <v>57</v>
      </c>
      <c r="E63" s="2" t="s">
        <v>65</v>
      </c>
      <c r="F63" s="2"/>
      <c r="G63" s="18" t="s">
        <v>400</v>
      </c>
      <c r="H63" s="18" t="s">
        <v>49</v>
      </c>
      <c r="I63" s="18" t="s">
        <v>51</v>
      </c>
      <c r="J63" s="18" t="s">
        <v>51</v>
      </c>
      <c r="K63" s="18"/>
      <c r="L63" s="18" t="s">
        <v>51</v>
      </c>
      <c r="M63" s="18" t="s">
        <v>51</v>
      </c>
      <c r="N63" s="18" t="s">
        <v>51</v>
      </c>
      <c r="O63" s="18" t="s">
        <v>51</v>
      </c>
      <c r="P63" s="18" t="s">
        <v>51</v>
      </c>
      <c r="Q63" s="18" t="s">
        <v>49</v>
      </c>
      <c r="R63" s="18" t="s">
        <v>51</v>
      </c>
      <c r="S63" s="18"/>
      <c r="T63" s="18" t="s">
        <v>51</v>
      </c>
      <c r="U63" s="18" t="s">
        <v>51</v>
      </c>
      <c r="V63" s="18" t="s">
        <v>51</v>
      </c>
      <c r="W63" s="18" t="s">
        <v>51</v>
      </c>
      <c r="X63" s="18" t="s">
        <v>51</v>
      </c>
      <c r="Y63" s="18" t="s">
        <v>60</v>
      </c>
      <c r="Z63" s="18" t="s">
        <v>60</v>
      </c>
      <c r="AA63" s="18" t="s">
        <v>51</v>
      </c>
      <c r="AB63" s="18"/>
      <c r="AC63" s="18" t="s">
        <v>52</v>
      </c>
      <c r="AD63" s="18"/>
      <c r="AE63" s="18" t="s">
        <v>68</v>
      </c>
      <c r="AF63" s="18" t="s">
        <v>401</v>
      </c>
      <c r="AG63" s="18" t="s">
        <v>402</v>
      </c>
      <c r="AH63" s="18" t="s">
        <v>403</v>
      </c>
      <c r="AI63" s="18" t="s">
        <v>51</v>
      </c>
      <c r="AJ63" s="18" t="s">
        <v>51</v>
      </c>
      <c r="AK63" s="18" t="s">
        <v>51</v>
      </c>
      <c r="AL63" s="18" t="s">
        <v>404</v>
      </c>
      <c r="AM63" s="2" t="s">
        <v>73</v>
      </c>
      <c r="AN63" s="18" t="s">
        <v>405</v>
      </c>
      <c r="AO63" s="17"/>
      <c r="AP63" s="19"/>
      <c r="AT63" s="19"/>
      <c r="AU63" s="19"/>
      <c r="AV63" s="19"/>
      <c r="AW63" s="19"/>
      <c r="AX63" s="19"/>
      <c r="AY63" s="19"/>
      <c r="AZ63" s="6"/>
      <c r="BA63" s="6"/>
      <c r="BB63" s="6"/>
      <c r="BC63" s="6"/>
      <c r="BD63" s="6"/>
      <c r="BE63" s="6"/>
      <c r="BF63" s="6"/>
      <c r="BG63" s="6"/>
      <c r="BH63" s="6"/>
      <c r="BI63" s="6"/>
      <c r="BJ63" s="6"/>
      <c r="BK63" s="6"/>
      <c r="BL63" s="6"/>
      <c r="BM63" s="6"/>
      <c r="BN63" s="6"/>
      <c r="BO63" s="6"/>
      <c r="BZ63" s="6"/>
    </row>
    <row r="64">
      <c r="A64" s="2">
        <v>200.0</v>
      </c>
      <c r="B64" s="2" t="s">
        <v>44</v>
      </c>
      <c r="C64" s="2" t="s">
        <v>57</v>
      </c>
      <c r="E64" s="2" t="s">
        <v>65</v>
      </c>
      <c r="F64" s="2"/>
      <c r="G64" s="18" t="s">
        <v>406</v>
      </c>
      <c r="H64" s="18" t="s">
        <v>61</v>
      </c>
      <c r="I64" s="18" t="s">
        <v>60</v>
      </c>
      <c r="J64" s="18" t="s">
        <v>51</v>
      </c>
      <c r="K64" s="18"/>
      <c r="L64" s="18" t="s">
        <v>51</v>
      </c>
      <c r="M64" s="18" t="s">
        <v>51</v>
      </c>
      <c r="N64" s="18" t="s">
        <v>49</v>
      </c>
      <c r="O64" s="18" t="s">
        <v>51</v>
      </c>
      <c r="P64" s="18" t="s">
        <v>51</v>
      </c>
      <c r="Q64" s="18" t="s">
        <v>51</v>
      </c>
      <c r="R64" s="18" t="s">
        <v>51</v>
      </c>
      <c r="S64" s="18"/>
      <c r="T64" s="18" t="s">
        <v>51</v>
      </c>
      <c r="U64" s="18" t="s">
        <v>51</v>
      </c>
      <c r="V64" s="18" t="s">
        <v>51</v>
      </c>
      <c r="W64" s="18" t="s">
        <v>51</v>
      </c>
      <c r="X64" s="18" t="s">
        <v>51</v>
      </c>
      <c r="Y64" s="18" t="s">
        <v>60</v>
      </c>
      <c r="Z64" s="18" t="s">
        <v>51</v>
      </c>
      <c r="AA64" s="18" t="s">
        <v>51</v>
      </c>
      <c r="AB64" s="18"/>
      <c r="AC64" s="18" t="s">
        <v>52</v>
      </c>
      <c r="AD64" s="18"/>
      <c r="AE64" s="18" t="s">
        <v>52</v>
      </c>
      <c r="AF64" s="18"/>
      <c r="AG64" s="18" t="s">
        <v>407</v>
      </c>
      <c r="AH64" s="18" t="s">
        <v>408</v>
      </c>
      <c r="AI64" s="18" t="s">
        <v>60</v>
      </c>
      <c r="AJ64" s="18" t="s">
        <v>50</v>
      </c>
      <c r="AK64" s="18" t="s">
        <v>51</v>
      </c>
      <c r="AL64" s="18" t="s">
        <v>409</v>
      </c>
      <c r="AM64" s="2" t="s">
        <v>73</v>
      </c>
      <c r="AN64" s="18" t="s">
        <v>410</v>
      </c>
      <c r="AO64" s="17"/>
      <c r="AP64" s="19"/>
      <c r="AT64" s="19"/>
      <c r="AU64" s="19"/>
      <c r="AV64" s="19"/>
      <c r="AW64" s="19"/>
      <c r="AX64" s="19"/>
      <c r="AY64" s="19"/>
      <c r="AZ64" s="6"/>
      <c r="BA64" s="6"/>
      <c r="BB64" s="6"/>
      <c r="BC64" s="6"/>
      <c r="BD64" s="6"/>
      <c r="BE64" s="6"/>
      <c r="BF64" s="6"/>
      <c r="BG64" s="6"/>
      <c r="BH64" s="6"/>
      <c r="BI64" s="6"/>
      <c r="BJ64" s="6"/>
      <c r="BK64" s="6"/>
      <c r="BL64" s="6"/>
      <c r="BM64" s="6"/>
      <c r="BN64" s="6"/>
      <c r="BO64" s="6"/>
      <c r="BZ64" s="6"/>
    </row>
    <row r="65">
      <c r="A65" s="2">
        <v>200.0</v>
      </c>
      <c r="B65" s="2" t="s">
        <v>44</v>
      </c>
      <c r="C65" s="2" t="s">
        <v>57</v>
      </c>
      <c r="E65" s="2" t="s">
        <v>65</v>
      </c>
      <c r="F65" s="2"/>
      <c r="G65" s="18" t="s">
        <v>411</v>
      </c>
      <c r="H65" s="18" t="s">
        <v>49</v>
      </c>
      <c r="I65" s="18" t="s">
        <v>51</v>
      </c>
      <c r="J65" s="18" t="s">
        <v>51</v>
      </c>
      <c r="K65" s="18"/>
      <c r="L65" s="18" t="s">
        <v>51</v>
      </c>
      <c r="M65" s="18" t="s">
        <v>51</v>
      </c>
      <c r="N65" s="18" t="s">
        <v>49</v>
      </c>
      <c r="O65" s="18" t="s">
        <v>51</v>
      </c>
      <c r="P65" s="18" t="s">
        <v>51</v>
      </c>
      <c r="Q65" s="18" t="s">
        <v>51</v>
      </c>
      <c r="R65" s="18" t="s">
        <v>51</v>
      </c>
      <c r="S65" s="18"/>
      <c r="T65" s="18" t="s">
        <v>51</v>
      </c>
      <c r="U65" s="18" t="s">
        <v>49</v>
      </c>
      <c r="V65" s="18" t="s">
        <v>51</v>
      </c>
      <c r="W65" s="18" t="s">
        <v>51</v>
      </c>
      <c r="X65" s="18" t="s">
        <v>51</v>
      </c>
      <c r="Y65" s="18" t="s">
        <v>51</v>
      </c>
      <c r="Z65" s="18" t="s">
        <v>51</v>
      </c>
      <c r="AA65" s="18" t="s">
        <v>51</v>
      </c>
      <c r="AB65" s="18"/>
      <c r="AC65" s="18" t="s">
        <v>52</v>
      </c>
      <c r="AD65" s="18"/>
      <c r="AE65" s="18" t="s">
        <v>68</v>
      </c>
      <c r="AF65" s="18" t="s">
        <v>77</v>
      </c>
      <c r="AG65" s="18" t="s">
        <v>412</v>
      </c>
      <c r="AH65" s="18" t="s">
        <v>413</v>
      </c>
      <c r="AI65" s="18" t="s">
        <v>50</v>
      </c>
      <c r="AJ65" s="18" t="s">
        <v>51</v>
      </c>
      <c r="AK65" s="18" t="s">
        <v>51</v>
      </c>
      <c r="AL65" s="18" t="s">
        <v>414</v>
      </c>
      <c r="AM65" s="2" t="s">
        <v>73</v>
      </c>
      <c r="AN65" s="18" t="s">
        <v>415</v>
      </c>
      <c r="AO65" s="17"/>
      <c r="AP65" s="19"/>
      <c r="AT65" s="19"/>
      <c r="AU65" s="19"/>
      <c r="AV65" s="19"/>
      <c r="AW65" s="19"/>
      <c r="AX65" s="19"/>
      <c r="AY65" s="19"/>
      <c r="AZ65" s="6"/>
      <c r="BA65" s="6"/>
      <c r="BB65" s="6"/>
      <c r="BC65" s="6"/>
      <c r="BD65" s="6"/>
      <c r="BE65" s="6"/>
      <c r="BF65" s="6"/>
      <c r="BG65" s="6"/>
      <c r="BH65" s="6"/>
      <c r="BI65" s="6"/>
      <c r="BJ65" s="6"/>
      <c r="BK65" s="6"/>
      <c r="BL65" s="6"/>
      <c r="BM65" s="6"/>
      <c r="BN65" s="6"/>
      <c r="BO65" s="6"/>
      <c r="BZ65" s="6"/>
    </row>
    <row r="66">
      <c r="A66" s="2">
        <v>200.0</v>
      </c>
      <c r="B66" s="2" t="s">
        <v>44</v>
      </c>
      <c r="C66" s="2" t="s">
        <v>57</v>
      </c>
      <c r="E66" s="2" t="s">
        <v>65</v>
      </c>
      <c r="F66" s="2"/>
      <c r="G66" s="18" t="s">
        <v>416</v>
      </c>
      <c r="H66" s="18" t="s">
        <v>49</v>
      </c>
      <c r="I66" s="18" t="s">
        <v>51</v>
      </c>
      <c r="J66" s="18" t="s">
        <v>51</v>
      </c>
      <c r="K66" s="18"/>
      <c r="L66" s="18" t="s">
        <v>51</v>
      </c>
      <c r="M66" s="18" t="s">
        <v>51</v>
      </c>
      <c r="N66" s="18" t="s">
        <v>60</v>
      </c>
      <c r="O66" s="18" t="s">
        <v>51</v>
      </c>
      <c r="P66" s="18" t="s">
        <v>51</v>
      </c>
      <c r="Q66" s="18" t="s">
        <v>51</v>
      </c>
      <c r="R66" s="18" t="s">
        <v>51</v>
      </c>
      <c r="S66" s="18"/>
      <c r="T66" s="18" t="s">
        <v>51</v>
      </c>
      <c r="U66" s="18" t="s">
        <v>51</v>
      </c>
      <c r="V66" s="18" t="s">
        <v>51</v>
      </c>
      <c r="W66" s="18" t="s">
        <v>51</v>
      </c>
      <c r="X66" s="18" t="s">
        <v>51</v>
      </c>
      <c r="Y66" s="18" t="s">
        <v>51</v>
      </c>
      <c r="Z66" s="18" t="s">
        <v>51</v>
      </c>
      <c r="AA66" s="18" t="s">
        <v>49</v>
      </c>
      <c r="AB66" s="18" t="s">
        <v>417</v>
      </c>
      <c r="AC66" s="18" t="s">
        <v>52</v>
      </c>
      <c r="AD66" s="18"/>
      <c r="AE66" s="18" t="s">
        <v>52</v>
      </c>
      <c r="AF66" s="18"/>
      <c r="AG66" s="18" t="s">
        <v>418</v>
      </c>
      <c r="AH66" s="18" t="s">
        <v>419</v>
      </c>
      <c r="AI66" s="18" t="s">
        <v>49</v>
      </c>
      <c r="AJ66" s="18" t="s">
        <v>60</v>
      </c>
      <c r="AK66" s="18" t="s">
        <v>51</v>
      </c>
      <c r="AL66" s="18" t="s">
        <v>420</v>
      </c>
      <c r="AM66" s="2" t="s">
        <v>73</v>
      </c>
      <c r="AN66" s="18" t="s">
        <v>421</v>
      </c>
      <c r="AO66" s="17"/>
      <c r="AP66" s="19"/>
      <c r="AT66" s="19"/>
      <c r="AU66" s="19"/>
      <c r="AV66" s="19"/>
      <c r="AW66" s="19"/>
      <c r="AX66" s="19"/>
      <c r="AY66" s="19"/>
      <c r="AZ66" s="6"/>
      <c r="BA66" s="6"/>
      <c r="BB66" s="6"/>
      <c r="BC66" s="6"/>
      <c r="BD66" s="6"/>
      <c r="BE66" s="6"/>
      <c r="BF66" s="6"/>
      <c r="BG66" s="6"/>
      <c r="BH66" s="6"/>
      <c r="BI66" s="6"/>
      <c r="BJ66" s="6"/>
      <c r="BK66" s="6"/>
      <c r="BL66" s="6"/>
      <c r="BM66" s="6"/>
      <c r="BN66" s="6"/>
      <c r="BO66" s="6"/>
      <c r="BZ66" s="6"/>
    </row>
    <row r="67">
      <c r="A67" s="2">
        <v>200.0</v>
      </c>
      <c r="B67" s="2" t="s">
        <v>44</v>
      </c>
      <c r="C67" s="2" t="s">
        <v>57</v>
      </c>
      <c r="E67" s="2" t="s">
        <v>65</v>
      </c>
      <c r="F67" s="2"/>
      <c r="G67" s="18" t="s">
        <v>422</v>
      </c>
      <c r="H67" s="18" t="s">
        <v>60</v>
      </c>
      <c r="I67" s="18" t="s">
        <v>60</v>
      </c>
      <c r="J67" s="18" t="s">
        <v>51</v>
      </c>
      <c r="K67" s="18"/>
      <c r="L67" s="18" t="s">
        <v>51</v>
      </c>
      <c r="M67" s="18" t="s">
        <v>51</v>
      </c>
      <c r="N67" s="18" t="s">
        <v>51</v>
      </c>
      <c r="O67" s="18" t="s">
        <v>51</v>
      </c>
      <c r="P67" s="18" t="s">
        <v>51</v>
      </c>
      <c r="Q67" s="18" t="s">
        <v>60</v>
      </c>
      <c r="R67" s="18" t="s">
        <v>61</v>
      </c>
      <c r="S67" s="18" t="s">
        <v>423</v>
      </c>
      <c r="T67" s="18" t="s">
        <v>51</v>
      </c>
      <c r="U67" s="18" t="s">
        <v>51</v>
      </c>
      <c r="V67" s="18" t="s">
        <v>51</v>
      </c>
      <c r="W67" s="18" t="s">
        <v>51</v>
      </c>
      <c r="X67" s="18" t="s">
        <v>51</v>
      </c>
      <c r="Y67" s="18" t="s">
        <v>51</v>
      </c>
      <c r="Z67" s="18" t="s">
        <v>60</v>
      </c>
      <c r="AA67" s="18" t="s">
        <v>61</v>
      </c>
      <c r="AB67" s="18" t="s">
        <v>423</v>
      </c>
      <c r="AC67" s="18" t="s">
        <v>52</v>
      </c>
      <c r="AD67" s="18"/>
      <c r="AE67" s="18" t="s">
        <v>68</v>
      </c>
      <c r="AF67" s="18" t="s">
        <v>401</v>
      </c>
      <c r="AG67" s="18" t="s">
        <v>424</v>
      </c>
      <c r="AH67" s="18" t="s">
        <v>425</v>
      </c>
      <c r="AI67" s="18" t="s">
        <v>51</v>
      </c>
      <c r="AJ67" s="18" t="s">
        <v>51</v>
      </c>
      <c r="AK67" s="18" t="s">
        <v>51</v>
      </c>
      <c r="AL67" s="18" t="s">
        <v>426</v>
      </c>
      <c r="AM67" s="2" t="s">
        <v>73</v>
      </c>
      <c r="AN67" s="18" t="s">
        <v>427</v>
      </c>
      <c r="AO67" s="17"/>
      <c r="AP67" s="19"/>
      <c r="AT67" s="19"/>
      <c r="AU67" s="19"/>
      <c r="AV67" s="19"/>
      <c r="AW67" s="19"/>
      <c r="AX67" s="19"/>
      <c r="AY67" s="19"/>
      <c r="AZ67" s="6"/>
      <c r="BA67" s="6"/>
      <c r="BB67" s="6"/>
      <c r="BC67" s="6"/>
      <c r="BD67" s="6"/>
      <c r="BE67" s="6"/>
      <c r="BF67" s="6"/>
      <c r="BG67" s="6"/>
      <c r="BH67" s="6"/>
      <c r="BI67" s="6"/>
      <c r="BJ67" s="6"/>
      <c r="BK67" s="6"/>
      <c r="BL67" s="6"/>
      <c r="BM67" s="6"/>
      <c r="BN67" s="6"/>
      <c r="BO67" s="6"/>
      <c r="BZ67" s="6"/>
    </row>
    <row r="68">
      <c r="A68" s="2">
        <v>200.0</v>
      </c>
      <c r="B68" s="2" t="s">
        <v>44</v>
      </c>
      <c r="C68" s="2" t="s">
        <v>57</v>
      </c>
      <c r="E68" s="2" t="s">
        <v>65</v>
      </c>
      <c r="F68" s="2"/>
      <c r="G68" s="18" t="s">
        <v>428</v>
      </c>
      <c r="H68" s="18" t="s">
        <v>49</v>
      </c>
      <c r="I68" s="18" t="s">
        <v>51</v>
      </c>
      <c r="J68" s="18" t="s">
        <v>51</v>
      </c>
      <c r="K68" s="18"/>
      <c r="L68" s="18" t="s">
        <v>51</v>
      </c>
      <c r="M68" s="18" t="s">
        <v>51</v>
      </c>
      <c r="N68" s="18" t="s">
        <v>49</v>
      </c>
      <c r="O68" s="18" t="s">
        <v>51</v>
      </c>
      <c r="P68" s="18" t="s">
        <v>51</v>
      </c>
      <c r="Q68" s="18" t="s">
        <v>51</v>
      </c>
      <c r="R68" s="18" t="s">
        <v>51</v>
      </c>
      <c r="S68" s="18"/>
      <c r="T68" s="18" t="s">
        <v>51</v>
      </c>
      <c r="U68" s="18" t="s">
        <v>60</v>
      </c>
      <c r="V68" s="18" t="s">
        <v>51</v>
      </c>
      <c r="W68" s="18" t="s">
        <v>51</v>
      </c>
      <c r="X68" s="18" t="s">
        <v>51</v>
      </c>
      <c r="Y68" s="18" t="s">
        <v>51</v>
      </c>
      <c r="Z68" s="18" t="s">
        <v>51</v>
      </c>
      <c r="AA68" s="18" t="s">
        <v>51</v>
      </c>
      <c r="AB68" s="18"/>
      <c r="AC68" s="18" t="s">
        <v>52</v>
      </c>
      <c r="AD68" s="18"/>
      <c r="AE68" s="18" t="s">
        <v>68</v>
      </c>
      <c r="AF68" s="18" t="s">
        <v>429</v>
      </c>
      <c r="AG68" s="18" t="s">
        <v>430</v>
      </c>
      <c r="AH68" s="18" t="s">
        <v>431</v>
      </c>
      <c r="AI68" s="18" t="s">
        <v>60</v>
      </c>
      <c r="AJ68" s="18" t="s">
        <v>60</v>
      </c>
      <c r="AK68" s="18" t="s">
        <v>51</v>
      </c>
      <c r="AL68" s="18" t="s">
        <v>432</v>
      </c>
      <c r="AM68" s="2" t="s">
        <v>73</v>
      </c>
      <c r="AN68" s="18" t="s">
        <v>433</v>
      </c>
      <c r="AO68" s="17"/>
      <c r="AP68" s="19"/>
      <c r="AT68" s="19"/>
      <c r="AU68" s="19"/>
      <c r="AV68" s="19"/>
      <c r="AW68" s="19"/>
      <c r="AX68" s="19"/>
      <c r="AY68" s="19"/>
      <c r="AZ68" s="6"/>
      <c r="BA68" s="6"/>
      <c r="BB68" s="6"/>
      <c r="BC68" s="6"/>
      <c r="BD68" s="6"/>
      <c r="BE68" s="6"/>
      <c r="BF68" s="6"/>
      <c r="BG68" s="6"/>
      <c r="BH68" s="6"/>
      <c r="BI68" s="6"/>
      <c r="BJ68" s="6"/>
      <c r="BK68" s="6"/>
      <c r="BL68" s="6"/>
      <c r="BM68" s="6"/>
      <c r="BN68" s="6"/>
      <c r="BO68" s="6"/>
      <c r="BZ68" s="6"/>
    </row>
    <row r="69">
      <c r="A69" s="2">
        <v>200.0</v>
      </c>
      <c r="B69" s="2" t="s">
        <v>44</v>
      </c>
      <c r="C69" s="2" t="s">
        <v>57</v>
      </c>
      <c r="E69" s="2" t="s">
        <v>65</v>
      </c>
      <c r="F69" s="2"/>
      <c r="G69" s="18" t="s">
        <v>434</v>
      </c>
      <c r="H69" s="18" t="s">
        <v>49</v>
      </c>
      <c r="I69" s="18" t="s">
        <v>51</v>
      </c>
      <c r="J69" s="18" t="s">
        <v>51</v>
      </c>
      <c r="K69" s="18"/>
      <c r="L69" s="18" t="s">
        <v>51</v>
      </c>
      <c r="M69" s="18" t="s">
        <v>51</v>
      </c>
      <c r="N69" s="18" t="s">
        <v>51</v>
      </c>
      <c r="O69" s="18" t="s">
        <v>51</v>
      </c>
      <c r="P69" s="18" t="s">
        <v>51</v>
      </c>
      <c r="Q69" s="18" t="s">
        <v>49</v>
      </c>
      <c r="R69" s="18" t="s">
        <v>51</v>
      </c>
      <c r="S69" s="18"/>
      <c r="T69" s="18" t="s">
        <v>51</v>
      </c>
      <c r="U69" s="18" t="s">
        <v>51</v>
      </c>
      <c r="V69" s="18" t="s">
        <v>51</v>
      </c>
      <c r="W69" s="18" t="s">
        <v>49</v>
      </c>
      <c r="X69" s="18" t="s">
        <v>51</v>
      </c>
      <c r="Y69" s="18" t="s">
        <v>51</v>
      </c>
      <c r="Z69" s="18" t="s">
        <v>51</v>
      </c>
      <c r="AA69" s="18" t="s">
        <v>51</v>
      </c>
      <c r="AB69" s="18"/>
      <c r="AC69" s="18" t="s">
        <v>52</v>
      </c>
      <c r="AD69" s="18"/>
      <c r="AE69" s="18" t="s">
        <v>68</v>
      </c>
      <c r="AF69" s="18" t="s">
        <v>435</v>
      </c>
      <c r="AG69" s="18" t="s">
        <v>436</v>
      </c>
      <c r="AH69" s="18" t="s">
        <v>437</v>
      </c>
      <c r="AI69" s="18" t="s">
        <v>60</v>
      </c>
      <c r="AJ69" s="18" t="s">
        <v>51</v>
      </c>
      <c r="AK69" s="18" t="s">
        <v>51</v>
      </c>
      <c r="AL69" s="18" t="s">
        <v>438</v>
      </c>
      <c r="AM69" s="2" t="s">
        <v>73</v>
      </c>
      <c r="AN69" s="18" t="s">
        <v>439</v>
      </c>
      <c r="AO69" s="17"/>
      <c r="AP69" s="19"/>
      <c r="AT69" s="19"/>
      <c r="AU69" s="19"/>
      <c r="AV69" s="19"/>
      <c r="AW69" s="19"/>
      <c r="AX69" s="19"/>
      <c r="AY69" s="19"/>
      <c r="AZ69" s="6"/>
      <c r="BA69" s="6"/>
      <c r="BB69" s="6"/>
      <c r="BC69" s="6"/>
      <c r="BD69" s="6"/>
      <c r="BE69" s="6"/>
      <c r="BF69" s="6"/>
      <c r="BG69" s="6"/>
      <c r="BH69" s="6"/>
      <c r="BI69" s="6"/>
      <c r="BJ69" s="6"/>
      <c r="BK69" s="6"/>
      <c r="BL69" s="6"/>
      <c r="BM69" s="6"/>
      <c r="BN69" s="6"/>
      <c r="BO69" s="6"/>
      <c r="BZ69" s="6"/>
    </row>
    <row r="70">
      <c r="A70" s="2">
        <v>200.0</v>
      </c>
      <c r="B70" s="2" t="s">
        <v>44</v>
      </c>
      <c r="C70" s="2" t="s">
        <v>57</v>
      </c>
      <c r="E70" s="2" t="s">
        <v>65</v>
      </c>
      <c r="F70" s="2"/>
      <c r="G70" s="18" t="s">
        <v>440</v>
      </c>
      <c r="H70" s="18" t="s">
        <v>60</v>
      </c>
      <c r="I70" s="18" t="s">
        <v>51</v>
      </c>
      <c r="J70" s="18" t="s">
        <v>60</v>
      </c>
      <c r="K70" s="18" t="s">
        <v>441</v>
      </c>
      <c r="L70" s="18" t="s">
        <v>51</v>
      </c>
      <c r="M70" s="18" t="s">
        <v>49</v>
      </c>
      <c r="N70" s="18" t="s">
        <v>51</v>
      </c>
      <c r="O70" s="18" t="s">
        <v>51</v>
      </c>
      <c r="P70" s="18" t="s">
        <v>51</v>
      </c>
      <c r="Q70" s="18" t="s">
        <v>51</v>
      </c>
      <c r="R70" s="18" t="s">
        <v>51</v>
      </c>
      <c r="S70" s="18"/>
      <c r="T70" s="18" t="s">
        <v>51</v>
      </c>
      <c r="U70" s="18" t="s">
        <v>51</v>
      </c>
      <c r="V70" s="18" t="s">
        <v>51</v>
      </c>
      <c r="W70" s="18" t="s">
        <v>51</v>
      </c>
      <c r="X70" s="18" t="s">
        <v>51</v>
      </c>
      <c r="Y70" s="18" t="s">
        <v>51</v>
      </c>
      <c r="Z70" s="18" t="s">
        <v>49</v>
      </c>
      <c r="AA70" s="18" t="s">
        <v>51</v>
      </c>
      <c r="AB70" s="18"/>
      <c r="AC70" s="18" t="s">
        <v>52</v>
      </c>
      <c r="AD70" s="18"/>
      <c r="AE70" s="18" t="s">
        <v>52</v>
      </c>
      <c r="AF70" s="18"/>
      <c r="AG70" s="18" t="s">
        <v>442</v>
      </c>
      <c r="AH70" s="18" t="s">
        <v>443</v>
      </c>
      <c r="AI70" s="18" t="s">
        <v>51</v>
      </c>
      <c r="AJ70" s="18" t="s">
        <v>51</v>
      </c>
      <c r="AK70" s="18" t="s">
        <v>51</v>
      </c>
      <c r="AL70" s="18" t="s">
        <v>444</v>
      </c>
      <c r="AM70" s="2" t="s">
        <v>73</v>
      </c>
      <c r="AN70" s="18" t="s">
        <v>445</v>
      </c>
      <c r="AO70" s="17"/>
      <c r="AP70" s="19"/>
      <c r="AT70" s="19"/>
      <c r="AU70" s="19"/>
      <c r="AV70" s="19"/>
      <c r="AW70" s="19"/>
      <c r="AX70" s="19"/>
      <c r="AY70" s="19"/>
      <c r="AZ70" s="6"/>
      <c r="BA70" s="6"/>
      <c r="BB70" s="6"/>
      <c r="BC70" s="6"/>
      <c r="BD70" s="6"/>
      <c r="BE70" s="6"/>
      <c r="BF70" s="6"/>
      <c r="BG70" s="6"/>
      <c r="BH70" s="6"/>
      <c r="BI70" s="6"/>
      <c r="BJ70" s="6"/>
      <c r="BK70" s="6"/>
      <c r="BL70" s="6"/>
      <c r="BM70" s="6"/>
      <c r="BN70" s="6"/>
      <c r="BO70" s="6"/>
      <c r="BZ70" s="6"/>
    </row>
    <row r="71">
      <c r="A71" s="2">
        <v>200.0</v>
      </c>
      <c r="B71" s="2" t="s">
        <v>44</v>
      </c>
      <c r="C71" s="2" t="s">
        <v>57</v>
      </c>
      <c r="E71" s="2" t="s">
        <v>65</v>
      </c>
      <c r="F71" s="2"/>
      <c r="G71" s="18" t="s">
        <v>446</v>
      </c>
      <c r="H71" s="18" t="s">
        <v>51</v>
      </c>
      <c r="I71" s="18" t="s">
        <v>49</v>
      </c>
      <c r="J71" s="18" t="s">
        <v>51</v>
      </c>
      <c r="K71" s="18"/>
      <c r="L71" s="18" t="s">
        <v>51</v>
      </c>
      <c r="M71" s="18" t="s">
        <v>51</v>
      </c>
      <c r="N71" s="18" t="s">
        <v>51</v>
      </c>
      <c r="O71" s="18" t="s">
        <v>49</v>
      </c>
      <c r="P71" s="18" t="s">
        <v>51</v>
      </c>
      <c r="Q71" s="18" t="s">
        <v>51</v>
      </c>
      <c r="R71" s="18" t="s">
        <v>51</v>
      </c>
      <c r="S71" s="18"/>
      <c r="T71" s="18" t="s">
        <v>51</v>
      </c>
      <c r="U71" s="18" t="s">
        <v>51</v>
      </c>
      <c r="V71" s="18" t="s">
        <v>51</v>
      </c>
      <c r="W71" s="18" t="s">
        <v>51</v>
      </c>
      <c r="X71" s="18" t="s">
        <v>51</v>
      </c>
      <c r="Y71" s="18" t="s">
        <v>49</v>
      </c>
      <c r="Z71" s="18" t="s">
        <v>51</v>
      </c>
      <c r="AA71" s="18" t="s">
        <v>51</v>
      </c>
      <c r="AB71" s="18"/>
      <c r="AC71" s="18" t="s">
        <v>52</v>
      </c>
      <c r="AD71" s="18"/>
      <c r="AE71" s="18" t="s">
        <v>68</v>
      </c>
      <c r="AF71" s="18" t="s">
        <v>447</v>
      </c>
      <c r="AG71" s="18" t="s">
        <v>448</v>
      </c>
      <c r="AH71" s="18" t="s">
        <v>449</v>
      </c>
      <c r="AI71" s="18" t="s">
        <v>51</v>
      </c>
      <c r="AJ71" s="18" t="s">
        <v>51</v>
      </c>
      <c r="AK71" s="18" t="s">
        <v>51</v>
      </c>
      <c r="AL71" s="18" t="s">
        <v>450</v>
      </c>
      <c r="AM71" s="2" t="s">
        <v>73</v>
      </c>
      <c r="AN71" s="18" t="s">
        <v>451</v>
      </c>
      <c r="AO71" s="17"/>
      <c r="AP71" s="19"/>
      <c r="AT71" s="19"/>
      <c r="AU71" s="19"/>
      <c r="AV71" s="19"/>
      <c r="AW71" s="19"/>
      <c r="AX71" s="19"/>
      <c r="AY71" s="19"/>
      <c r="AZ71" s="6"/>
      <c r="BA71" s="6"/>
      <c r="BB71" s="6"/>
      <c r="BC71" s="6"/>
      <c r="BD71" s="6"/>
      <c r="BE71" s="6"/>
      <c r="BF71" s="6"/>
      <c r="BG71" s="6"/>
      <c r="BH71" s="6"/>
      <c r="BI71" s="6"/>
      <c r="BJ71" s="6"/>
      <c r="BK71" s="6"/>
      <c r="BL71" s="6"/>
      <c r="BM71" s="6"/>
      <c r="BN71" s="6"/>
      <c r="BO71" s="6"/>
      <c r="BZ71" s="6"/>
    </row>
    <row r="72">
      <c r="A72" s="2">
        <v>200.0</v>
      </c>
      <c r="B72" s="2" t="s">
        <v>44</v>
      </c>
      <c r="C72" s="2" t="s">
        <v>57</v>
      </c>
      <c r="E72" s="2" t="s">
        <v>65</v>
      </c>
      <c r="F72" s="2"/>
      <c r="G72" s="18" t="s">
        <v>452</v>
      </c>
      <c r="H72" s="18" t="s">
        <v>49</v>
      </c>
      <c r="I72" s="18" t="s">
        <v>51</v>
      </c>
      <c r="J72" s="18" t="s">
        <v>51</v>
      </c>
      <c r="K72" s="18"/>
      <c r="L72" s="18" t="s">
        <v>51</v>
      </c>
      <c r="M72" s="18" t="s">
        <v>51</v>
      </c>
      <c r="N72" s="18" t="s">
        <v>51</v>
      </c>
      <c r="O72" s="18" t="s">
        <v>51</v>
      </c>
      <c r="P72" s="18" t="s">
        <v>51</v>
      </c>
      <c r="Q72" s="18" t="s">
        <v>49</v>
      </c>
      <c r="R72" s="18" t="s">
        <v>51</v>
      </c>
      <c r="S72" s="18"/>
      <c r="T72" s="18" t="s">
        <v>51</v>
      </c>
      <c r="U72" s="18" t="s">
        <v>51</v>
      </c>
      <c r="V72" s="18" t="s">
        <v>51</v>
      </c>
      <c r="W72" s="18" t="s">
        <v>51</v>
      </c>
      <c r="X72" s="18" t="s">
        <v>51</v>
      </c>
      <c r="Y72" s="18" t="s">
        <v>51</v>
      </c>
      <c r="Z72" s="18" t="s">
        <v>51</v>
      </c>
      <c r="AA72" s="18" t="s">
        <v>49</v>
      </c>
      <c r="AB72" s="18" t="s">
        <v>453</v>
      </c>
      <c r="AC72" s="18" t="s">
        <v>52</v>
      </c>
      <c r="AD72" s="18"/>
      <c r="AE72" s="18" t="s">
        <v>68</v>
      </c>
      <c r="AF72" s="18" t="s">
        <v>454</v>
      </c>
      <c r="AG72" s="18" t="s">
        <v>455</v>
      </c>
      <c r="AH72" s="18" t="s">
        <v>456</v>
      </c>
      <c r="AI72" s="18" t="s">
        <v>60</v>
      </c>
      <c r="AJ72" s="18" t="s">
        <v>51</v>
      </c>
      <c r="AK72" s="18" t="s">
        <v>51</v>
      </c>
      <c r="AL72" s="18" t="s">
        <v>457</v>
      </c>
      <c r="AM72" s="2" t="s">
        <v>73</v>
      </c>
      <c r="AN72" s="18" t="s">
        <v>458</v>
      </c>
      <c r="AO72" s="17"/>
      <c r="AP72" s="19"/>
      <c r="AT72" s="19"/>
      <c r="AU72" s="19"/>
      <c r="AV72" s="19"/>
      <c r="AW72" s="19"/>
      <c r="AX72" s="19"/>
      <c r="AY72" s="19"/>
      <c r="AZ72" s="6"/>
      <c r="BA72" s="6"/>
      <c r="BB72" s="6"/>
      <c r="BC72" s="6"/>
      <c r="BD72" s="6"/>
      <c r="BE72" s="6"/>
      <c r="BF72" s="6"/>
      <c r="BG72" s="6"/>
      <c r="BH72" s="6"/>
      <c r="BI72" s="6"/>
      <c r="BJ72" s="6"/>
      <c r="BK72" s="6"/>
      <c r="BL72" s="6"/>
      <c r="BM72" s="6"/>
      <c r="BN72" s="6"/>
      <c r="BO72" s="6"/>
      <c r="BZ72" s="6"/>
    </row>
    <row r="73">
      <c r="A73" s="2">
        <v>200.0</v>
      </c>
      <c r="B73" s="2" t="s">
        <v>44</v>
      </c>
      <c r="C73" s="2" t="s">
        <v>57</v>
      </c>
      <c r="E73" s="2" t="s">
        <v>65</v>
      </c>
      <c r="F73" s="2"/>
      <c r="G73" s="18" t="s">
        <v>459</v>
      </c>
      <c r="H73" s="18" t="s">
        <v>51</v>
      </c>
      <c r="I73" s="18" t="s">
        <v>51</v>
      </c>
      <c r="J73" s="18" t="s">
        <v>49</v>
      </c>
      <c r="K73" s="18" t="s">
        <v>460</v>
      </c>
      <c r="L73" s="18" t="s">
        <v>51</v>
      </c>
      <c r="M73" s="18" t="s">
        <v>51</v>
      </c>
      <c r="N73" s="18" t="s">
        <v>51</v>
      </c>
      <c r="O73" s="18" t="s">
        <v>61</v>
      </c>
      <c r="P73" s="18" t="s">
        <v>51</v>
      </c>
      <c r="Q73" s="18" t="s">
        <v>60</v>
      </c>
      <c r="R73" s="18" t="s">
        <v>51</v>
      </c>
      <c r="S73" s="18"/>
      <c r="T73" s="18" t="s">
        <v>49</v>
      </c>
      <c r="U73" s="18" t="s">
        <v>51</v>
      </c>
      <c r="V73" s="18" t="s">
        <v>51</v>
      </c>
      <c r="W73" s="18" t="s">
        <v>51</v>
      </c>
      <c r="X73" s="18" t="s">
        <v>51</v>
      </c>
      <c r="Y73" s="18" t="s">
        <v>51</v>
      </c>
      <c r="Z73" s="18" t="s">
        <v>51</v>
      </c>
      <c r="AA73" s="18" t="s">
        <v>51</v>
      </c>
      <c r="AB73" s="18"/>
      <c r="AC73" s="18" t="s">
        <v>52</v>
      </c>
      <c r="AD73" s="18"/>
      <c r="AE73" s="18" t="s">
        <v>52</v>
      </c>
      <c r="AF73" s="18"/>
      <c r="AG73" s="18" t="s">
        <v>461</v>
      </c>
      <c r="AH73" s="18" t="s">
        <v>462</v>
      </c>
      <c r="AI73" s="18" t="s">
        <v>50</v>
      </c>
      <c r="AJ73" s="18" t="s">
        <v>51</v>
      </c>
      <c r="AK73" s="18" t="s">
        <v>51</v>
      </c>
      <c r="AL73" s="18" t="s">
        <v>463</v>
      </c>
      <c r="AM73" s="2" t="s">
        <v>73</v>
      </c>
      <c r="AN73" s="18" t="s">
        <v>464</v>
      </c>
      <c r="AO73" s="17"/>
      <c r="AP73" s="19"/>
      <c r="AT73" s="19"/>
      <c r="AU73" s="19"/>
      <c r="AV73" s="19"/>
      <c r="AW73" s="19"/>
      <c r="AX73" s="19"/>
      <c r="AY73" s="19"/>
      <c r="AZ73" s="6"/>
      <c r="BA73" s="6"/>
      <c r="BB73" s="6"/>
      <c r="BC73" s="6"/>
      <c r="BD73" s="6"/>
      <c r="BE73" s="6"/>
      <c r="BF73" s="6"/>
      <c r="BG73" s="6"/>
      <c r="BH73" s="6"/>
      <c r="BI73" s="6"/>
      <c r="BJ73" s="6"/>
      <c r="BK73" s="6"/>
      <c r="BL73" s="6"/>
      <c r="BM73" s="6"/>
      <c r="BN73" s="6"/>
      <c r="BO73" s="6"/>
      <c r="BZ73" s="6"/>
    </row>
    <row r="74">
      <c r="A74" s="2">
        <v>200.0</v>
      </c>
      <c r="B74" s="2" t="s">
        <v>44</v>
      </c>
      <c r="C74" s="2" t="s">
        <v>57</v>
      </c>
      <c r="E74" s="2" t="s">
        <v>65</v>
      </c>
      <c r="F74" s="2"/>
      <c r="G74" s="18" t="s">
        <v>465</v>
      </c>
      <c r="H74" s="18" t="s">
        <v>49</v>
      </c>
      <c r="I74" s="18" t="s">
        <v>51</v>
      </c>
      <c r="J74" s="18" t="s">
        <v>51</v>
      </c>
      <c r="K74" s="18"/>
      <c r="L74" s="18" t="s">
        <v>51</v>
      </c>
      <c r="M74" s="18" t="s">
        <v>51</v>
      </c>
      <c r="N74" s="18" t="s">
        <v>49</v>
      </c>
      <c r="O74" s="18" t="s">
        <v>51</v>
      </c>
      <c r="P74" s="18" t="s">
        <v>51</v>
      </c>
      <c r="Q74" s="18" t="s">
        <v>51</v>
      </c>
      <c r="R74" s="18" t="s">
        <v>51</v>
      </c>
      <c r="S74" s="18"/>
      <c r="T74" s="18" t="s">
        <v>51</v>
      </c>
      <c r="U74" s="18" t="s">
        <v>51</v>
      </c>
      <c r="V74" s="18" t="s">
        <v>51</v>
      </c>
      <c r="W74" s="18" t="s">
        <v>51</v>
      </c>
      <c r="X74" s="18" t="s">
        <v>51</v>
      </c>
      <c r="Y74" s="18" t="s">
        <v>51</v>
      </c>
      <c r="Z74" s="18" t="s">
        <v>51</v>
      </c>
      <c r="AA74" s="18" t="s">
        <v>49</v>
      </c>
      <c r="AB74" s="18" t="s">
        <v>466</v>
      </c>
      <c r="AC74" s="18" t="s">
        <v>52</v>
      </c>
      <c r="AD74" s="18"/>
      <c r="AE74" s="18" t="s">
        <v>68</v>
      </c>
      <c r="AF74" s="18" t="s">
        <v>454</v>
      </c>
      <c r="AG74" s="18" t="s">
        <v>467</v>
      </c>
      <c r="AH74" s="18" t="s">
        <v>468</v>
      </c>
      <c r="AI74" s="18" t="s">
        <v>60</v>
      </c>
      <c r="AJ74" s="18" t="s">
        <v>60</v>
      </c>
      <c r="AK74" s="18" t="s">
        <v>51</v>
      </c>
      <c r="AL74" s="18" t="s">
        <v>469</v>
      </c>
      <c r="AM74" s="2" t="s">
        <v>73</v>
      </c>
      <c r="AN74" s="18" t="s">
        <v>470</v>
      </c>
      <c r="AO74" s="17"/>
      <c r="AP74" s="19"/>
      <c r="AT74" s="19"/>
      <c r="AU74" s="19"/>
      <c r="AV74" s="19"/>
      <c r="AW74" s="19"/>
      <c r="AX74" s="19"/>
      <c r="AY74" s="19"/>
      <c r="AZ74" s="6"/>
      <c r="BA74" s="6"/>
      <c r="BB74" s="6"/>
      <c r="BC74" s="6"/>
      <c r="BD74" s="6"/>
      <c r="BE74" s="6"/>
      <c r="BF74" s="6"/>
      <c r="BG74" s="6"/>
      <c r="BH74" s="6"/>
      <c r="BI74" s="6"/>
      <c r="BJ74" s="6"/>
      <c r="BK74" s="6"/>
      <c r="BL74" s="6"/>
      <c r="BM74" s="6"/>
      <c r="BN74" s="6"/>
      <c r="BO74" s="6"/>
      <c r="BZ74" s="6"/>
    </row>
    <row r="75">
      <c r="A75" s="2">
        <v>200.0</v>
      </c>
      <c r="B75" s="2" t="s">
        <v>44</v>
      </c>
      <c r="C75" s="2" t="s">
        <v>57</v>
      </c>
      <c r="E75" s="2" t="s">
        <v>65</v>
      </c>
      <c r="F75" s="2"/>
      <c r="G75" s="18" t="s">
        <v>471</v>
      </c>
      <c r="H75" s="18" t="s">
        <v>51</v>
      </c>
      <c r="I75" s="18" t="s">
        <v>51</v>
      </c>
      <c r="J75" s="18" t="s">
        <v>49</v>
      </c>
      <c r="K75" s="18" t="s">
        <v>472</v>
      </c>
      <c r="L75" s="18" t="s">
        <v>51</v>
      </c>
      <c r="M75" s="18" t="s">
        <v>51</v>
      </c>
      <c r="N75" s="18" t="s">
        <v>50</v>
      </c>
      <c r="O75" s="18" t="s">
        <v>49</v>
      </c>
      <c r="P75" s="18" t="s">
        <v>51</v>
      </c>
      <c r="Q75" s="18" t="s">
        <v>51</v>
      </c>
      <c r="R75" s="18" t="s">
        <v>51</v>
      </c>
      <c r="S75" s="18"/>
      <c r="T75" s="18" t="s">
        <v>51</v>
      </c>
      <c r="U75" s="18" t="s">
        <v>51</v>
      </c>
      <c r="V75" s="18" t="s">
        <v>51</v>
      </c>
      <c r="W75" s="18" t="s">
        <v>51</v>
      </c>
      <c r="X75" s="18" t="s">
        <v>49</v>
      </c>
      <c r="Y75" s="18" t="s">
        <v>51</v>
      </c>
      <c r="Z75" s="18" t="s">
        <v>51</v>
      </c>
      <c r="AA75" s="18" t="s">
        <v>51</v>
      </c>
      <c r="AB75" s="18"/>
      <c r="AC75" s="18" t="s">
        <v>52</v>
      </c>
      <c r="AD75" s="18"/>
      <c r="AE75" s="18" t="s">
        <v>52</v>
      </c>
      <c r="AF75" s="18"/>
      <c r="AG75" s="18" t="s">
        <v>473</v>
      </c>
      <c r="AH75" s="18" t="s">
        <v>474</v>
      </c>
      <c r="AI75" s="18" t="s">
        <v>51</v>
      </c>
      <c r="AJ75" s="18" t="s">
        <v>50</v>
      </c>
      <c r="AK75" s="18" t="s">
        <v>51</v>
      </c>
      <c r="AL75" s="18" t="s">
        <v>475</v>
      </c>
      <c r="AM75" s="2" t="s">
        <v>73</v>
      </c>
      <c r="AN75" s="18" t="s">
        <v>476</v>
      </c>
      <c r="AO75" s="17"/>
      <c r="AP75" s="19"/>
      <c r="AT75" s="19"/>
      <c r="AU75" s="19"/>
      <c r="AV75" s="19"/>
      <c r="AW75" s="19"/>
      <c r="AX75" s="19"/>
      <c r="AY75" s="19"/>
      <c r="AZ75" s="6"/>
      <c r="BA75" s="6"/>
      <c r="BB75" s="6"/>
      <c r="BC75" s="6"/>
      <c r="BD75" s="6"/>
      <c r="BE75" s="6"/>
      <c r="BF75" s="6"/>
      <c r="BG75" s="6"/>
      <c r="BH75" s="6"/>
      <c r="BI75" s="6"/>
      <c r="BJ75" s="6"/>
      <c r="BK75" s="6"/>
      <c r="BL75" s="6"/>
      <c r="BM75" s="6"/>
      <c r="BN75" s="6"/>
      <c r="BO75" s="6"/>
      <c r="BZ75" s="6"/>
    </row>
    <row r="76">
      <c r="A76" s="2">
        <v>200.0</v>
      </c>
      <c r="B76" s="2" t="s">
        <v>44</v>
      </c>
      <c r="C76" s="2" t="s">
        <v>57</v>
      </c>
      <c r="E76" s="2" t="s">
        <v>65</v>
      </c>
      <c r="F76" s="2"/>
      <c r="G76" s="18" t="s">
        <v>477</v>
      </c>
      <c r="H76" s="18" t="s">
        <v>51</v>
      </c>
      <c r="I76" s="18" t="s">
        <v>51</v>
      </c>
      <c r="J76" s="18" t="s">
        <v>49</v>
      </c>
      <c r="K76" s="18" t="s">
        <v>478</v>
      </c>
      <c r="L76" s="18" t="s">
        <v>51</v>
      </c>
      <c r="M76" s="18" t="s">
        <v>51</v>
      </c>
      <c r="N76" s="18" t="s">
        <v>51</v>
      </c>
      <c r="O76" s="18" t="s">
        <v>51</v>
      </c>
      <c r="P76" s="18" t="s">
        <v>51</v>
      </c>
      <c r="Q76" s="18" t="s">
        <v>49</v>
      </c>
      <c r="R76" s="18" t="s">
        <v>51</v>
      </c>
      <c r="S76" s="18"/>
      <c r="T76" s="18" t="s">
        <v>51</v>
      </c>
      <c r="U76" s="18" t="s">
        <v>51</v>
      </c>
      <c r="V76" s="18" t="s">
        <v>51</v>
      </c>
      <c r="W76" s="18" t="s">
        <v>51</v>
      </c>
      <c r="X76" s="18" t="s">
        <v>51</v>
      </c>
      <c r="Y76" s="18" t="s">
        <v>49</v>
      </c>
      <c r="Z76" s="18" t="s">
        <v>51</v>
      </c>
      <c r="AA76" s="18" t="s">
        <v>51</v>
      </c>
      <c r="AB76" s="18"/>
      <c r="AC76" s="18" t="s">
        <v>52</v>
      </c>
      <c r="AD76" s="18"/>
      <c r="AE76" s="18" t="s">
        <v>52</v>
      </c>
      <c r="AF76" s="18"/>
      <c r="AG76" s="18" t="s">
        <v>479</v>
      </c>
      <c r="AH76" s="18" t="s">
        <v>480</v>
      </c>
      <c r="AI76" s="18" t="s">
        <v>51</v>
      </c>
      <c r="AJ76" s="18" t="s">
        <v>51</v>
      </c>
      <c r="AK76" s="18" t="s">
        <v>51</v>
      </c>
      <c r="AL76" s="18" t="s">
        <v>481</v>
      </c>
      <c r="AM76" s="2" t="s">
        <v>73</v>
      </c>
      <c r="AN76" s="18" t="s">
        <v>482</v>
      </c>
      <c r="AO76" s="17"/>
      <c r="AP76" s="19"/>
      <c r="AT76" s="19"/>
      <c r="AU76" s="19"/>
      <c r="AV76" s="19"/>
      <c r="AW76" s="19"/>
      <c r="AX76" s="19"/>
      <c r="AY76" s="19"/>
      <c r="AZ76" s="6"/>
      <c r="BA76" s="6"/>
      <c r="BB76" s="6"/>
      <c r="BC76" s="6"/>
      <c r="BD76" s="6"/>
      <c r="BE76" s="6"/>
      <c r="BF76" s="6"/>
      <c r="BG76" s="6"/>
      <c r="BH76" s="6"/>
      <c r="BI76" s="6"/>
      <c r="BJ76" s="6"/>
      <c r="BK76" s="6"/>
      <c r="BL76" s="6"/>
      <c r="BM76" s="6"/>
      <c r="BN76" s="6"/>
      <c r="BO76" s="6"/>
      <c r="BZ76" s="6"/>
    </row>
    <row r="77">
      <c r="A77" s="2">
        <v>200.0</v>
      </c>
      <c r="B77" s="2" t="s">
        <v>44</v>
      </c>
      <c r="C77" s="2" t="s">
        <v>57</v>
      </c>
      <c r="E77" s="2" t="s">
        <v>65</v>
      </c>
      <c r="F77" s="2"/>
      <c r="G77" s="18" t="s">
        <v>483</v>
      </c>
      <c r="H77" s="18" t="s">
        <v>49</v>
      </c>
      <c r="I77" s="18" t="s">
        <v>51</v>
      </c>
      <c r="J77" s="18" t="s">
        <v>51</v>
      </c>
      <c r="K77" s="18"/>
      <c r="L77" s="18" t="s">
        <v>51</v>
      </c>
      <c r="M77" s="18" t="s">
        <v>51</v>
      </c>
      <c r="N77" s="18" t="s">
        <v>60</v>
      </c>
      <c r="O77" s="18" t="s">
        <v>60</v>
      </c>
      <c r="P77" s="18" t="s">
        <v>51</v>
      </c>
      <c r="Q77" s="18" t="s">
        <v>51</v>
      </c>
      <c r="R77" s="18" t="s">
        <v>51</v>
      </c>
      <c r="S77" s="18"/>
      <c r="T77" s="18" t="s">
        <v>51</v>
      </c>
      <c r="U77" s="18" t="s">
        <v>51</v>
      </c>
      <c r="V77" s="18" t="s">
        <v>51</v>
      </c>
      <c r="W77" s="18" t="s">
        <v>49</v>
      </c>
      <c r="X77" s="18" t="s">
        <v>51</v>
      </c>
      <c r="Y77" s="18" t="s">
        <v>51</v>
      </c>
      <c r="Z77" s="18" t="s">
        <v>51</v>
      </c>
      <c r="AA77" s="18" t="s">
        <v>51</v>
      </c>
      <c r="AB77" s="18"/>
      <c r="AC77" s="18" t="s">
        <v>52</v>
      </c>
      <c r="AD77" s="18"/>
      <c r="AE77" s="18" t="s">
        <v>52</v>
      </c>
      <c r="AF77" s="18"/>
      <c r="AG77" s="18" t="s">
        <v>484</v>
      </c>
      <c r="AH77" s="18" t="s">
        <v>485</v>
      </c>
      <c r="AI77" s="18" t="s">
        <v>49</v>
      </c>
      <c r="AJ77" s="18" t="s">
        <v>50</v>
      </c>
      <c r="AK77" s="18" t="s">
        <v>51</v>
      </c>
      <c r="AL77" s="18" t="s">
        <v>486</v>
      </c>
      <c r="AM77" s="2" t="s">
        <v>73</v>
      </c>
      <c r="AN77" s="18" t="s">
        <v>487</v>
      </c>
      <c r="AO77" s="17"/>
      <c r="AP77" s="19"/>
      <c r="AT77" s="19"/>
      <c r="AU77" s="19"/>
      <c r="AV77" s="19"/>
      <c r="AW77" s="19"/>
      <c r="AX77" s="19"/>
      <c r="AY77" s="19"/>
      <c r="AZ77" s="6"/>
      <c r="BA77" s="6"/>
      <c r="BB77" s="6"/>
      <c r="BC77" s="6"/>
      <c r="BD77" s="6"/>
      <c r="BE77" s="6"/>
      <c r="BF77" s="6"/>
      <c r="BG77" s="6"/>
      <c r="BH77" s="6"/>
      <c r="BI77" s="6"/>
      <c r="BJ77" s="6"/>
      <c r="BK77" s="6"/>
      <c r="BL77" s="6"/>
      <c r="BM77" s="6"/>
      <c r="BN77" s="6"/>
      <c r="BO77" s="6"/>
      <c r="BZ77" s="6"/>
    </row>
    <row r="78">
      <c r="A78" s="2">
        <v>200.0</v>
      </c>
      <c r="B78" s="2" t="s">
        <v>44</v>
      </c>
      <c r="C78" s="2" t="s">
        <v>57</v>
      </c>
      <c r="E78" s="2" t="s">
        <v>65</v>
      </c>
      <c r="F78" s="2"/>
      <c r="G78" s="18" t="s">
        <v>488</v>
      </c>
      <c r="H78" s="18" t="s">
        <v>49</v>
      </c>
      <c r="I78" s="18" t="s">
        <v>51</v>
      </c>
      <c r="J78" s="18" t="s">
        <v>51</v>
      </c>
      <c r="K78" s="18"/>
      <c r="L78" s="18" t="s">
        <v>51</v>
      </c>
      <c r="M78" s="18" t="s">
        <v>51</v>
      </c>
      <c r="N78" s="18" t="s">
        <v>49</v>
      </c>
      <c r="O78" s="18" t="s">
        <v>51</v>
      </c>
      <c r="P78" s="18" t="s">
        <v>51</v>
      </c>
      <c r="Q78" s="18" t="s">
        <v>51</v>
      </c>
      <c r="R78" s="18" t="s">
        <v>51</v>
      </c>
      <c r="S78" s="18"/>
      <c r="T78" s="18" t="s">
        <v>51</v>
      </c>
      <c r="U78" s="18" t="s">
        <v>51</v>
      </c>
      <c r="V78" s="18" t="s">
        <v>51</v>
      </c>
      <c r="W78" s="18" t="s">
        <v>51</v>
      </c>
      <c r="X78" s="18" t="s">
        <v>51</v>
      </c>
      <c r="Y78" s="18" t="s">
        <v>51</v>
      </c>
      <c r="Z78" s="18" t="s">
        <v>49</v>
      </c>
      <c r="AA78" s="18" t="s">
        <v>51</v>
      </c>
      <c r="AB78" s="18"/>
      <c r="AC78" s="18" t="s">
        <v>52</v>
      </c>
      <c r="AD78" s="18"/>
      <c r="AE78" s="18" t="s">
        <v>68</v>
      </c>
      <c r="AF78" s="18" t="s">
        <v>489</v>
      </c>
      <c r="AG78" s="18" t="s">
        <v>490</v>
      </c>
      <c r="AH78" s="18" t="s">
        <v>491</v>
      </c>
      <c r="AI78" s="18" t="s">
        <v>60</v>
      </c>
      <c r="AJ78" s="18" t="s">
        <v>49</v>
      </c>
      <c r="AK78" s="18" t="s">
        <v>51</v>
      </c>
      <c r="AL78" s="18" t="s">
        <v>492</v>
      </c>
      <c r="AM78" s="2" t="s">
        <v>73</v>
      </c>
      <c r="AN78" s="18" t="s">
        <v>493</v>
      </c>
      <c r="AO78" s="17"/>
      <c r="AP78" s="19"/>
      <c r="AT78" s="19"/>
      <c r="AU78" s="19"/>
      <c r="AV78" s="19"/>
      <c r="AW78" s="19"/>
      <c r="AX78" s="19"/>
      <c r="AY78" s="19"/>
      <c r="AZ78" s="6"/>
      <c r="BA78" s="6"/>
      <c r="BB78" s="6"/>
      <c r="BC78" s="6"/>
      <c r="BD78" s="6"/>
      <c r="BE78" s="6"/>
      <c r="BF78" s="6"/>
      <c r="BG78" s="6"/>
      <c r="BH78" s="6"/>
      <c r="BI78" s="6"/>
      <c r="BJ78" s="6"/>
      <c r="BK78" s="6"/>
      <c r="BL78" s="6"/>
      <c r="BM78" s="6"/>
      <c r="BN78" s="6"/>
      <c r="BO78" s="6"/>
      <c r="BZ78" s="6"/>
    </row>
    <row r="79">
      <c r="A79" s="2">
        <v>200.0</v>
      </c>
      <c r="B79" s="2" t="s">
        <v>44</v>
      </c>
      <c r="C79" s="2" t="s">
        <v>57</v>
      </c>
      <c r="E79" s="2" t="s">
        <v>65</v>
      </c>
      <c r="F79" s="2"/>
      <c r="G79" s="18" t="s">
        <v>494</v>
      </c>
      <c r="H79" s="18" t="s">
        <v>49</v>
      </c>
      <c r="I79" s="18" t="s">
        <v>51</v>
      </c>
      <c r="J79" s="18" t="s">
        <v>51</v>
      </c>
      <c r="K79" s="18"/>
      <c r="L79" s="18" t="s">
        <v>51</v>
      </c>
      <c r="M79" s="18" t="s">
        <v>51</v>
      </c>
      <c r="N79" s="18" t="s">
        <v>49</v>
      </c>
      <c r="O79" s="18" t="s">
        <v>51</v>
      </c>
      <c r="P79" s="18" t="s">
        <v>51</v>
      </c>
      <c r="Q79" s="18" t="s">
        <v>51</v>
      </c>
      <c r="R79" s="18" t="s">
        <v>51</v>
      </c>
      <c r="S79" s="18"/>
      <c r="T79" s="18" t="s">
        <v>51</v>
      </c>
      <c r="U79" s="18" t="s">
        <v>51</v>
      </c>
      <c r="V79" s="18" t="s">
        <v>51</v>
      </c>
      <c r="W79" s="18" t="s">
        <v>51</v>
      </c>
      <c r="X79" s="18" t="s">
        <v>51</v>
      </c>
      <c r="Y79" s="18" t="s">
        <v>51</v>
      </c>
      <c r="Z79" s="18" t="s">
        <v>49</v>
      </c>
      <c r="AA79" s="18" t="s">
        <v>51</v>
      </c>
      <c r="AB79" s="18"/>
      <c r="AC79" s="18" t="s">
        <v>52</v>
      </c>
      <c r="AD79" s="18"/>
      <c r="AE79" s="18" t="s">
        <v>68</v>
      </c>
      <c r="AF79" s="18" t="s">
        <v>339</v>
      </c>
      <c r="AG79" s="18" t="s">
        <v>495</v>
      </c>
      <c r="AH79" s="18" t="s">
        <v>496</v>
      </c>
      <c r="AI79" s="18" t="s">
        <v>60</v>
      </c>
      <c r="AJ79" s="18" t="s">
        <v>60</v>
      </c>
      <c r="AK79" s="18" t="s">
        <v>49</v>
      </c>
      <c r="AL79" s="18" t="s">
        <v>497</v>
      </c>
      <c r="AM79" s="2" t="s">
        <v>73</v>
      </c>
      <c r="AN79" s="18" t="s">
        <v>498</v>
      </c>
      <c r="AO79" s="17"/>
      <c r="AP79" s="19"/>
      <c r="AT79" s="19"/>
      <c r="AU79" s="19"/>
      <c r="AV79" s="19"/>
      <c r="AW79" s="19"/>
      <c r="AX79" s="19"/>
      <c r="AY79" s="19"/>
      <c r="AZ79" s="6"/>
      <c r="BA79" s="6"/>
      <c r="BB79" s="6"/>
      <c r="BC79" s="6"/>
      <c r="BD79" s="6"/>
      <c r="BE79" s="6"/>
      <c r="BF79" s="6"/>
      <c r="BG79" s="6"/>
      <c r="BH79" s="6"/>
      <c r="BI79" s="6"/>
      <c r="BJ79" s="6"/>
      <c r="BK79" s="6"/>
      <c r="BL79" s="6"/>
      <c r="BM79" s="6"/>
      <c r="BN79" s="6"/>
      <c r="BO79" s="6"/>
      <c r="BZ79" s="6"/>
    </row>
    <row r="80">
      <c r="A80" s="2">
        <v>200.0</v>
      </c>
      <c r="B80" s="2" t="s">
        <v>44</v>
      </c>
      <c r="C80" s="2" t="s">
        <v>57</v>
      </c>
      <c r="E80" s="2" t="s">
        <v>65</v>
      </c>
      <c r="F80" s="2"/>
      <c r="G80" s="18" t="s">
        <v>499</v>
      </c>
      <c r="H80" s="18" t="s">
        <v>49</v>
      </c>
      <c r="I80" s="18" t="s">
        <v>51</v>
      </c>
      <c r="J80" s="18" t="s">
        <v>51</v>
      </c>
      <c r="K80" s="18"/>
      <c r="L80" s="18" t="s">
        <v>51</v>
      </c>
      <c r="M80" s="18" t="s">
        <v>51</v>
      </c>
      <c r="N80" s="18" t="s">
        <v>49</v>
      </c>
      <c r="O80" s="18" t="s">
        <v>51</v>
      </c>
      <c r="P80" s="18" t="s">
        <v>51</v>
      </c>
      <c r="Q80" s="18" t="s">
        <v>51</v>
      </c>
      <c r="R80" s="18" t="s">
        <v>51</v>
      </c>
      <c r="S80" s="18"/>
      <c r="T80" s="18" t="s">
        <v>51</v>
      </c>
      <c r="U80" s="18" t="s">
        <v>51</v>
      </c>
      <c r="V80" s="18" t="s">
        <v>51</v>
      </c>
      <c r="W80" s="18" t="s">
        <v>49</v>
      </c>
      <c r="X80" s="18" t="s">
        <v>51</v>
      </c>
      <c r="Y80" s="18" t="s">
        <v>49</v>
      </c>
      <c r="Z80" s="18" t="s">
        <v>51</v>
      </c>
      <c r="AA80" s="18" t="s">
        <v>51</v>
      </c>
      <c r="AB80" s="18"/>
      <c r="AC80" s="18" t="s">
        <v>52</v>
      </c>
      <c r="AD80" s="18"/>
      <c r="AE80" s="18" t="s">
        <v>52</v>
      </c>
      <c r="AF80" s="18"/>
      <c r="AG80" s="18" t="s">
        <v>500</v>
      </c>
      <c r="AH80" s="18" t="s">
        <v>501</v>
      </c>
      <c r="AI80" s="18" t="s">
        <v>60</v>
      </c>
      <c r="AJ80" s="18" t="s">
        <v>60</v>
      </c>
      <c r="AK80" s="18" t="s">
        <v>60</v>
      </c>
      <c r="AL80" s="18"/>
      <c r="AM80" s="2" t="s">
        <v>73</v>
      </c>
      <c r="AN80" s="18" t="s">
        <v>502</v>
      </c>
      <c r="AO80" s="17"/>
      <c r="AP80" s="19"/>
      <c r="AT80" s="19"/>
      <c r="AU80" s="19"/>
      <c r="AV80" s="19"/>
      <c r="AW80" s="19"/>
      <c r="AX80" s="19"/>
      <c r="AY80" s="19"/>
      <c r="AZ80" s="6"/>
      <c r="BA80" s="6"/>
      <c r="BB80" s="6"/>
      <c r="BC80" s="6"/>
      <c r="BD80" s="6"/>
      <c r="BE80" s="6"/>
      <c r="BF80" s="6"/>
      <c r="BG80" s="6"/>
      <c r="BH80" s="6"/>
      <c r="BI80" s="6"/>
      <c r="BJ80" s="6"/>
      <c r="BK80" s="6"/>
      <c r="BL80" s="6"/>
      <c r="BM80" s="6"/>
      <c r="BN80" s="6"/>
      <c r="BO80" s="6"/>
      <c r="BZ80" s="6"/>
    </row>
    <row r="81">
      <c r="A81" s="2">
        <v>200.0</v>
      </c>
      <c r="B81" s="2" t="s">
        <v>44</v>
      </c>
      <c r="C81" s="2" t="s">
        <v>57</v>
      </c>
      <c r="E81" s="2" t="s">
        <v>65</v>
      </c>
      <c r="F81" s="2"/>
      <c r="G81" s="18" t="s">
        <v>503</v>
      </c>
      <c r="H81" s="18" t="s">
        <v>61</v>
      </c>
      <c r="I81" s="18" t="s">
        <v>51</v>
      </c>
      <c r="J81" s="18" t="s">
        <v>60</v>
      </c>
      <c r="K81" s="18" t="s">
        <v>504</v>
      </c>
      <c r="L81" s="18" t="s">
        <v>51</v>
      </c>
      <c r="M81" s="18" t="s">
        <v>51</v>
      </c>
      <c r="N81" s="18" t="s">
        <v>49</v>
      </c>
      <c r="O81" s="18" t="s">
        <v>51</v>
      </c>
      <c r="P81" s="18" t="s">
        <v>51</v>
      </c>
      <c r="Q81" s="18" t="s">
        <v>51</v>
      </c>
      <c r="R81" s="18" t="s">
        <v>51</v>
      </c>
      <c r="S81" s="18"/>
      <c r="T81" s="18" t="s">
        <v>51</v>
      </c>
      <c r="U81" s="18" t="s">
        <v>51</v>
      </c>
      <c r="V81" s="18" t="s">
        <v>51</v>
      </c>
      <c r="W81" s="18" t="s">
        <v>51</v>
      </c>
      <c r="X81" s="18" t="s">
        <v>51</v>
      </c>
      <c r="Y81" s="18" t="s">
        <v>51</v>
      </c>
      <c r="Z81" s="18" t="s">
        <v>51</v>
      </c>
      <c r="AA81" s="18" t="s">
        <v>49</v>
      </c>
      <c r="AB81" s="18" t="s">
        <v>67</v>
      </c>
      <c r="AC81" s="18" t="s">
        <v>52</v>
      </c>
      <c r="AD81" s="18"/>
      <c r="AE81" s="18" t="s">
        <v>52</v>
      </c>
      <c r="AF81" s="18"/>
      <c r="AG81" s="18" t="s">
        <v>505</v>
      </c>
      <c r="AH81" s="18" t="s">
        <v>506</v>
      </c>
      <c r="AI81" s="18" t="s">
        <v>60</v>
      </c>
      <c r="AJ81" s="18" t="s">
        <v>60</v>
      </c>
      <c r="AK81" s="18" t="s">
        <v>51</v>
      </c>
      <c r="AL81" s="18" t="s">
        <v>507</v>
      </c>
      <c r="AM81" s="2" t="s">
        <v>73</v>
      </c>
      <c r="AN81" s="18" t="s">
        <v>508</v>
      </c>
      <c r="AO81" s="17"/>
      <c r="AP81" s="19"/>
      <c r="AT81" s="19"/>
      <c r="AU81" s="19"/>
      <c r="AV81" s="19"/>
      <c r="AW81" s="19"/>
      <c r="AX81" s="19"/>
      <c r="AY81" s="19"/>
      <c r="AZ81" s="6"/>
      <c r="BA81" s="6"/>
      <c r="BB81" s="6"/>
      <c r="BC81" s="6"/>
      <c r="BD81" s="6"/>
      <c r="BE81" s="6"/>
      <c r="BF81" s="6"/>
      <c r="BG81" s="6"/>
      <c r="BH81" s="6"/>
      <c r="BI81" s="6"/>
      <c r="BJ81" s="6"/>
      <c r="BK81" s="6"/>
      <c r="BL81" s="6"/>
      <c r="BM81" s="6"/>
      <c r="BN81" s="6"/>
      <c r="BO81" s="6"/>
      <c r="BZ81" s="6"/>
    </row>
    <row r="82">
      <c r="A82" s="2">
        <v>200.0</v>
      </c>
      <c r="B82" s="2" t="s">
        <v>44</v>
      </c>
      <c r="C82" s="2" t="s">
        <v>57</v>
      </c>
      <c r="E82" s="2" t="s">
        <v>65</v>
      </c>
      <c r="F82" s="2"/>
      <c r="G82" s="18" t="s">
        <v>509</v>
      </c>
      <c r="H82" s="18" t="s">
        <v>49</v>
      </c>
      <c r="I82" s="18" t="s">
        <v>61</v>
      </c>
      <c r="J82" s="18" t="s">
        <v>51</v>
      </c>
      <c r="K82" s="18"/>
      <c r="L82" s="18" t="s">
        <v>51</v>
      </c>
      <c r="M82" s="18" t="s">
        <v>51</v>
      </c>
      <c r="N82" s="18" t="s">
        <v>51</v>
      </c>
      <c r="O82" s="18" t="s">
        <v>51</v>
      </c>
      <c r="P82" s="18" t="s">
        <v>51</v>
      </c>
      <c r="Q82" s="18" t="s">
        <v>51</v>
      </c>
      <c r="R82" s="18" t="s">
        <v>60</v>
      </c>
      <c r="S82" s="18" t="s">
        <v>510</v>
      </c>
      <c r="T82" s="18" t="s">
        <v>51</v>
      </c>
      <c r="U82" s="18" t="s">
        <v>51</v>
      </c>
      <c r="V82" s="18" t="s">
        <v>51</v>
      </c>
      <c r="W82" s="18" t="s">
        <v>51</v>
      </c>
      <c r="X82" s="18" t="s">
        <v>51</v>
      </c>
      <c r="Y82" s="18" t="s">
        <v>51</v>
      </c>
      <c r="Z82" s="18" t="s">
        <v>49</v>
      </c>
      <c r="AA82" s="18" t="s">
        <v>51</v>
      </c>
      <c r="AB82" s="18"/>
      <c r="AC82" s="18" t="s">
        <v>52</v>
      </c>
      <c r="AD82" s="18"/>
      <c r="AE82" s="18" t="s">
        <v>68</v>
      </c>
      <c r="AF82" s="18" t="s">
        <v>511</v>
      </c>
      <c r="AG82" s="18" t="s">
        <v>512</v>
      </c>
      <c r="AH82" s="18" t="s">
        <v>513</v>
      </c>
      <c r="AI82" s="18" t="s">
        <v>51</v>
      </c>
      <c r="AJ82" s="18" t="s">
        <v>51</v>
      </c>
      <c r="AK82" s="18" t="s">
        <v>51</v>
      </c>
      <c r="AL82" s="18" t="s">
        <v>514</v>
      </c>
      <c r="AM82" s="2" t="s">
        <v>73</v>
      </c>
      <c r="AN82" s="20" t="s">
        <v>515</v>
      </c>
      <c r="AO82" s="17"/>
      <c r="AP82" s="19"/>
      <c r="AT82" s="19"/>
      <c r="AU82" s="19"/>
      <c r="AV82" s="19"/>
      <c r="AW82" s="19"/>
      <c r="AX82" s="19"/>
      <c r="AY82" s="19"/>
      <c r="AZ82" s="6"/>
      <c r="BA82" s="6"/>
      <c r="BB82" s="6"/>
      <c r="BC82" s="6"/>
      <c r="BD82" s="6"/>
      <c r="BE82" s="6"/>
      <c r="BF82" s="6"/>
      <c r="BG82" s="6"/>
      <c r="BH82" s="6"/>
      <c r="BI82" s="6"/>
      <c r="BJ82" s="6"/>
      <c r="BK82" s="6"/>
      <c r="BL82" s="6"/>
      <c r="BM82" s="6"/>
      <c r="BN82" s="6"/>
      <c r="BO82" s="6"/>
      <c r="BZ82" s="6"/>
    </row>
    <row r="83">
      <c r="A83" s="2">
        <v>200.0</v>
      </c>
      <c r="B83" s="2" t="s">
        <v>44</v>
      </c>
      <c r="C83" s="2" t="s">
        <v>57</v>
      </c>
      <c r="E83" s="2" t="s">
        <v>65</v>
      </c>
      <c r="F83" s="2"/>
      <c r="G83" s="18" t="s">
        <v>516</v>
      </c>
      <c r="H83" s="18" t="s">
        <v>49</v>
      </c>
      <c r="I83" s="18" t="s">
        <v>49</v>
      </c>
      <c r="J83" s="18" t="s">
        <v>51</v>
      </c>
      <c r="K83" s="18"/>
      <c r="L83" s="18" t="s">
        <v>51</v>
      </c>
      <c r="M83" s="18" t="s">
        <v>51</v>
      </c>
      <c r="N83" s="18" t="s">
        <v>51</v>
      </c>
      <c r="O83" s="18" t="s">
        <v>51</v>
      </c>
      <c r="P83" s="18" t="s">
        <v>51</v>
      </c>
      <c r="Q83" s="18" t="s">
        <v>49</v>
      </c>
      <c r="R83" s="18" t="s">
        <v>51</v>
      </c>
      <c r="S83" s="18"/>
      <c r="T83" s="18" t="s">
        <v>51</v>
      </c>
      <c r="U83" s="18" t="s">
        <v>51</v>
      </c>
      <c r="V83" s="18" t="s">
        <v>51</v>
      </c>
      <c r="W83" s="18" t="s">
        <v>51</v>
      </c>
      <c r="X83" s="18" t="s">
        <v>51</v>
      </c>
      <c r="Y83" s="18" t="s">
        <v>51</v>
      </c>
      <c r="Z83" s="18" t="s">
        <v>49</v>
      </c>
      <c r="AA83" s="18" t="s">
        <v>51</v>
      </c>
      <c r="AB83" s="18"/>
      <c r="AC83" s="18" t="s">
        <v>52</v>
      </c>
      <c r="AD83" s="18"/>
      <c r="AE83" s="18" t="s">
        <v>52</v>
      </c>
      <c r="AF83" s="18"/>
      <c r="AG83" s="18" t="s">
        <v>517</v>
      </c>
      <c r="AH83" s="18" t="s">
        <v>518</v>
      </c>
      <c r="AI83" s="18" t="s">
        <v>51</v>
      </c>
      <c r="AJ83" s="18" t="s">
        <v>51</v>
      </c>
      <c r="AK83" s="18" t="s">
        <v>51</v>
      </c>
      <c r="AL83" s="18" t="s">
        <v>519</v>
      </c>
      <c r="AM83" s="2" t="s">
        <v>73</v>
      </c>
      <c r="AN83" s="18" t="s">
        <v>520</v>
      </c>
      <c r="AO83" s="17"/>
      <c r="AP83" s="19"/>
      <c r="AT83" s="19"/>
      <c r="AU83" s="19"/>
      <c r="AV83" s="19"/>
      <c r="AW83" s="19"/>
      <c r="AX83" s="19"/>
      <c r="AY83" s="19"/>
      <c r="AZ83" s="6"/>
      <c r="BA83" s="6"/>
      <c r="BB83" s="6"/>
      <c r="BC83" s="6"/>
      <c r="BD83" s="6"/>
      <c r="BE83" s="6"/>
      <c r="BF83" s="6"/>
      <c r="BG83" s="6"/>
      <c r="BH83" s="6"/>
      <c r="BI83" s="6"/>
      <c r="BJ83" s="6"/>
      <c r="BK83" s="6"/>
      <c r="BL83" s="6"/>
      <c r="BM83" s="6"/>
      <c r="BN83" s="6"/>
      <c r="BO83" s="6"/>
      <c r="BZ83" s="6"/>
    </row>
    <row r="84">
      <c r="A84" s="2">
        <v>200.0</v>
      </c>
      <c r="B84" s="2" t="s">
        <v>44</v>
      </c>
      <c r="C84" s="2" t="s">
        <v>57</v>
      </c>
      <c r="E84" s="2" t="s">
        <v>65</v>
      </c>
      <c r="F84" s="2"/>
      <c r="G84" s="18" t="s">
        <v>521</v>
      </c>
      <c r="H84" s="18" t="s">
        <v>51</v>
      </c>
      <c r="I84" s="18" t="s">
        <v>49</v>
      </c>
      <c r="J84" s="18" t="s">
        <v>51</v>
      </c>
      <c r="K84" s="18"/>
      <c r="L84" s="18" t="s">
        <v>51</v>
      </c>
      <c r="M84" s="18" t="s">
        <v>51</v>
      </c>
      <c r="N84" s="18" t="s">
        <v>51</v>
      </c>
      <c r="O84" s="18" t="s">
        <v>49</v>
      </c>
      <c r="P84" s="18" t="s">
        <v>51</v>
      </c>
      <c r="Q84" s="18" t="s">
        <v>51</v>
      </c>
      <c r="R84" s="18" t="s">
        <v>51</v>
      </c>
      <c r="S84" s="18"/>
      <c r="T84" s="18" t="s">
        <v>51</v>
      </c>
      <c r="U84" s="18" t="s">
        <v>51</v>
      </c>
      <c r="V84" s="18" t="s">
        <v>51</v>
      </c>
      <c r="W84" s="18" t="s">
        <v>51</v>
      </c>
      <c r="X84" s="18" t="s">
        <v>51</v>
      </c>
      <c r="Y84" s="18" t="s">
        <v>49</v>
      </c>
      <c r="Z84" s="18" t="s">
        <v>51</v>
      </c>
      <c r="AA84" s="18" t="s">
        <v>51</v>
      </c>
      <c r="AB84" s="18"/>
      <c r="AC84" s="18" t="s">
        <v>52</v>
      </c>
      <c r="AD84" s="18"/>
      <c r="AE84" s="18" t="s">
        <v>68</v>
      </c>
      <c r="AF84" s="18" t="s">
        <v>339</v>
      </c>
      <c r="AG84" s="18" t="s">
        <v>522</v>
      </c>
      <c r="AH84" s="18" t="s">
        <v>523</v>
      </c>
      <c r="AI84" s="18" t="s">
        <v>51</v>
      </c>
      <c r="AJ84" s="18" t="s">
        <v>51</v>
      </c>
      <c r="AK84" s="18" t="s">
        <v>51</v>
      </c>
      <c r="AL84" s="18" t="s">
        <v>524</v>
      </c>
      <c r="AM84" s="2" t="s">
        <v>73</v>
      </c>
      <c r="AN84" s="18" t="s">
        <v>521</v>
      </c>
      <c r="AO84" s="17"/>
      <c r="AP84" s="19"/>
      <c r="AT84" s="19"/>
      <c r="AU84" s="19"/>
      <c r="AV84" s="19"/>
      <c r="AW84" s="19"/>
      <c r="AX84" s="19"/>
      <c r="AY84" s="19"/>
      <c r="AZ84" s="6"/>
      <c r="BA84" s="6"/>
      <c r="BB84" s="6"/>
      <c r="BC84" s="6"/>
      <c r="BD84" s="6"/>
      <c r="BE84" s="6"/>
      <c r="BF84" s="6"/>
      <c r="BG84" s="6"/>
      <c r="BH84" s="6"/>
      <c r="BI84" s="6"/>
      <c r="BJ84" s="6"/>
      <c r="BK84" s="6"/>
      <c r="BL84" s="6"/>
      <c r="BM84" s="6"/>
      <c r="BN84" s="6"/>
      <c r="BO84" s="6"/>
      <c r="BZ84" s="6"/>
    </row>
    <row r="85">
      <c r="A85" s="2">
        <v>200.0</v>
      </c>
      <c r="B85" s="2" t="s">
        <v>44</v>
      </c>
      <c r="C85" s="2" t="s">
        <v>57</v>
      </c>
      <c r="E85" s="2" t="s">
        <v>65</v>
      </c>
      <c r="F85" s="2"/>
      <c r="G85" s="18" t="s">
        <v>525</v>
      </c>
      <c r="H85" s="18" t="s">
        <v>50</v>
      </c>
      <c r="I85" s="18" t="s">
        <v>51</v>
      </c>
      <c r="J85" s="18" t="s">
        <v>51</v>
      </c>
      <c r="K85" s="18"/>
      <c r="L85" s="18" t="s">
        <v>51</v>
      </c>
      <c r="M85" s="18" t="s">
        <v>51</v>
      </c>
      <c r="N85" s="18" t="s">
        <v>51</v>
      </c>
      <c r="O85" s="18" t="s">
        <v>51</v>
      </c>
      <c r="P85" s="18" t="s">
        <v>51</v>
      </c>
      <c r="Q85" s="18" t="s">
        <v>49</v>
      </c>
      <c r="R85" s="18" t="s">
        <v>51</v>
      </c>
      <c r="S85" s="18"/>
      <c r="T85" s="18" t="s">
        <v>51</v>
      </c>
      <c r="U85" s="18" t="s">
        <v>51</v>
      </c>
      <c r="V85" s="18" t="s">
        <v>51</v>
      </c>
      <c r="W85" s="18" t="s">
        <v>51</v>
      </c>
      <c r="X85" s="18" t="s">
        <v>51</v>
      </c>
      <c r="Y85" s="18" t="s">
        <v>60</v>
      </c>
      <c r="Z85" s="18" t="s">
        <v>51</v>
      </c>
      <c r="AA85" s="18" t="s">
        <v>51</v>
      </c>
      <c r="AB85" s="18"/>
      <c r="AC85" s="18" t="s">
        <v>52</v>
      </c>
      <c r="AD85" s="18"/>
      <c r="AE85" s="18" t="s">
        <v>68</v>
      </c>
      <c r="AF85" s="18" t="s">
        <v>526</v>
      </c>
      <c r="AG85" s="18" t="s">
        <v>527</v>
      </c>
      <c r="AH85" s="18" t="s">
        <v>528</v>
      </c>
      <c r="AI85" s="18" t="s">
        <v>51</v>
      </c>
      <c r="AJ85" s="18" t="s">
        <v>51</v>
      </c>
      <c r="AK85" s="18" t="s">
        <v>50</v>
      </c>
      <c r="AL85" s="18"/>
      <c r="AM85" s="2" t="s">
        <v>73</v>
      </c>
      <c r="AN85" s="18" t="s">
        <v>529</v>
      </c>
      <c r="AO85" s="17"/>
      <c r="AP85" s="19"/>
      <c r="AT85" s="19"/>
      <c r="AU85" s="19"/>
      <c r="AV85" s="19"/>
      <c r="AW85" s="19"/>
      <c r="AX85" s="19"/>
      <c r="AY85" s="19"/>
      <c r="AZ85" s="6"/>
      <c r="BA85" s="6"/>
      <c r="BB85" s="6"/>
      <c r="BC85" s="6"/>
      <c r="BD85" s="6"/>
      <c r="BE85" s="6"/>
      <c r="BF85" s="6"/>
      <c r="BG85" s="6"/>
      <c r="BH85" s="6"/>
      <c r="BI85" s="6"/>
      <c r="BJ85" s="6"/>
      <c r="BK85" s="6"/>
      <c r="BL85" s="6"/>
      <c r="BM85" s="6"/>
      <c r="BN85" s="6"/>
      <c r="BO85" s="6"/>
      <c r="BZ85" s="6"/>
    </row>
    <row r="86">
      <c r="A86" s="2">
        <v>200.0</v>
      </c>
      <c r="B86" s="2" t="s">
        <v>44</v>
      </c>
      <c r="C86" s="2" t="s">
        <v>57</v>
      </c>
      <c r="E86" s="2" t="s">
        <v>65</v>
      </c>
      <c r="F86" s="2"/>
      <c r="G86" s="18" t="s">
        <v>530</v>
      </c>
      <c r="H86" s="18" t="s">
        <v>49</v>
      </c>
      <c r="I86" s="18" t="s">
        <v>51</v>
      </c>
      <c r="J86" s="18" t="s">
        <v>51</v>
      </c>
      <c r="K86" s="18"/>
      <c r="L86" s="18" t="s">
        <v>51</v>
      </c>
      <c r="M86" s="18" t="s">
        <v>51</v>
      </c>
      <c r="N86" s="18" t="s">
        <v>49</v>
      </c>
      <c r="O86" s="18" t="s">
        <v>51</v>
      </c>
      <c r="P86" s="18" t="s">
        <v>51</v>
      </c>
      <c r="Q86" s="18" t="s">
        <v>51</v>
      </c>
      <c r="R86" s="18" t="s">
        <v>51</v>
      </c>
      <c r="S86" s="18"/>
      <c r="T86" s="18" t="s">
        <v>51</v>
      </c>
      <c r="U86" s="18" t="s">
        <v>49</v>
      </c>
      <c r="V86" s="18" t="s">
        <v>51</v>
      </c>
      <c r="W86" s="18" t="s">
        <v>51</v>
      </c>
      <c r="X86" s="18" t="s">
        <v>51</v>
      </c>
      <c r="Y86" s="18" t="s">
        <v>51</v>
      </c>
      <c r="Z86" s="18" t="s">
        <v>51</v>
      </c>
      <c r="AA86" s="18" t="s">
        <v>51</v>
      </c>
      <c r="AB86" s="18"/>
      <c r="AC86" s="18" t="s">
        <v>52</v>
      </c>
      <c r="AD86" s="18"/>
      <c r="AE86" s="18" t="s">
        <v>68</v>
      </c>
      <c r="AF86" s="18" t="s">
        <v>77</v>
      </c>
      <c r="AG86" s="18" t="s">
        <v>531</v>
      </c>
      <c r="AH86" s="18" t="s">
        <v>532</v>
      </c>
      <c r="AI86" s="18" t="s">
        <v>60</v>
      </c>
      <c r="AJ86" s="18" t="s">
        <v>60</v>
      </c>
      <c r="AK86" s="18" t="s">
        <v>51</v>
      </c>
      <c r="AL86" s="18" t="s">
        <v>533</v>
      </c>
      <c r="AM86" s="2" t="s">
        <v>73</v>
      </c>
      <c r="AN86" s="18" t="s">
        <v>534</v>
      </c>
      <c r="AO86" s="17"/>
      <c r="AP86" s="19"/>
      <c r="AT86" s="19"/>
      <c r="AU86" s="19"/>
      <c r="AV86" s="19"/>
      <c r="AW86" s="19"/>
      <c r="AX86" s="19"/>
      <c r="AY86" s="19"/>
      <c r="AZ86" s="6"/>
      <c r="BA86" s="6"/>
      <c r="BB86" s="6"/>
      <c r="BC86" s="6"/>
      <c r="BD86" s="6"/>
      <c r="BE86" s="6"/>
      <c r="BF86" s="6"/>
      <c r="BG86" s="6"/>
      <c r="BH86" s="6"/>
      <c r="BI86" s="6"/>
      <c r="BJ86" s="6"/>
      <c r="BK86" s="6"/>
      <c r="BL86" s="6"/>
      <c r="BM86" s="6"/>
      <c r="BN86" s="6"/>
      <c r="BO86" s="6"/>
      <c r="BZ86" s="6"/>
    </row>
    <row r="87">
      <c r="A87" s="2">
        <v>200.0</v>
      </c>
      <c r="B87" s="2" t="s">
        <v>44</v>
      </c>
      <c r="C87" s="2" t="s">
        <v>57</v>
      </c>
      <c r="E87" s="2" t="s">
        <v>65</v>
      </c>
      <c r="F87" s="2"/>
      <c r="G87" s="18" t="s">
        <v>535</v>
      </c>
      <c r="H87" s="18" t="s">
        <v>49</v>
      </c>
      <c r="I87" s="18" t="s">
        <v>51</v>
      </c>
      <c r="J87" s="18" t="s">
        <v>51</v>
      </c>
      <c r="K87" s="18"/>
      <c r="L87" s="18" t="s">
        <v>51</v>
      </c>
      <c r="M87" s="18" t="s">
        <v>51</v>
      </c>
      <c r="N87" s="18" t="s">
        <v>49</v>
      </c>
      <c r="O87" s="18" t="s">
        <v>51</v>
      </c>
      <c r="P87" s="18" t="s">
        <v>61</v>
      </c>
      <c r="Q87" s="18" t="s">
        <v>51</v>
      </c>
      <c r="R87" s="18" t="s">
        <v>51</v>
      </c>
      <c r="S87" s="18"/>
      <c r="T87" s="18" t="s">
        <v>51</v>
      </c>
      <c r="U87" s="18" t="s">
        <v>51</v>
      </c>
      <c r="V87" s="18" t="s">
        <v>51</v>
      </c>
      <c r="W87" s="18" t="s">
        <v>51</v>
      </c>
      <c r="X87" s="18" t="s">
        <v>51</v>
      </c>
      <c r="Y87" s="18" t="s">
        <v>51</v>
      </c>
      <c r="Z87" s="18" t="s">
        <v>51</v>
      </c>
      <c r="AA87" s="18" t="s">
        <v>49</v>
      </c>
      <c r="AB87" s="18" t="s">
        <v>536</v>
      </c>
      <c r="AC87" s="18" t="s">
        <v>52</v>
      </c>
      <c r="AD87" s="18"/>
      <c r="AE87" s="18" t="s">
        <v>68</v>
      </c>
      <c r="AF87" s="18" t="s">
        <v>77</v>
      </c>
      <c r="AG87" s="18" t="s">
        <v>537</v>
      </c>
      <c r="AH87" s="18" t="s">
        <v>538</v>
      </c>
      <c r="AI87" s="18" t="s">
        <v>51</v>
      </c>
      <c r="AJ87" s="18" t="s">
        <v>61</v>
      </c>
      <c r="AK87" s="18" t="s">
        <v>51</v>
      </c>
      <c r="AL87" s="18" t="s">
        <v>539</v>
      </c>
      <c r="AM87" s="2" t="s">
        <v>73</v>
      </c>
      <c r="AN87" s="18" t="s">
        <v>540</v>
      </c>
      <c r="AO87" s="17"/>
      <c r="AP87" s="19"/>
      <c r="AT87" s="19"/>
      <c r="AU87" s="19"/>
      <c r="AV87" s="19"/>
      <c r="AW87" s="19"/>
      <c r="AX87" s="19"/>
      <c r="AY87" s="19"/>
      <c r="AZ87" s="6"/>
      <c r="BA87" s="6"/>
      <c r="BB87" s="6"/>
      <c r="BC87" s="6"/>
      <c r="BD87" s="6"/>
      <c r="BE87" s="6"/>
      <c r="BF87" s="6"/>
      <c r="BG87" s="6"/>
      <c r="BH87" s="6"/>
      <c r="BI87" s="6"/>
      <c r="BJ87" s="6"/>
      <c r="BK87" s="6"/>
      <c r="BL87" s="6"/>
      <c r="BM87" s="6"/>
      <c r="BN87" s="6"/>
      <c r="BO87" s="6"/>
      <c r="BZ87" s="6"/>
    </row>
    <row r="88">
      <c r="A88" s="2">
        <v>200.0</v>
      </c>
      <c r="B88" s="2" t="s">
        <v>44</v>
      </c>
      <c r="C88" s="2" t="s">
        <v>57</v>
      </c>
      <c r="E88" s="2" t="s">
        <v>65</v>
      </c>
      <c r="F88" s="2"/>
      <c r="G88" s="18" t="s">
        <v>541</v>
      </c>
      <c r="H88" s="18" t="s">
        <v>49</v>
      </c>
      <c r="I88" s="18" t="s">
        <v>51</v>
      </c>
      <c r="J88" s="18" t="s">
        <v>49</v>
      </c>
      <c r="K88" s="18" t="s">
        <v>542</v>
      </c>
      <c r="L88" s="18" t="s">
        <v>51</v>
      </c>
      <c r="M88" s="18" t="s">
        <v>51</v>
      </c>
      <c r="N88" s="18" t="s">
        <v>49</v>
      </c>
      <c r="O88" s="18" t="s">
        <v>51</v>
      </c>
      <c r="P88" s="18" t="s">
        <v>51</v>
      </c>
      <c r="Q88" s="18" t="s">
        <v>51</v>
      </c>
      <c r="R88" s="18" t="s">
        <v>51</v>
      </c>
      <c r="S88" s="18"/>
      <c r="T88" s="18" t="s">
        <v>51</v>
      </c>
      <c r="U88" s="18" t="s">
        <v>49</v>
      </c>
      <c r="V88" s="18" t="s">
        <v>51</v>
      </c>
      <c r="W88" s="18" t="s">
        <v>51</v>
      </c>
      <c r="X88" s="18" t="s">
        <v>51</v>
      </c>
      <c r="Y88" s="18" t="s">
        <v>51</v>
      </c>
      <c r="Z88" s="18" t="s">
        <v>51</v>
      </c>
      <c r="AA88" s="18" t="s">
        <v>51</v>
      </c>
      <c r="AB88" s="18"/>
      <c r="AC88" s="18" t="s">
        <v>52</v>
      </c>
      <c r="AD88" s="18"/>
      <c r="AE88" s="18" t="s">
        <v>68</v>
      </c>
      <c r="AF88" s="18" t="s">
        <v>543</v>
      </c>
      <c r="AG88" s="18" t="s">
        <v>544</v>
      </c>
      <c r="AH88" s="18" t="s">
        <v>545</v>
      </c>
      <c r="AI88" s="18" t="s">
        <v>60</v>
      </c>
      <c r="AJ88" s="18" t="s">
        <v>60</v>
      </c>
      <c r="AK88" s="18" t="s">
        <v>51</v>
      </c>
      <c r="AL88" s="18" t="s">
        <v>546</v>
      </c>
      <c r="AM88" s="2" t="s">
        <v>73</v>
      </c>
      <c r="AN88" s="18" t="s">
        <v>547</v>
      </c>
      <c r="AO88" s="17"/>
      <c r="AP88" s="19"/>
      <c r="AT88" s="19"/>
      <c r="AU88" s="19"/>
      <c r="AV88" s="19"/>
      <c r="AW88" s="19"/>
      <c r="AX88" s="19"/>
      <c r="AY88" s="19"/>
      <c r="AZ88" s="6"/>
      <c r="BA88" s="6"/>
      <c r="BB88" s="6"/>
      <c r="BC88" s="6"/>
      <c r="BD88" s="6"/>
      <c r="BE88" s="6"/>
      <c r="BF88" s="6"/>
      <c r="BG88" s="6"/>
      <c r="BH88" s="6"/>
      <c r="BI88" s="6"/>
      <c r="BJ88" s="6"/>
      <c r="BK88" s="6"/>
      <c r="BL88" s="6"/>
      <c r="BM88" s="6"/>
      <c r="BN88" s="6"/>
      <c r="BO88" s="6"/>
      <c r="BZ88" s="6"/>
    </row>
    <row r="89">
      <c r="A89" s="2">
        <v>200.0</v>
      </c>
      <c r="B89" s="2" t="s">
        <v>44</v>
      </c>
      <c r="C89" s="2" t="s">
        <v>57</v>
      </c>
      <c r="E89" s="2" t="s">
        <v>65</v>
      </c>
      <c r="F89" s="2"/>
      <c r="G89" s="18" t="s">
        <v>548</v>
      </c>
      <c r="H89" s="18" t="s">
        <v>60</v>
      </c>
      <c r="I89" s="18" t="s">
        <v>51</v>
      </c>
      <c r="J89" s="18" t="s">
        <v>51</v>
      </c>
      <c r="K89" s="18"/>
      <c r="L89" s="18" t="s">
        <v>51</v>
      </c>
      <c r="M89" s="18" t="s">
        <v>60</v>
      </c>
      <c r="N89" s="18" t="s">
        <v>61</v>
      </c>
      <c r="O89" s="18" t="s">
        <v>51</v>
      </c>
      <c r="P89" s="18" t="s">
        <v>51</v>
      </c>
      <c r="Q89" s="18" t="s">
        <v>51</v>
      </c>
      <c r="R89" s="18" t="s">
        <v>51</v>
      </c>
      <c r="S89" s="18"/>
      <c r="T89" s="18" t="s">
        <v>51</v>
      </c>
      <c r="U89" s="18" t="s">
        <v>49</v>
      </c>
      <c r="V89" s="18" t="s">
        <v>51</v>
      </c>
      <c r="W89" s="18" t="s">
        <v>51</v>
      </c>
      <c r="X89" s="18" t="s">
        <v>51</v>
      </c>
      <c r="Y89" s="18" t="s">
        <v>51</v>
      </c>
      <c r="Z89" s="18" t="s">
        <v>51</v>
      </c>
      <c r="AA89" s="18" t="s">
        <v>51</v>
      </c>
      <c r="AB89" s="18"/>
      <c r="AC89" s="18" t="s">
        <v>68</v>
      </c>
      <c r="AD89" s="18" t="s">
        <v>549</v>
      </c>
      <c r="AE89" s="18" t="s">
        <v>52</v>
      </c>
      <c r="AF89" s="18"/>
      <c r="AG89" s="18" t="s">
        <v>550</v>
      </c>
      <c r="AH89" s="18" t="s">
        <v>551</v>
      </c>
      <c r="AI89" s="18" t="s">
        <v>61</v>
      </c>
      <c r="AJ89" s="18" t="s">
        <v>51</v>
      </c>
      <c r="AK89" s="18" t="s">
        <v>51</v>
      </c>
      <c r="AL89" s="18" t="s">
        <v>552</v>
      </c>
      <c r="AM89" s="2" t="s">
        <v>73</v>
      </c>
      <c r="AN89" s="18" t="s">
        <v>553</v>
      </c>
      <c r="AO89" s="17"/>
      <c r="AP89" s="19"/>
      <c r="AT89" s="19"/>
      <c r="AU89" s="19"/>
      <c r="AV89" s="19"/>
      <c r="AW89" s="19"/>
      <c r="AX89" s="19"/>
      <c r="AY89" s="19"/>
      <c r="AZ89" s="6"/>
      <c r="BA89" s="6"/>
      <c r="BB89" s="6"/>
      <c r="BC89" s="6"/>
      <c r="BD89" s="6"/>
      <c r="BE89" s="6"/>
      <c r="BF89" s="6"/>
      <c r="BG89" s="6"/>
      <c r="BH89" s="6"/>
      <c r="BI89" s="6"/>
      <c r="BJ89" s="6"/>
      <c r="BK89" s="6"/>
      <c r="BL89" s="6"/>
      <c r="BM89" s="6"/>
      <c r="BN89" s="6"/>
      <c r="BO89" s="6"/>
      <c r="BZ89" s="6"/>
    </row>
    <row r="90">
      <c r="A90" s="2">
        <v>200.0</v>
      </c>
      <c r="B90" s="2" t="s">
        <v>44</v>
      </c>
      <c r="C90" s="2" t="s">
        <v>57</v>
      </c>
      <c r="E90" s="2" t="s">
        <v>65</v>
      </c>
      <c r="F90" s="2"/>
      <c r="G90" s="18" t="s">
        <v>554</v>
      </c>
      <c r="H90" s="18" t="s">
        <v>49</v>
      </c>
      <c r="I90" s="18" t="s">
        <v>51</v>
      </c>
      <c r="J90" s="18" t="s">
        <v>51</v>
      </c>
      <c r="K90" s="18"/>
      <c r="L90" s="18" t="s">
        <v>51</v>
      </c>
      <c r="M90" s="18" t="s">
        <v>51</v>
      </c>
      <c r="N90" s="18" t="s">
        <v>51</v>
      </c>
      <c r="O90" s="18" t="s">
        <v>49</v>
      </c>
      <c r="P90" s="18" t="s">
        <v>51</v>
      </c>
      <c r="Q90" s="18" t="s">
        <v>51</v>
      </c>
      <c r="R90" s="18" t="s">
        <v>51</v>
      </c>
      <c r="S90" s="18"/>
      <c r="T90" s="18" t="s">
        <v>51</v>
      </c>
      <c r="U90" s="18" t="s">
        <v>49</v>
      </c>
      <c r="V90" s="18" t="s">
        <v>51</v>
      </c>
      <c r="W90" s="18" t="s">
        <v>51</v>
      </c>
      <c r="X90" s="18" t="s">
        <v>51</v>
      </c>
      <c r="Y90" s="18" t="s">
        <v>51</v>
      </c>
      <c r="Z90" s="18" t="s">
        <v>51</v>
      </c>
      <c r="AA90" s="18" t="s">
        <v>51</v>
      </c>
      <c r="AB90" s="18"/>
      <c r="AC90" s="18" t="s">
        <v>52</v>
      </c>
      <c r="AD90" s="18"/>
      <c r="AE90" s="18" t="s">
        <v>68</v>
      </c>
      <c r="AF90" s="18" t="s">
        <v>489</v>
      </c>
      <c r="AG90" s="18" t="s">
        <v>555</v>
      </c>
      <c r="AH90" s="18" t="s">
        <v>556</v>
      </c>
      <c r="AI90" s="18" t="s">
        <v>60</v>
      </c>
      <c r="AJ90" s="18" t="s">
        <v>51</v>
      </c>
      <c r="AK90" s="18" t="s">
        <v>51</v>
      </c>
      <c r="AL90" s="18" t="s">
        <v>557</v>
      </c>
      <c r="AM90" s="2" t="s">
        <v>73</v>
      </c>
      <c r="AN90" s="18" t="s">
        <v>558</v>
      </c>
      <c r="AO90" s="17"/>
      <c r="AP90" s="19"/>
      <c r="AT90" s="19"/>
      <c r="AU90" s="19"/>
      <c r="AV90" s="19"/>
      <c r="AW90" s="19"/>
      <c r="AX90" s="19"/>
      <c r="AY90" s="19"/>
      <c r="AZ90" s="6"/>
      <c r="BA90" s="6"/>
      <c r="BB90" s="6"/>
      <c r="BC90" s="6"/>
      <c r="BD90" s="6"/>
      <c r="BE90" s="6"/>
      <c r="BF90" s="6"/>
      <c r="BG90" s="6"/>
      <c r="BH90" s="6"/>
      <c r="BI90" s="6"/>
      <c r="BJ90" s="6"/>
      <c r="BK90" s="6"/>
      <c r="BL90" s="6"/>
      <c r="BM90" s="6"/>
      <c r="BN90" s="6"/>
      <c r="BO90" s="6"/>
      <c r="BZ90" s="6"/>
    </row>
    <row r="91">
      <c r="A91" s="2">
        <v>200.0</v>
      </c>
      <c r="B91" s="2" t="s">
        <v>44</v>
      </c>
      <c r="C91" s="2" t="s">
        <v>57</v>
      </c>
      <c r="E91" s="2" t="s">
        <v>65</v>
      </c>
      <c r="F91" s="2"/>
      <c r="G91" s="18" t="s">
        <v>559</v>
      </c>
      <c r="H91" s="18" t="s">
        <v>60</v>
      </c>
      <c r="I91" s="18" t="s">
        <v>51</v>
      </c>
      <c r="J91" s="18" t="s">
        <v>51</v>
      </c>
      <c r="K91" s="18"/>
      <c r="L91" s="18" t="s">
        <v>60</v>
      </c>
      <c r="M91" s="18" t="s">
        <v>51</v>
      </c>
      <c r="N91" s="18" t="s">
        <v>51</v>
      </c>
      <c r="O91" s="18" t="s">
        <v>51</v>
      </c>
      <c r="P91" s="18" t="s">
        <v>51</v>
      </c>
      <c r="Q91" s="18" t="s">
        <v>51</v>
      </c>
      <c r="R91" s="18" t="s">
        <v>51</v>
      </c>
      <c r="S91" s="18"/>
      <c r="T91" s="18" t="s">
        <v>60</v>
      </c>
      <c r="U91" s="18" t="s">
        <v>51</v>
      </c>
      <c r="V91" s="18" t="s">
        <v>51</v>
      </c>
      <c r="W91" s="18" t="s">
        <v>51</v>
      </c>
      <c r="X91" s="18" t="s">
        <v>51</v>
      </c>
      <c r="Y91" s="18" t="s">
        <v>51</v>
      </c>
      <c r="Z91" s="18" t="s">
        <v>51</v>
      </c>
      <c r="AA91" s="18" t="s">
        <v>51</v>
      </c>
      <c r="AB91" s="18"/>
      <c r="AC91" s="18" t="s">
        <v>52</v>
      </c>
      <c r="AD91" s="18"/>
      <c r="AE91" s="18" t="s">
        <v>68</v>
      </c>
      <c r="AF91" s="18" t="s">
        <v>560</v>
      </c>
      <c r="AG91" s="18" t="s">
        <v>561</v>
      </c>
      <c r="AH91" s="18" t="s">
        <v>562</v>
      </c>
      <c r="AI91" s="18" t="s">
        <v>51</v>
      </c>
      <c r="AJ91" s="18" t="s">
        <v>51</v>
      </c>
      <c r="AK91" s="18" t="s">
        <v>51</v>
      </c>
      <c r="AL91" s="18" t="s">
        <v>563</v>
      </c>
      <c r="AM91" s="2" t="s">
        <v>73</v>
      </c>
      <c r="AN91" s="18" t="s">
        <v>564</v>
      </c>
      <c r="AO91" s="17"/>
      <c r="AP91" s="19"/>
      <c r="AT91" s="19"/>
      <c r="AU91" s="19"/>
      <c r="AV91" s="19"/>
      <c r="AW91" s="19"/>
      <c r="AX91" s="19"/>
      <c r="AY91" s="19"/>
      <c r="AZ91" s="6"/>
      <c r="BA91" s="6"/>
      <c r="BB91" s="6"/>
      <c r="BC91" s="6"/>
      <c r="BD91" s="6"/>
      <c r="BE91" s="6"/>
      <c r="BF91" s="6"/>
      <c r="BG91" s="6"/>
      <c r="BH91" s="6"/>
      <c r="BI91" s="6"/>
      <c r="BJ91" s="6"/>
      <c r="BK91" s="6"/>
      <c r="BL91" s="6"/>
      <c r="BM91" s="6"/>
      <c r="BN91" s="6"/>
      <c r="BO91" s="6"/>
      <c r="BZ91" s="6"/>
    </row>
    <row r="92">
      <c r="A92" s="2">
        <v>200.0</v>
      </c>
      <c r="B92" s="2" t="s">
        <v>44</v>
      </c>
      <c r="C92" s="2" t="s">
        <v>57</v>
      </c>
      <c r="E92" s="2" t="s">
        <v>65</v>
      </c>
      <c r="F92" s="2"/>
      <c r="G92" s="18" t="s">
        <v>565</v>
      </c>
      <c r="H92" s="18" t="s">
        <v>49</v>
      </c>
      <c r="I92" s="18" t="s">
        <v>51</v>
      </c>
      <c r="J92" s="18" t="s">
        <v>51</v>
      </c>
      <c r="K92" s="18"/>
      <c r="L92" s="18" t="s">
        <v>51</v>
      </c>
      <c r="M92" s="18" t="s">
        <v>51</v>
      </c>
      <c r="N92" s="18" t="s">
        <v>49</v>
      </c>
      <c r="O92" s="18" t="s">
        <v>51</v>
      </c>
      <c r="P92" s="18" t="s">
        <v>51</v>
      </c>
      <c r="Q92" s="18" t="s">
        <v>51</v>
      </c>
      <c r="R92" s="18" t="s">
        <v>51</v>
      </c>
      <c r="S92" s="18"/>
      <c r="T92" s="18" t="s">
        <v>51</v>
      </c>
      <c r="U92" s="18" t="s">
        <v>49</v>
      </c>
      <c r="V92" s="18" t="s">
        <v>51</v>
      </c>
      <c r="W92" s="18" t="s">
        <v>51</v>
      </c>
      <c r="X92" s="18" t="s">
        <v>51</v>
      </c>
      <c r="Y92" s="18" t="s">
        <v>51</v>
      </c>
      <c r="Z92" s="18" t="s">
        <v>51</v>
      </c>
      <c r="AA92" s="18" t="s">
        <v>51</v>
      </c>
      <c r="AB92" s="18"/>
      <c r="AC92" s="18" t="s">
        <v>52</v>
      </c>
      <c r="AD92" s="18"/>
      <c r="AE92" s="18" t="s">
        <v>52</v>
      </c>
      <c r="AF92" s="18"/>
      <c r="AG92" s="18" t="s">
        <v>566</v>
      </c>
      <c r="AH92" s="18" t="s">
        <v>567</v>
      </c>
      <c r="AI92" s="18" t="s">
        <v>60</v>
      </c>
      <c r="AJ92" s="18" t="s">
        <v>50</v>
      </c>
      <c r="AK92" s="18" t="s">
        <v>51</v>
      </c>
      <c r="AL92" s="18" t="s">
        <v>568</v>
      </c>
      <c r="AM92" s="2" t="s">
        <v>73</v>
      </c>
      <c r="AN92" s="18" t="s">
        <v>569</v>
      </c>
      <c r="AO92" s="17"/>
      <c r="AP92" s="19"/>
      <c r="AT92" s="19"/>
      <c r="AU92" s="19"/>
      <c r="AV92" s="19"/>
      <c r="AW92" s="19"/>
      <c r="AX92" s="19"/>
      <c r="AY92" s="19"/>
      <c r="AZ92" s="6"/>
      <c r="BA92" s="6"/>
      <c r="BB92" s="6"/>
      <c r="BC92" s="6"/>
      <c r="BD92" s="6"/>
      <c r="BE92" s="6"/>
      <c r="BF92" s="6"/>
      <c r="BG92" s="6"/>
      <c r="BH92" s="6"/>
      <c r="BI92" s="6"/>
      <c r="BJ92" s="6"/>
      <c r="BK92" s="6"/>
      <c r="BL92" s="6"/>
      <c r="BM92" s="6"/>
      <c r="BN92" s="6"/>
      <c r="BO92" s="6"/>
      <c r="BZ92" s="6"/>
    </row>
    <row r="93">
      <c r="A93" s="2">
        <v>200.0</v>
      </c>
      <c r="B93" s="2" t="s">
        <v>44</v>
      </c>
      <c r="C93" s="2" t="s">
        <v>57</v>
      </c>
      <c r="E93" s="2" t="s">
        <v>65</v>
      </c>
      <c r="F93" s="2"/>
      <c r="G93" s="18" t="s">
        <v>570</v>
      </c>
      <c r="H93" s="18" t="s">
        <v>49</v>
      </c>
      <c r="I93" s="18" t="s">
        <v>51</v>
      </c>
      <c r="J93" s="18" t="s">
        <v>51</v>
      </c>
      <c r="K93" s="18"/>
      <c r="L93" s="18" t="s">
        <v>51</v>
      </c>
      <c r="M93" s="18" t="s">
        <v>60</v>
      </c>
      <c r="N93" s="18" t="s">
        <v>60</v>
      </c>
      <c r="O93" s="18" t="s">
        <v>51</v>
      </c>
      <c r="P93" s="18" t="s">
        <v>51</v>
      </c>
      <c r="Q93" s="18" t="s">
        <v>51</v>
      </c>
      <c r="R93" s="18" t="s">
        <v>51</v>
      </c>
      <c r="S93" s="18"/>
      <c r="T93" s="18" t="s">
        <v>51</v>
      </c>
      <c r="U93" s="18" t="s">
        <v>51</v>
      </c>
      <c r="V93" s="18" t="s">
        <v>51</v>
      </c>
      <c r="W93" s="18" t="s">
        <v>51</v>
      </c>
      <c r="X93" s="18" t="s">
        <v>51</v>
      </c>
      <c r="Y93" s="18" t="s">
        <v>51</v>
      </c>
      <c r="Z93" s="18" t="s">
        <v>51</v>
      </c>
      <c r="AA93" s="18" t="s">
        <v>49</v>
      </c>
      <c r="AB93" s="18" t="s">
        <v>571</v>
      </c>
      <c r="AC93" s="18" t="s">
        <v>52</v>
      </c>
      <c r="AD93" s="18"/>
      <c r="AE93" s="18" t="s">
        <v>68</v>
      </c>
      <c r="AF93" s="18" t="s">
        <v>572</v>
      </c>
      <c r="AG93" s="18" t="s">
        <v>573</v>
      </c>
      <c r="AH93" s="18" t="s">
        <v>574</v>
      </c>
      <c r="AI93" s="18" t="s">
        <v>50</v>
      </c>
      <c r="AJ93" s="18" t="s">
        <v>61</v>
      </c>
      <c r="AK93" s="18" t="s">
        <v>51</v>
      </c>
      <c r="AL93" s="18" t="s">
        <v>575</v>
      </c>
      <c r="AM93" s="2" t="s">
        <v>73</v>
      </c>
      <c r="AN93" s="18" t="s">
        <v>576</v>
      </c>
      <c r="AO93" s="17"/>
      <c r="AP93" s="19"/>
      <c r="AT93" s="19"/>
      <c r="AU93" s="19"/>
      <c r="AV93" s="19"/>
      <c r="AW93" s="19"/>
      <c r="AX93" s="19"/>
      <c r="AY93" s="19"/>
      <c r="AZ93" s="6"/>
      <c r="BA93" s="6"/>
      <c r="BB93" s="6"/>
      <c r="BC93" s="6"/>
      <c r="BD93" s="6"/>
      <c r="BE93" s="6"/>
      <c r="BF93" s="6"/>
      <c r="BG93" s="6"/>
      <c r="BH93" s="6"/>
      <c r="BI93" s="6"/>
      <c r="BJ93" s="6"/>
      <c r="BK93" s="6"/>
      <c r="BL93" s="6"/>
      <c r="BM93" s="6"/>
      <c r="BN93" s="6"/>
      <c r="BO93" s="6"/>
      <c r="BZ93" s="6"/>
    </row>
    <row r="94">
      <c r="A94" s="2">
        <v>200.0</v>
      </c>
      <c r="B94" s="2" t="s">
        <v>44</v>
      </c>
      <c r="C94" s="2" t="s">
        <v>57</v>
      </c>
      <c r="E94" s="2" t="s">
        <v>65</v>
      </c>
      <c r="F94" s="2"/>
      <c r="G94" s="18" t="s">
        <v>577</v>
      </c>
      <c r="H94" s="18" t="s">
        <v>61</v>
      </c>
      <c r="I94" s="18" t="s">
        <v>60</v>
      </c>
      <c r="J94" s="18" t="s">
        <v>51</v>
      </c>
      <c r="K94" s="18"/>
      <c r="L94" s="18" t="s">
        <v>51</v>
      </c>
      <c r="M94" s="18" t="s">
        <v>51</v>
      </c>
      <c r="N94" s="18" t="s">
        <v>49</v>
      </c>
      <c r="O94" s="18" t="s">
        <v>61</v>
      </c>
      <c r="P94" s="18" t="s">
        <v>51</v>
      </c>
      <c r="Q94" s="18" t="s">
        <v>51</v>
      </c>
      <c r="R94" s="18" t="s">
        <v>51</v>
      </c>
      <c r="S94" s="18"/>
      <c r="T94" s="18" t="s">
        <v>51</v>
      </c>
      <c r="U94" s="18" t="s">
        <v>51</v>
      </c>
      <c r="V94" s="18" t="s">
        <v>51</v>
      </c>
      <c r="W94" s="18" t="s">
        <v>51</v>
      </c>
      <c r="X94" s="18" t="s">
        <v>51</v>
      </c>
      <c r="Y94" s="18" t="s">
        <v>49</v>
      </c>
      <c r="Z94" s="18" t="s">
        <v>51</v>
      </c>
      <c r="AA94" s="18" t="s">
        <v>51</v>
      </c>
      <c r="AB94" s="18"/>
      <c r="AC94" s="18" t="s">
        <v>52</v>
      </c>
      <c r="AD94" s="18"/>
      <c r="AE94" s="18" t="s">
        <v>52</v>
      </c>
      <c r="AF94" s="18"/>
      <c r="AG94" s="18" t="s">
        <v>578</v>
      </c>
      <c r="AH94" s="18" t="s">
        <v>579</v>
      </c>
      <c r="AI94" s="18" t="s">
        <v>60</v>
      </c>
      <c r="AJ94" s="18" t="s">
        <v>60</v>
      </c>
      <c r="AK94" s="18" t="s">
        <v>51</v>
      </c>
      <c r="AL94" s="18" t="s">
        <v>580</v>
      </c>
      <c r="AM94" s="2" t="s">
        <v>73</v>
      </c>
      <c r="AN94" s="18" t="s">
        <v>581</v>
      </c>
      <c r="AO94" s="17"/>
      <c r="AP94" s="19"/>
      <c r="AT94" s="19"/>
      <c r="AU94" s="19"/>
      <c r="AV94" s="19"/>
      <c r="AW94" s="19"/>
      <c r="AX94" s="19"/>
      <c r="AY94" s="19"/>
      <c r="AZ94" s="6"/>
      <c r="BA94" s="6"/>
      <c r="BB94" s="6"/>
      <c r="BC94" s="6"/>
      <c r="BD94" s="6"/>
      <c r="BE94" s="6"/>
      <c r="BF94" s="6"/>
      <c r="BG94" s="6"/>
      <c r="BH94" s="6"/>
      <c r="BI94" s="6"/>
      <c r="BJ94" s="6"/>
      <c r="BK94" s="6"/>
      <c r="BL94" s="6"/>
      <c r="BM94" s="6"/>
      <c r="BN94" s="6"/>
      <c r="BO94" s="6"/>
      <c r="BZ94" s="6"/>
    </row>
    <row r="95">
      <c r="A95" s="2">
        <v>200.0</v>
      </c>
      <c r="B95" s="2" t="s">
        <v>44</v>
      </c>
      <c r="C95" s="2" t="s">
        <v>57</v>
      </c>
      <c r="E95" s="2" t="s">
        <v>65</v>
      </c>
      <c r="F95" s="2"/>
      <c r="G95" s="18" t="s">
        <v>582</v>
      </c>
      <c r="H95" s="18" t="s">
        <v>49</v>
      </c>
      <c r="I95" s="18" t="s">
        <v>51</v>
      </c>
      <c r="J95" s="18" t="s">
        <v>51</v>
      </c>
      <c r="K95" s="18"/>
      <c r="L95" s="18" t="s">
        <v>51</v>
      </c>
      <c r="M95" s="18" t="s">
        <v>51</v>
      </c>
      <c r="N95" s="18" t="s">
        <v>51</v>
      </c>
      <c r="O95" s="18" t="s">
        <v>51</v>
      </c>
      <c r="P95" s="18" t="s">
        <v>49</v>
      </c>
      <c r="Q95" s="18" t="s">
        <v>51</v>
      </c>
      <c r="R95" s="18" t="s">
        <v>51</v>
      </c>
      <c r="S95" s="18"/>
      <c r="T95" s="18" t="s">
        <v>51</v>
      </c>
      <c r="U95" s="18" t="s">
        <v>51</v>
      </c>
      <c r="V95" s="18" t="s">
        <v>49</v>
      </c>
      <c r="W95" s="18" t="s">
        <v>51</v>
      </c>
      <c r="X95" s="18" t="s">
        <v>51</v>
      </c>
      <c r="Y95" s="18" t="s">
        <v>51</v>
      </c>
      <c r="Z95" s="18" t="s">
        <v>51</v>
      </c>
      <c r="AA95" s="18" t="s">
        <v>51</v>
      </c>
      <c r="AB95" s="18"/>
      <c r="AC95" s="18" t="s">
        <v>52</v>
      </c>
      <c r="AD95" s="18"/>
      <c r="AE95" s="18" t="s">
        <v>68</v>
      </c>
      <c r="AF95" s="18" t="s">
        <v>583</v>
      </c>
      <c r="AG95" s="18" t="s">
        <v>584</v>
      </c>
      <c r="AH95" s="18" t="s">
        <v>585</v>
      </c>
      <c r="AI95" s="18" t="s">
        <v>51</v>
      </c>
      <c r="AJ95" s="18" t="s">
        <v>51</v>
      </c>
      <c r="AK95" s="18" t="s">
        <v>51</v>
      </c>
      <c r="AL95" s="18" t="s">
        <v>586</v>
      </c>
      <c r="AM95" s="2" t="s">
        <v>73</v>
      </c>
      <c r="AN95" s="18" t="s">
        <v>587</v>
      </c>
      <c r="AO95" s="17"/>
      <c r="AP95" s="19"/>
      <c r="AT95" s="19"/>
      <c r="AU95" s="19"/>
      <c r="AV95" s="19"/>
      <c r="AW95" s="19"/>
      <c r="AX95" s="19"/>
      <c r="AY95" s="19"/>
      <c r="AZ95" s="6"/>
      <c r="BA95" s="6"/>
      <c r="BB95" s="6"/>
      <c r="BC95" s="6"/>
      <c r="BD95" s="6"/>
      <c r="BE95" s="6"/>
      <c r="BF95" s="6"/>
      <c r="BG95" s="6"/>
      <c r="BH95" s="6"/>
      <c r="BI95" s="6"/>
      <c r="BJ95" s="6"/>
      <c r="BK95" s="6"/>
      <c r="BL95" s="6"/>
      <c r="BM95" s="6"/>
      <c r="BN95" s="6"/>
      <c r="BO95" s="6"/>
      <c r="BZ95" s="6"/>
    </row>
    <row r="96">
      <c r="A96" s="2">
        <v>200.0</v>
      </c>
      <c r="B96" s="2" t="s">
        <v>44</v>
      </c>
      <c r="C96" s="2" t="s">
        <v>57</v>
      </c>
      <c r="E96" s="2" t="s">
        <v>65</v>
      </c>
      <c r="F96" s="2"/>
      <c r="G96" s="20" t="s">
        <v>588</v>
      </c>
      <c r="H96" s="18" t="s">
        <v>49</v>
      </c>
      <c r="I96" s="18" t="s">
        <v>51</v>
      </c>
      <c r="J96" s="18" t="s">
        <v>51</v>
      </c>
      <c r="K96" s="18"/>
      <c r="L96" s="18" t="s">
        <v>51</v>
      </c>
      <c r="M96" s="18" t="s">
        <v>51</v>
      </c>
      <c r="N96" s="18" t="s">
        <v>49</v>
      </c>
      <c r="O96" s="18" t="s">
        <v>51</v>
      </c>
      <c r="P96" s="18" t="s">
        <v>51</v>
      </c>
      <c r="Q96" s="18" t="s">
        <v>51</v>
      </c>
      <c r="R96" s="18" t="s">
        <v>51</v>
      </c>
      <c r="S96" s="18"/>
      <c r="T96" s="18" t="s">
        <v>51</v>
      </c>
      <c r="U96" s="18" t="s">
        <v>60</v>
      </c>
      <c r="V96" s="18" t="s">
        <v>51</v>
      </c>
      <c r="W96" s="18" t="s">
        <v>51</v>
      </c>
      <c r="X96" s="18" t="s">
        <v>51</v>
      </c>
      <c r="Y96" s="18" t="s">
        <v>61</v>
      </c>
      <c r="Z96" s="18" t="s">
        <v>51</v>
      </c>
      <c r="AA96" s="18" t="s">
        <v>51</v>
      </c>
      <c r="AB96" s="18"/>
      <c r="AC96" s="18" t="s">
        <v>68</v>
      </c>
      <c r="AD96" s="18" t="s">
        <v>589</v>
      </c>
      <c r="AE96" s="18" t="s">
        <v>68</v>
      </c>
      <c r="AF96" s="18" t="s">
        <v>489</v>
      </c>
      <c r="AG96" s="18" t="s">
        <v>590</v>
      </c>
      <c r="AH96" s="18" t="s">
        <v>591</v>
      </c>
      <c r="AI96" s="18" t="s">
        <v>61</v>
      </c>
      <c r="AJ96" s="18" t="s">
        <v>51</v>
      </c>
      <c r="AK96" s="18" t="s">
        <v>51</v>
      </c>
      <c r="AL96" s="18" t="s">
        <v>592</v>
      </c>
      <c r="AM96" s="2" t="s">
        <v>73</v>
      </c>
      <c r="AN96" s="20" t="s">
        <v>593</v>
      </c>
      <c r="AO96" s="17"/>
      <c r="AP96" s="19"/>
      <c r="AT96" s="19"/>
      <c r="AU96" s="19"/>
      <c r="AV96" s="19"/>
      <c r="AW96" s="19"/>
      <c r="AX96" s="19"/>
      <c r="AY96" s="19"/>
      <c r="AZ96" s="6"/>
      <c r="BA96" s="6"/>
      <c r="BB96" s="6"/>
      <c r="BC96" s="6"/>
      <c r="BD96" s="6"/>
      <c r="BE96" s="6"/>
      <c r="BF96" s="6"/>
      <c r="BG96" s="6"/>
      <c r="BH96" s="6"/>
      <c r="BI96" s="6"/>
      <c r="BJ96" s="6"/>
      <c r="BK96" s="6"/>
      <c r="BL96" s="6"/>
      <c r="BM96" s="6"/>
      <c r="BN96" s="6"/>
      <c r="BO96" s="6"/>
      <c r="BZ96" s="6"/>
    </row>
    <row r="97">
      <c r="A97" s="2">
        <v>200.0</v>
      </c>
      <c r="B97" s="2" t="s">
        <v>44</v>
      </c>
      <c r="C97" s="2" t="s">
        <v>57</v>
      </c>
      <c r="E97" s="2" t="s">
        <v>65</v>
      </c>
      <c r="F97" s="2"/>
      <c r="G97" s="18" t="s">
        <v>594</v>
      </c>
      <c r="H97" s="18" t="s">
        <v>51</v>
      </c>
      <c r="I97" s="18" t="s">
        <v>49</v>
      </c>
      <c r="J97" s="18" t="s">
        <v>51</v>
      </c>
      <c r="K97" s="18"/>
      <c r="L97" s="18" t="s">
        <v>51</v>
      </c>
      <c r="M97" s="18" t="s">
        <v>51</v>
      </c>
      <c r="N97" s="18" t="s">
        <v>51</v>
      </c>
      <c r="O97" s="18" t="s">
        <v>50</v>
      </c>
      <c r="P97" s="18" t="s">
        <v>51</v>
      </c>
      <c r="Q97" s="18" t="s">
        <v>51</v>
      </c>
      <c r="R97" s="18" t="s">
        <v>60</v>
      </c>
      <c r="S97" s="18" t="s">
        <v>595</v>
      </c>
      <c r="T97" s="18" t="s">
        <v>51</v>
      </c>
      <c r="U97" s="18" t="s">
        <v>51</v>
      </c>
      <c r="V97" s="18" t="s">
        <v>51</v>
      </c>
      <c r="W97" s="18" t="s">
        <v>51</v>
      </c>
      <c r="X97" s="18" t="s">
        <v>51</v>
      </c>
      <c r="Y97" s="18" t="s">
        <v>60</v>
      </c>
      <c r="Z97" s="18" t="s">
        <v>51</v>
      </c>
      <c r="AA97" s="18" t="s">
        <v>51</v>
      </c>
      <c r="AB97" s="18"/>
      <c r="AC97" s="18" t="s">
        <v>68</v>
      </c>
      <c r="AD97" s="18" t="s">
        <v>596</v>
      </c>
      <c r="AE97" s="18" t="s">
        <v>52</v>
      </c>
      <c r="AF97" s="18"/>
      <c r="AG97" s="18" t="s">
        <v>597</v>
      </c>
      <c r="AH97" s="18" t="s">
        <v>598</v>
      </c>
      <c r="AI97" s="18" t="s">
        <v>61</v>
      </c>
      <c r="AJ97" s="18" t="s">
        <v>51</v>
      </c>
      <c r="AK97" s="18" t="s">
        <v>51</v>
      </c>
      <c r="AL97" s="18" t="s">
        <v>599</v>
      </c>
      <c r="AM97" s="2" t="s">
        <v>73</v>
      </c>
      <c r="AN97" s="18" t="s">
        <v>600</v>
      </c>
      <c r="AO97" s="17"/>
      <c r="AP97" s="19"/>
      <c r="AT97" s="19"/>
      <c r="AU97" s="19"/>
      <c r="AV97" s="19"/>
      <c r="AW97" s="19"/>
      <c r="AX97" s="19"/>
      <c r="AY97" s="19"/>
      <c r="AZ97" s="6"/>
      <c r="BA97" s="6"/>
      <c r="BB97" s="6"/>
      <c r="BC97" s="6"/>
      <c r="BD97" s="6"/>
      <c r="BE97" s="6"/>
      <c r="BF97" s="6"/>
      <c r="BG97" s="6"/>
      <c r="BH97" s="6"/>
      <c r="BI97" s="6"/>
      <c r="BJ97" s="6"/>
      <c r="BK97" s="6"/>
      <c r="BL97" s="6"/>
      <c r="BM97" s="6"/>
      <c r="BN97" s="6"/>
      <c r="BO97" s="6"/>
      <c r="BZ97" s="6"/>
    </row>
    <row r="98">
      <c r="A98" s="2">
        <v>200.0</v>
      </c>
      <c r="B98" s="2" t="s">
        <v>44</v>
      </c>
      <c r="C98" s="2" t="s">
        <v>57</v>
      </c>
      <c r="E98" s="2" t="s">
        <v>65</v>
      </c>
      <c r="F98" s="2"/>
      <c r="G98" s="18" t="s">
        <v>601</v>
      </c>
      <c r="H98" s="18" t="s">
        <v>49</v>
      </c>
      <c r="I98" s="18" t="s">
        <v>51</v>
      </c>
      <c r="J98" s="18" t="s">
        <v>51</v>
      </c>
      <c r="K98" s="18"/>
      <c r="L98" s="18" t="s">
        <v>51</v>
      </c>
      <c r="M98" s="18" t="s">
        <v>51</v>
      </c>
      <c r="N98" s="18" t="s">
        <v>49</v>
      </c>
      <c r="O98" s="18" t="s">
        <v>51</v>
      </c>
      <c r="P98" s="18" t="s">
        <v>51</v>
      </c>
      <c r="Q98" s="18" t="s">
        <v>51</v>
      </c>
      <c r="R98" s="18" t="s">
        <v>51</v>
      </c>
      <c r="S98" s="18"/>
      <c r="T98" s="18" t="s">
        <v>51</v>
      </c>
      <c r="U98" s="18" t="s">
        <v>49</v>
      </c>
      <c r="V98" s="18" t="s">
        <v>51</v>
      </c>
      <c r="W98" s="18" t="s">
        <v>51</v>
      </c>
      <c r="X98" s="18" t="s">
        <v>51</v>
      </c>
      <c r="Y98" s="18" t="s">
        <v>51</v>
      </c>
      <c r="Z98" s="18" t="s">
        <v>51</v>
      </c>
      <c r="AA98" s="18" t="s">
        <v>51</v>
      </c>
      <c r="AB98" s="18"/>
      <c r="AC98" s="18" t="s">
        <v>68</v>
      </c>
      <c r="AD98" s="18" t="s">
        <v>602</v>
      </c>
      <c r="AE98" s="18" t="s">
        <v>68</v>
      </c>
      <c r="AF98" s="18" t="s">
        <v>339</v>
      </c>
      <c r="AG98" s="18" t="s">
        <v>603</v>
      </c>
      <c r="AH98" s="18" t="s">
        <v>604</v>
      </c>
      <c r="AI98" s="18" t="s">
        <v>49</v>
      </c>
      <c r="AJ98" s="18" t="s">
        <v>49</v>
      </c>
      <c r="AK98" s="18" t="s">
        <v>51</v>
      </c>
      <c r="AL98" s="18" t="s">
        <v>605</v>
      </c>
      <c r="AM98" s="2" t="s">
        <v>73</v>
      </c>
      <c r="AN98" s="18" t="s">
        <v>606</v>
      </c>
      <c r="AO98" s="17"/>
      <c r="AP98" s="19"/>
      <c r="AT98" s="19"/>
      <c r="AU98" s="19"/>
      <c r="AV98" s="19"/>
      <c r="AW98" s="19"/>
      <c r="AX98" s="19"/>
      <c r="AY98" s="19"/>
      <c r="AZ98" s="6"/>
      <c r="BA98" s="6"/>
      <c r="BB98" s="6"/>
      <c r="BC98" s="6"/>
      <c r="BD98" s="6"/>
      <c r="BE98" s="6"/>
      <c r="BF98" s="6"/>
      <c r="BG98" s="6"/>
      <c r="BH98" s="6"/>
      <c r="BI98" s="6"/>
      <c r="BJ98" s="6"/>
      <c r="BK98" s="6"/>
      <c r="BL98" s="6"/>
      <c r="BM98" s="6"/>
      <c r="BN98" s="6"/>
      <c r="BO98" s="6"/>
      <c r="BZ98" s="6"/>
    </row>
    <row r="99">
      <c r="A99" s="2">
        <v>200.0</v>
      </c>
      <c r="B99" s="2" t="s">
        <v>44</v>
      </c>
      <c r="C99" s="2" t="s">
        <v>57</v>
      </c>
      <c r="E99" s="2" t="s">
        <v>65</v>
      </c>
      <c r="F99" s="2"/>
      <c r="G99" s="18" t="s">
        <v>607</v>
      </c>
      <c r="H99" s="18" t="s">
        <v>49</v>
      </c>
      <c r="I99" s="18" t="s">
        <v>51</v>
      </c>
      <c r="J99" s="18" t="s">
        <v>51</v>
      </c>
      <c r="K99" s="18"/>
      <c r="L99" s="18" t="s">
        <v>51</v>
      </c>
      <c r="M99" s="18" t="s">
        <v>51</v>
      </c>
      <c r="N99" s="18" t="s">
        <v>49</v>
      </c>
      <c r="O99" s="18" t="s">
        <v>51</v>
      </c>
      <c r="P99" s="18" t="s">
        <v>51</v>
      </c>
      <c r="Q99" s="18" t="s">
        <v>51</v>
      </c>
      <c r="R99" s="18" t="s">
        <v>51</v>
      </c>
      <c r="S99" s="18"/>
      <c r="T99" s="18" t="s">
        <v>51</v>
      </c>
      <c r="U99" s="18" t="s">
        <v>51</v>
      </c>
      <c r="V99" s="18" t="s">
        <v>51</v>
      </c>
      <c r="W99" s="18" t="s">
        <v>51</v>
      </c>
      <c r="X99" s="18" t="s">
        <v>51</v>
      </c>
      <c r="Y99" s="18" t="s">
        <v>51</v>
      </c>
      <c r="Z99" s="18" t="s">
        <v>51</v>
      </c>
      <c r="AA99" s="18" t="s">
        <v>49</v>
      </c>
      <c r="AB99" s="18" t="s">
        <v>608</v>
      </c>
      <c r="AC99" s="18" t="s">
        <v>68</v>
      </c>
      <c r="AD99" s="13" t="s">
        <v>609</v>
      </c>
      <c r="AG99" s="18" t="s">
        <v>610</v>
      </c>
      <c r="AH99" s="18" t="s">
        <v>611</v>
      </c>
      <c r="AI99" s="18" t="s">
        <v>51</v>
      </c>
      <c r="AJ99" s="18" t="s">
        <v>51</v>
      </c>
      <c r="AK99" s="18" t="s">
        <v>51</v>
      </c>
      <c r="AL99" s="18" t="s">
        <v>612</v>
      </c>
      <c r="AM99" s="2" t="s">
        <v>73</v>
      </c>
      <c r="AN99" s="18" t="s">
        <v>613</v>
      </c>
      <c r="AO99" s="17"/>
      <c r="AP99" s="19"/>
      <c r="AT99" s="19"/>
      <c r="AU99" s="19"/>
      <c r="AV99" s="19"/>
      <c r="AW99" s="19"/>
      <c r="AX99" s="19"/>
      <c r="AY99" s="19"/>
      <c r="AZ99" s="6"/>
      <c r="BA99" s="6"/>
      <c r="BB99" s="6"/>
      <c r="BC99" s="6"/>
      <c r="BD99" s="6"/>
      <c r="BE99" s="6"/>
      <c r="BF99" s="6"/>
      <c r="BG99" s="6"/>
      <c r="BH99" s="6"/>
      <c r="BI99" s="6"/>
      <c r="BJ99" s="6"/>
      <c r="BK99" s="6"/>
      <c r="BL99" s="6"/>
      <c r="BM99" s="6"/>
      <c r="BN99" s="6"/>
      <c r="BO99" s="6"/>
      <c r="BZ99" s="6"/>
    </row>
    <row r="100">
      <c r="A100" s="2">
        <v>200.0</v>
      </c>
      <c r="B100" s="2" t="s">
        <v>44</v>
      </c>
      <c r="C100" s="2" t="s">
        <v>57</v>
      </c>
      <c r="E100" s="2" t="s">
        <v>65</v>
      </c>
      <c r="F100" s="2"/>
      <c r="G100" s="18" t="s">
        <v>614</v>
      </c>
      <c r="H100" s="18" t="s">
        <v>49</v>
      </c>
      <c r="I100" s="18" t="s">
        <v>51</v>
      </c>
      <c r="J100" s="18" t="s">
        <v>51</v>
      </c>
      <c r="K100" s="18"/>
      <c r="L100" s="18" t="s">
        <v>51</v>
      </c>
      <c r="M100" s="18" t="s">
        <v>51</v>
      </c>
      <c r="N100" s="18" t="s">
        <v>51</v>
      </c>
      <c r="O100" s="18" t="s">
        <v>51</v>
      </c>
      <c r="P100" s="18" t="s">
        <v>51</v>
      </c>
      <c r="Q100" s="18" t="s">
        <v>49</v>
      </c>
      <c r="R100" s="18" t="s">
        <v>51</v>
      </c>
      <c r="S100" s="18"/>
      <c r="T100" s="18" t="s">
        <v>51</v>
      </c>
      <c r="U100" s="18" t="s">
        <v>51</v>
      </c>
      <c r="V100" s="18" t="s">
        <v>51</v>
      </c>
      <c r="W100" s="18" t="s">
        <v>51</v>
      </c>
      <c r="X100" s="18" t="s">
        <v>51</v>
      </c>
      <c r="Y100" s="18" t="s">
        <v>51</v>
      </c>
      <c r="Z100" s="18" t="s">
        <v>49</v>
      </c>
      <c r="AA100" s="18" t="s">
        <v>61</v>
      </c>
      <c r="AB100" s="18" t="s">
        <v>615</v>
      </c>
      <c r="AC100" s="18" t="s">
        <v>52</v>
      </c>
      <c r="AD100" s="18"/>
      <c r="AE100" s="18" t="s">
        <v>68</v>
      </c>
      <c r="AF100" s="18" t="s">
        <v>69</v>
      </c>
      <c r="AG100" s="18" t="s">
        <v>616</v>
      </c>
      <c r="AH100" s="18" t="s">
        <v>617</v>
      </c>
      <c r="AI100" s="18" t="s">
        <v>51</v>
      </c>
      <c r="AJ100" s="18" t="s">
        <v>61</v>
      </c>
      <c r="AK100" s="18" t="s">
        <v>51</v>
      </c>
      <c r="AL100" s="18" t="s">
        <v>618</v>
      </c>
      <c r="AM100" s="2" t="s">
        <v>73</v>
      </c>
      <c r="AN100" s="18" t="s">
        <v>619</v>
      </c>
      <c r="AO100" s="17"/>
      <c r="AP100" s="19"/>
      <c r="AT100" s="19"/>
      <c r="AU100" s="19"/>
      <c r="AV100" s="19"/>
      <c r="AW100" s="19"/>
      <c r="AX100" s="19"/>
      <c r="AY100" s="19"/>
      <c r="AZ100" s="6"/>
      <c r="BA100" s="6"/>
      <c r="BB100" s="6"/>
      <c r="BC100" s="6"/>
      <c r="BD100" s="6"/>
      <c r="BE100" s="6"/>
      <c r="BF100" s="6"/>
      <c r="BG100" s="6"/>
      <c r="BH100" s="6"/>
      <c r="BI100" s="6"/>
      <c r="BJ100" s="6"/>
      <c r="BK100" s="6"/>
      <c r="BL100" s="6"/>
      <c r="BM100" s="6"/>
      <c r="BN100" s="6"/>
      <c r="BO100" s="6"/>
      <c r="BZ100" s="6"/>
    </row>
    <row r="101">
      <c r="A101" s="2">
        <v>200.0</v>
      </c>
      <c r="B101" s="2" t="s">
        <v>44</v>
      </c>
      <c r="C101" s="2" t="s">
        <v>57</v>
      </c>
      <c r="E101" s="2" t="s">
        <v>65</v>
      </c>
      <c r="F101" s="2"/>
      <c r="G101" s="18" t="s">
        <v>620</v>
      </c>
      <c r="H101" s="18" t="s">
        <v>61</v>
      </c>
      <c r="I101" s="18" t="s">
        <v>49</v>
      </c>
      <c r="J101" s="18" t="s">
        <v>51</v>
      </c>
      <c r="K101" s="18"/>
      <c r="L101" s="18" t="s">
        <v>51</v>
      </c>
      <c r="M101" s="18" t="s">
        <v>51</v>
      </c>
      <c r="N101" s="18" t="s">
        <v>49</v>
      </c>
      <c r="O101" s="18" t="s">
        <v>51</v>
      </c>
      <c r="P101" s="18" t="s">
        <v>51</v>
      </c>
      <c r="Q101" s="18" t="s">
        <v>51</v>
      </c>
      <c r="R101" s="18" t="s">
        <v>51</v>
      </c>
      <c r="S101" s="18"/>
      <c r="T101" s="18" t="s">
        <v>51</v>
      </c>
      <c r="U101" s="18" t="s">
        <v>51</v>
      </c>
      <c r="V101" s="18" t="s">
        <v>51</v>
      </c>
      <c r="W101" s="18" t="s">
        <v>51</v>
      </c>
      <c r="X101" s="18" t="s">
        <v>51</v>
      </c>
      <c r="Y101" s="18" t="s">
        <v>51</v>
      </c>
      <c r="Z101" s="18" t="s">
        <v>51</v>
      </c>
      <c r="AA101" s="18" t="s">
        <v>49</v>
      </c>
      <c r="AB101" s="18" t="s">
        <v>621</v>
      </c>
      <c r="AC101" s="18" t="s">
        <v>52</v>
      </c>
      <c r="AD101" s="18"/>
      <c r="AE101" s="18" t="s">
        <v>68</v>
      </c>
      <c r="AF101" s="18" t="s">
        <v>622</v>
      </c>
      <c r="AG101" s="18" t="s">
        <v>623</v>
      </c>
      <c r="AH101" s="18" t="s">
        <v>624</v>
      </c>
      <c r="AI101" s="18" t="s">
        <v>60</v>
      </c>
      <c r="AJ101" s="18" t="s">
        <v>60</v>
      </c>
      <c r="AK101" s="18" t="s">
        <v>51</v>
      </c>
      <c r="AL101" s="18" t="s">
        <v>625</v>
      </c>
      <c r="AM101" s="2" t="s">
        <v>55</v>
      </c>
      <c r="AN101" s="18" t="s">
        <v>626</v>
      </c>
      <c r="AO101" s="17"/>
      <c r="AP101" s="19"/>
      <c r="AT101" s="19"/>
      <c r="AU101" s="19"/>
      <c r="AV101" s="19"/>
      <c r="AW101" s="19"/>
      <c r="AX101" s="19"/>
      <c r="AY101" s="19"/>
      <c r="AZ101" s="6"/>
      <c r="BA101" s="6"/>
      <c r="BB101" s="6"/>
      <c r="BC101" s="6"/>
      <c r="BD101" s="6"/>
      <c r="BE101" s="6"/>
      <c r="BF101" s="6"/>
      <c r="BG101" s="6"/>
      <c r="BH101" s="6"/>
      <c r="BI101" s="6"/>
      <c r="BJ101" s="6"/>
      <c r="BK101" s="6"/>
      <c r="BL101" s="6"/>
      <c r="BM101" s="6"/>
      <c r="BN101" s="6"/>
      <c r="BO101" s="6"/>
      <c r="BZ101" s="6"/>
    </row>
    <row r="112">
      <c r="A112" s="21"/>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7"/>
      <c r="AP112" s="15"/>
      <c r="AS112" s="15"/>
      <c r="AT112" s="15"/>
      <c r="AU112" s="15"/>
      <c r="AV112" s="15"/>
      <c r="AW112" s="15"/>
      <c r="AX112" s="15"/>
      <c r="AY112" s="15"/>
      <c r="AZ112" s="6"/>
      <c r="BA112" s="6"/>
      <c r="BB112" s="6"/>
      <c r="BC112" s="6"/>
      <c r="BD112" s="6"/>
      <c r="BE112" s="6"/>
      <c r="BF112" s="6"/>
      <c r="BG112" s="6"/>
      <c r="BH112" s="6"/>
      <c r="BI112" s="6"/>
      <c r="BJ112" s="6"/>
      <c r="BK112" s="6"/>
      <c r="BL112" s="6"/>
      <c r="BM112" s="6"/>
      <c r="BN112" s="6"/>
      <c r="BO112" s="6"/>
      <c r="BZ112" s="6"/>
    </row>
    <row r="113">
      <c r="A113" s="21"/>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7"/>
      <c r="AP113" s="15"/>
      <c r="AT113" s="15"/>
      <c r="AU113" s="15"/>
      <c r="AV113" s="15"/>
      <c r="AW113" s="15"/>
      <c r="AX113" s="15"/>
      <c r="AY113" s="15"/>
      <c r="AZ113" s="6"/>
      <c r="BA113" s="6"/>
      <c r="BB113" s="6"/>
      <c r="BC113" s="6"/>
      <c r="BD113" s="6"/>
      <c r="BE113" s="6"/>
      <c r="BF113" s="6"/>
      <c r="BG113" s="6"/>
      <c r="BH113" s="6"/>
      <c r="BI113" s="6"/>
      <c r="BJ113" s="6"/>
      <c r="BK113" s="6"/>
      <c r="BL113" s="6"/>
      <c r="BM113" s="6"/>
      <c r="BN113" s="6"/>
      <c r="BO113" s="6"/>
      <c r="BZ113" s="6"/>
    </row>
    <row r="114">
      <c r="A114" s="21"/>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7"/>
      <c r="AP114" s="15"/>
      <c r="AT114" s="15"/>
      <c r="AU114" s="15"/>
      <c r="AV114" s="15"/>
      <c r="AW114" s="15"/>
      <c r="AX114" s="15"/>
      <c r="AY114" s="15"/>
      <c r="AZ114" s="6"/>
      <c r="BA114" s="6"/>
      <c r="BB114" s="6"/>
      <c r="BC114" s="6"/>
      <c r="BD114" s="6"/>
      <c r="BE114" s="6"/>
      <c r="BF114" s="6"/>
      <c r="BG114" s="6"/>
      <c r="BH114" s="6"/>
      <c r="BI114" s="6"/>
      <c r="BJ114" s="6"/>
      <c r="BK114" s="6"/>
      <c r="BL114" s="6"/>
      <c r="BM114" s="6"/>
      <c r="BN114" s="6"/>
      <c r="BO114" s="6"/>
      <c r="BZ114" s="6"/>
    </row>
    <row r="115">
      <c r="A115" s="21"/>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7"/>
      <c r="AP115" s="15"/>
      <c r="AT115" s="15"/>
      <c r="AU115" s="15"/>
      <c r="AV115" s="15"/>
      <c r="AW115" s="15"/>
      <c r="AX115" s="15"/>
      <c r="AY115" s="15"/>
      <c r="AZ115" s="6"/>
      <c r="BA115" s="6"/>
      <c r="BB115" s="6"/>
      <c r="BC115" s="6"/>
      <c r="BD115" s="6"/>
      <c r="BE115" s="6"/>
      <c r="BF115" s="6"/>
      <c r="BG115" s="6"/>
      <c r="BH115" s="6"/>
      <c r="BI115" s="6"/>
      <c r="BJ115" s="6"/>
      <c r="BK115" s="6"/>
      <c r="BL115" s="6"/>
      <c r="BM115" s="6"/>
      <c r="BN115" s="6"/>
      <c r="BO115" s="6"/>
      <c r="BZ115" s="6"/>
    </row>
    <row r="116">
      <c r="A116" s="21"/>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7"/>
      <c r="AP116" s="15"/>
      <c r="AT116" s="15"/>
      <c r="AU116" s="15"/>
      <c r="AV116" s="15"/>
      <c r="AW116" s="15"/>
      <c r="AX116" s="15"/>
      <c r="AY116" s="15"/>
      <c r="AZ116" s="6"/>
      <c r="BA116" s="6"/>
      <c r="BB116" s="6"/>
      <c r="BC116" s="6"/>
      <c r="BD116" s="6"/>
      <c r="BE116" s="6"/>
      <c r="BF116" s="6"/>
      <c r="BG116" s="6"/>
      <c r="BH116" s="6"/>
      <c r="BI116" s="6"/>
      <c r="BJ116" s="6"/>
      <c r="BK116" s="6"/>
      <c r="BL116" s="6"/>
      <c r="BM116" s="6"/>
      <c r="BN116" s="6"/>
      <c r="BO116" s="6"/>
      <c r="BZ116" s="6"/>
    </row>
    <row r="117">
      <c r="A117" s="21"/>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7"/>
      <c r="AP117" s="15"/>
      <c r="AT117" s="15"/>
      <c r="AU117" s="15"/>
      <c r="AV117" s="15"/>
      <c r="AW117" s="15"/>
      <c r="AX117" s="15"/>
      <c r="AY117" s="15"/>
      <c r="AZ117" s="6"/>
      <c r="BA117" s="6"/>
      <c r="BB117" s="6"/>
      <c r="BC117" s="6"/>
      <c r="BD117" s="6"/>
      <c r="BE117" s="6"/>
      <c r="BF117" s="6"/>
      <c r="BG117" s="6"/>
      <c r="BH117" s="6"/>
      <c r="BI117" s="6"/>
      <c r="BJ117" s="6"/>
      <c r="BK117" s="6"/>
      <c r="BL117" s="6"/>
      <c r="BM117" s="6"/>
      <c r="BN117" s="6"/>
      <c r="BO117" s="6"/>
      <c r="BZ117" s="6"/>
    </row>
    <row r="118">
      <c r="A118" s="21"/>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7"/>
      <c r="AP118" s="15"/>
      <c r="AT118" s="15"/>
      <c r="AU118" s="15"/>
      <c r="AV118" s="15"/>
      <c r="AW118" s="15"/>
      <c r="AX118" s="15"/>
      <c r="AY118" s="15"/>
      <c r="AZ118" s="6"/>
      <c r="BA118" s="6"/>
      <c r="BB118" s="6"/>
      <c r="BC118" s="6"/>
      <c r="BD118" s="6"/>
      <c r="BE118" s="6"/>
      <c r="BF118" s="6"/>
      <c r="BG118" s="6"/>
      <c r="BH118" s="6"/>
      <c r="BI118" s="6"/>
      <c r="BJ118" s="6"/>
      <c r="BK118" s="6"/>
      <c r="BL118" s="6"/>
      <c r="BM118" s="6"/>
      <c r="BN118" s="6"/>
      <c r="BO118" s="6"/>
      <c r="BZ118" s="6"/>
    </row>
    <row r="119">
      <c r="A119" s="21"/>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7"/>
      <c r="AP119" s="15"/>
      <c r="AT119" s="15"/>
      <c r="AU119" s="15"/>
      <c r="AV119" s="15"/>
      <c r="AW119" s="15"/>
      <c r="AX119" s="15"/>
      <c r="AY119" s="15"/>
      <c r="AZ119" s="6"/>
      <c r="BA119" s="6"/>
      <c r="BB119" s="6"/>
      <c r="BC119" s="6"/>
      <c r="BD119" s="6"/>
      <c r="BE119" s="6"/>
      <c r="BF119" s="6"/>
      <c r="BG119" s="6"/>
      <c r="BH119" s="6"/>
      <c r="BI119" s="6"/>
      <c r="BJ119" s="6"/>
      <c r="BK119" s="6"/>
      <c r="BL119" s="6"/>
      <c r="BM119" s="6"/>
      <c r="BN119" s="6"/>
      <c r="BO119" s="6"/>
      <c r="BZ119" s="6"/>
    </row>
    <row r="120">
      <c r="A120" s="21"/>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7"/>
      <c r="AP120" s="15"/>
      <c r="AT120" s="15"/>
      <c r="AU120" s="15"/>
      <c r="AV120" s="15"/>
      <c r="AW120" s="15"/>
      <c r="AX120" s="15"/>
      <c r="AY120" s="15"/>
      <c r="AZ120" s="6"/>
      <c r="BA120" s="6"/>
      <c r="BB120" s="6"/>
      <c r="BC120" s="6"/>
      <c r="BD120" s="6"/>
      <c r="BE120" s="6"/>
      <c r="BF120" s="6"/>
      <c r="BG120" s="6"/>
      <c r="BH120" s="6"/>
      <c r="BI120" s="6"/>
      <c r="BJ120" s="6"/>
      <c r="BK120" s="6"/>
      <c r="BL120" s="6"/>
      <c r="BM120" s="6"/>
      <c r="BN120" s="6"/>
      <c r="BO120" s="6"/>
      <c r="BZ120" s="6"/>
    </row>
    <row r="121">
      <c r="A121" s="21"/>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7"/>
      <c r="AP121" s="15"/>
      <c r="AT121" s="15"/>
      <c r="AU121" s="15"/>
      <c r="AV121" s="15"/>
      <c r="AW121" s="15"/>
      <c r="AX121" s="15"/>
      <c r="AY121" s="15"/>
      <c r="AZ121" s="6"/>
      <c r="BA121" s="6"/>
      <c r="BB121" s="6"/>
      <c r="BC121" s="6"/>
      <c r="BD121" s="6"/>
      <c r="BE121" s="6"/>
      <c r="BF121" s="6"/>
      <c r="BG121" s="6"/>
      <c r="BH121" s="6"/>
      <c r="BI121" s="6"/>
      <c r="BJ121" s="6"/>
      <c r="BK121" s="6"/>
      <c r="BL121" s="6"/>
      <c r="BM121" s="6"/>
      <c r="BN121" s="6"/>
      <c r="BO121" s="6"/>
      <c r="BZ121" s="6"/>
    </row>
    <row r="122">
      <c r="A122" s="21"/>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7"/>
      <c r="AP122" s="15"/>
      <c r="AT122" s="15"/>
      <c r="AU122" s="15"/>
      <c r="AV122" s="15"/>
      <c r="AW122" s="15"/>
      <c r="AX122" s="15"/>
      <c r="AY122" s="15"/>
      <c r="AZ122" s="6"/>
      <c r="BA122" s="6"/>
      <c r="BB122" s="6"/>
      <c r="BC122" s="6"/>
      <c r="BD122" s="6"/>
      <c r="BE122" s="6"/>
      <c r="BF122" s="6"/>
      <c r="BG122" s="6"/>
      <c r="BH122" s="6"/>
      <c r="BI122" s="6"/>
      <c r="BJ122" s="6"/>
      <c r="BK122" s="6"/>
      <c r="BL122" s="6"/>
      <c r="BM122" s="6"/>
      <c r="BN122" s="6"/>
      <c r="BO122" s="6"/>
      <c r="BZ122" s="6"/>
    </row>
    <row r="123">
      <c r="A123" s="21"/>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7"/>
      <c r="AP123" s="15"/>
      <c r="AT123" s="15"/>
      <c r="AU123" s="15"/>
      <c r="AV123" s="15"/>
      <c r="AW123" s="15"/>
      <c r="AX123" s="15"/>
      <c r="AY123" s="15"/>
      <c r="AZ123" s="6"/>
      <c r="BA123" s="6"/>
      <c r="BB123" s="6"/>
      <c r="BC123" s="6"/>
      <c r="BD123" s="6"/>
      <c r="BE123" s="6"/>
      <c r="BF123" s="6"/>
      <c r="BG123" s="6"/>
      <c r="BH123" s="6"/>
      <c r="BI123" s="6"/>
      <c r="BJ123" s="6"/>
      <c r="BK123" s="6"/>
      <c r="BL123" s="6"/>
      <c r="BM123" s="6"/>
      <c r="BN123" s="6"/>
      <c r="BO123" s="6"/>
      <c r="BZ123" s="6"/>
    </row>
    <row r="124">
      <c r="A124" s="21"/>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7"/>
      <c r="AP124" s="15"/>
      <c r="AT124" s="15"/>
      <c r="AU124" s="15"/>
      <c r="AV124" s="15"/>
      <c r="AW124" s="15"/>
      <c r="AX124" s="15"/>
      <c r="AY124" s="15"/>
      <c r="AZ124" s="6"/>
      <c r="BA124" s="6"/>
      <c r="BB124" s="6"/>
      <c r="BC124" s="6"/>
      <c r="BD124" s="6"/>
      <c r="BE124" s="6"/>
      <c r="BF124" s="6"/>
      <c r="BG124" s="6"/>
      <c r="BH124" s="6"/>
      <c r="BI124" s="6"/>
      <c r="BJ124" s="6"/>
      <c r="BK124" s="6"/>
      <c r="BL124" s="6"/>
      <c r="BM124" s="6"/>
      <c r="BN124" s="6"/>
      <c r="BO124" s="6"/>
      <c r="BZ124" s="6"/>
    </row>
    <row r="125">
      <c r="A125" s="21"/>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7"/>
      <c r="AP125" s="15"/>
      <c r="AT125" s="15"/>
      <c r="AU125" s="15"/>
      <c r="AV125" s="15"/>
      <c r="AW125" s="15"/>
      <c r="AX125" s="15"/>
      <c r="AY125" s="15"/>
      <c r="AZ125" s="6"/>
      <c r="BA125" s="6"/>
      <c r="BB125" s="6"/>
      <c r="BC125" s="6"/>
      <c r="BD125" s="6"/>
      <c r="BE125" s="6"/>
      <c r="BF125" s="6"/>
      <c r="BG125" s="6"/>
      <c r="BH125" s="6"/>
      <c r="BI125" s="6"/>
      <c r="BJ125" s="6"/>
      <c r="BK125" s="6"/>
      <c r="BL125" s="6"/>
      <c r="BM125" s="6"/>
      <c r="BN125" s="6"/>
      <c r="BO125" s="6"/>
      <c r="BZ125" s="6"/>
    </row>
    <row r="126">
      <c r="A126" s="21"/>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7"/>
      <c r="AP126" s="15"/>
      <c r="AT126" s="15"/>
      <c r="AU126" s="15"/>
      <c r="AV126" s="15"/>
      <c r="AW126" s="15"/>
      <c r="AX126" s="15"/>
      <c r="AY126" s="15"/>
      <c r="AZ126" s="6"/>
      <c r="BA126" s="6"/>
      <c r="BB126" s="6"/>
      <c r="BC126" s="6"/>
      <c r="BD126" s="6"/>
      <c r="BE126" s="6"/>
      <c r="BF126" s="6"/>
      <c r="BG126" s="6"/>
      <c r="BH126" s="6"/>
      <c r="BI126" s="6"/>
      <c r="BJ126" s="6"/>
      <c r="BK126" s="6"/>
      <c r="BL126" s="6"/>
      <c r="BM126" s="6"/>
      <c r="BN126" s="6"/>
      <c r="BO126" s="6"/>
      <c r="BZ126" s="6"/>
    </row>
    <row r="127">
      <c r="A127" s="21"/>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7"/>
      <c r="AP127" s="15"/>
      <c r="AT127" s="15"/>
      <c r="AU127" s="15"/>
      <c r="AV127" s="15"/>
      <c r="AW127" s="15"/>
      <c r="AX127" s="15"/>
      <c r="AY127" s="15"/>
      <c r="AZ127" s="6"/>
      <c r="BA127" s="6"/>
      <c r="BB127" s="6"/>
      <c r="BC127" s="6"/>
      <c r="BD127" s="6"/>
      <c r="BE127" s="6"/>
      <c r="BF127" s="6"/>
      <c r="BG127" s="6"/>
      <c r="BH127" s="6"/>
      <c r="BI127" s="6"/>
      <c r="BJ127" s="6"/>
      <c r="BK127" s="6"/>
      <c r="BL127" s="6"/>
      <c r="BM127" s="6"/>
      <c r="BN127" s="6"/>
      <c r="BO127" s="6"/>
      <c r="BZ127" s="6"/>
    </row>
    <row r="128">
      <c r="A128" s="21"/>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7"/>
      <c r="AP128" s="15"/>
      <c r="AT128" s="15"/>
      <c r="AU128" s="15"/>
      <c r="AV128" s="15"/>
      <c r="AW128" s="15"/>
      <c r="AX128" s="15"/>
      <c r="AY128" s="15"/>
      <c r="AZ128" s="6"/>
      <c r="BA128" s="6"/>
      <c r="BB128" s="6"/>
      <c r="BC128" s="6"/>
      <c r="BD128" s="6"/>
      <c r="BE128" s="6"/>
      <c r="BF128" s="6"/>
      <c r="BG128" s="6"/>
      <c r="BH128" s="6"/>
      <c r="BI128" s="6"/>
      <c r="BJ128" s="6"/>
      <c r="BK128" s="6"/>
      <c r="BL128" s="6"/>
      <c r="BM128" s="6"/>
      <c r="BN128" s="6"/>
      <c r="BO128" s="6"/>
      <c r="BZ128" s="6"/>
    </row>
    <row r="129">
      <c r="A129" s="21"/>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7"/>
      <c r="AP129" s="15"/>
      <c r="AT129" s="15"/>
      <c r="AU129" s="15"/>
      <c r="AV129" s="15"/>
      <c r="AW129" s="15"/>
      <c r="AX129" s="15"/>
      <c r="AY129" s="15"/>
      <c r="AZ129" s="6"/>
      <c r="BA129" s="6"/>
      <c r="BB129" s="6"/>
      <c r="BC129" s="6"/>
      <c r="BD129" s="6"/>
      <c r="BE129" s="6"/>
      <c r="BF129" s="6"/>
      <c r="BG129" s="6"/>
      <c r="BH129" s="6"/>
      <c r="BI129" s="6"/>
      <c r="BJ129" s="6"/>
      <c r="BK129" s="6"/>
      <c r="BL129" s="6"/>
      <c r="BM129" s="6"/>
      <c r="BN129" s="6"/>
      <c r="BO129" s="6"/>
      <c r="BZ129" s="6"/>
    </row>
    <row r="130">
      <c r="A130" s="21"/>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7"/>
      <c r="AP130" s="15"/>
      <c r="AT130" s="15"/>
      <c r="AU130" s="15"/>
      <c r="AV130" s="15"/>
      <c r="AW130" s="15"/>
      <c r="AX130" s="15"/>
      <c r="AY130" s="15"/>
      <c r="AZ130" s="6"/>
      <c r="BA130" s="6"/>
      <c r="BB130" s="6"/>
      <c r="BC130" s="6"/>
      <c r="BD130" s="6"/>
      <c r="BE130" s="6"/>
      <c r="BF130" s="6"/>
      <c r="BG130" s="6"/>
      <c r="BH130" s="6"/>
      <c r="BI130" s="6"/>
      <c r="BJ130" s="6"/>
      <c r="BK130" s="6"/>
      <c r="BL130" s="6"/>
      <c r="BM130" s="6"/>
      <c r="BN130" s="6"/>
      <c r="BO130" s="6"/>
      <c r="BZ130" s="6"/>
    </row>
    <row r="131">
      <c r="A131" s="21"/>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7"/>
      <c r="AP131" s="15"/>
      <c r="AT131" s="15"/>
      <c r="AU131" s="15"/>
      <c r="AV131" s="15"/>
      <c r="AW131" s="15"/>
      <c r="AX131" s="15"/>
      <c r="AY131" s="15"/>
      <c r="AZ131" s="6"/>
      <c r="BA131" s="6"/>
      <c r="BB131" s="6"/>
      <c r="BC131" s="6"/>
      <c r="BD131" s="6"/>
      <c r="BE131" s="6"/>
      <c r="BF131" s="6"/>
      <c r="BG131" s="6"/>
      <c r="BH131" s="6"/>
      <c r="BI131" s="6"/>
      <c r="BJ131" s="6"/>
      <c r="BK131" s="6"/>
      <c r="BL131" s="6"/>
      <c r="BM131" s="6"/>
      <c r="BN131" s="6"/>
      <c r="BO131" s="6"/>
      <c r="BZ131" s="6"/>
    </row>
    <row r="132">
      <c r="A132" s="21"/>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7"/>
      <c r="AP132" s="15"/>
      <c r="AT132" s="15"/>
      <c r="AU132" s="15"/>
      <c r="AV132" s="15"/>
      <c r="AW132" s="15"/>
      <c r="AX132" s="15"/>
      <c r="AY132" s="15"/>
      <c r="AZ132" s="6"/>
      <c r="BA132" s="6"/>
      <c r="BB132" s="6"/>
      <c r="BC132" s="6"/>
      <c r="BD132" s="6"/>
      <c r="BE132" s="6"/>
      <c r="BF132" s="6"/>
      <c r="BG132" s="6"/>
      <c r="BH132" s="6"/>
      <c r="BI132" s="6"/>
      <c r="BJ132" s="6"/>
      <c r="BK132" s="6"/>
      <c r="BL132" s="6"/>
      <c r="BM132" s="6"/>
      <c r="BN132" s="6"/>
      <c r="BO132" s="6"/>
      <c r="BZ132" s="6"/>
    </row>
    <row r="133">
      <c r="A133" s="21"/>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7"/>
      <c r="AP133" s="15"/>
      <c r="AT133" s="15"/>
      <c r="AU133" s="15"/>
      <c r="AV133" s="15"/>
      <c r="AW133" s="15"/>
      <c r="AX133" s="15"/>
      <c r="AY133" s="15"/>
      <c r="AZ133" s="6"/>
      <c r="BA133" s="6"/>
      <c r="BB133" s="6"/>
      <c r="BC133" s="6"/>
      <c r="BD133" s="6"/>
      <c r="BE133" s="6"/>
      <c r="BF133" s="6"/>
      <c r="BG133" s="6"/>
      <c r="BH133" s="6"/>
      <c r="BI133" s="6"/>
      <c r="BJ133" s="6"/>
      <c r="BK133" s="6"/>
      <c r="BL133" s="6"/>
      <c r="BM133" s="6"/>
      <c r="BN133" s="6"/>
      <c r="BO133" s="6"/>
      <c r="BZ133" s="6"/>
    </row>
    <row r="134">
      <c r="A134" s="21"/>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7"/>
      <c r="AP134" s="15"/>
      <c r="AT134" s="15"/>
      <c r="AU134" s="15"/>
      <c r="AV134" s="15"/>
      <c r="AW134" s="15"/>
      <c r="AX134" s="15"/>
      <c r="AY134" s="15"/>
      <c r="AZ134" s="6"/>
      <c r="BA134" s="6"/>
      <c r="BB134" s="6"/>
      <c r="BC134" s="6"/>
      <c r="BD134" s="6"/>
      <c r="BE134" s="6"/>
      <c r="BF134" s="6"/>
      <c r="BG134" s="6"/>
      <c r="BH134" s="6"/>
      <c r="BI134" s="6"/>
      <c r="BJ134" s="6"/>
      <c r="BK134" s="6"/>
      <c r="BL134" s="6"/>
      <c r="BM134" s="6"/>
      <c r="BN134" s="6"/>
      <c r="BO134" s="6"/>
      <c r="BZ134" s="6"/>
    </row>
    <row r="135">
      <c r="A135" s="21"/>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7"/>
      <c r="AP135" s="15"/>
      <c r="AT135" s="15"/>
      <c r="AU135" s="15"/>
      <c r="AV135" s="15"/>
      <c r="AW135" s="15"/>
      <c r="AX135" s="15"/>
      <c r="AY135" s="15"/>
      <c r="AZ135" s="6"/>
      <c r="BA135" s="6"/>
      <c r="BB135" s="6"/>
      <c r="BC135" s="6"/>
      <c r="BD135" s="6"/>
      <c r="BE135" s="6"/>
      <c r="BF135" s="6"/>
      <c r="BG135" s="6"/>
      <c r="BH135" s="6"/>
      <c r="BI135" s="6"/>
      <c r="BJ135" s="6"/>
      <c r="BK135" s="6"/>
      <c r="BL135" s="6"/>
      <c r="BM135" s="6"/>
      <c r="BN135" s="6"/>
      <c r="BO135" s="6"/>
      <c r="BZ135" s="6"/>
    </row>
    <row r="136">
      <c r="A136" s="21"/>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7"/>
      <c r="AP136" s="15"/>
      <c r="AT136" s="15"/>
      <c r="AU136" s="15"/>
      <c r="AV136" s="15"/>
      <c r="AW136" s="15"/>
      <c r="AX136" s="15"/>
      <c r="AY136" s="15"/>
      <c r="AZ136" s="6"/>
      <c r="BA136" s="6"/>
      <c r="BB136" s="6"/>
      <c r="BC136" s="6"/>
      <c r="BD136" s="6"/>
      <c r="BE136" s="6"/>
      <c r="BF136" s="6"/>
      <c r="BG136" s="6"/>
      <c r="BH136" s="6"/>
      <c r="BI136" s="6"/>
      <c r="BJ136" s="6"/>
      <c r="BK136" s="6"/>
      <c r="BL136" s="6"/>
      <c r="BM136" s="6"/>
      <c r="BN136" s="6"/>
      <c r="BO136" s="6"/>
      <c r="BZ136" s="6"/>
    </row>
    <row r="137">
      <c r="A137" s="21"/>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7"/>
      <c r="AP137" s="15"/>
      <c r="AT137" s="15"/>
      <c r="AU137" s="15"/>
      <c r="AV137" s="15"/>
      <c r="AW137" s="15"/>
      <c r="AX137" s="15"/>
      <c r="AY137" s="15"/>
      <c r="AZ137" s="6"/>
      <c r="BA137" s="6"/>
      <c r="BB137" s="6"/>
      <c r="BC137" s="6"/>
      <c r="BD137" s="6"/>
      <c r="BE137" s="6"/>
      <c r="BF137" s="6"/>
      <c r="BG137" s="6"/>
      <c r="BH137" s="6"/>
      <c r="BI137" s="6"/>
      <c r="BJ137" s="6"/>
      <c r="BK137" s="6"/>
      <c r="BL137" s="6"/>
      <c r="BM137" s="6"/>
      <c r="BN137" s="6"/>
      <c r="BO137" s="6"/>
      <c r="BZ137" s="6"/>
    </row>
    <row r="138">
      <c r="A138" s="21"/>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7"/>
      <c r="AP138" s="15"/>
      <c r="AT138" s="15"/>
      <c r="AU138" s="15"/>
      <c r="AV138" s="15"/>
      <c r="AW138" s="15"/>
      <c r="AX138" s="15"/>
      <c r="AY138" s="15"/>
      <c r="AZ138" s="6"/>
      <c r="BA138" s="6"/>
      <c r="BB138" s="6"/>
      <c r="BC138" s="6"/>
      <c r="BD138" s="6"/>
      <c r="BE138" s="6"/>
      <c r="BF138" s="6"/>
      <c r="BG138" s="6"/>
      <c r="BH138" s="6"/>
      <c r="BI138" s="6"/>
      <c r="BJ138" s="6"/>
      <c r="BK138" s="6"/>
      <c r="BL138" s="6"/>
      <c r="BM138" s="6"/>
      <c r="BN138" s="6"/>
      <c r="BO138" s="6"/>
      <c r="BZ138" s="6"/>
    </row>
    <row r="139">
      <c r="A139" s="21"/>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7"/>
      <c r="AP139" s="15"/>
      <c r="AT139" s="15"/>
      <c r="AU139" s="15"/>
      <c r="AV139" s="15"/>
      <c r="AW139" s="15"/>
      <c r="AX139" s="15"/>
      <c r="AY139" s="15"/>
      <c r="AZ139" s="6"/>
      <c r="BA139" s="6"/>
      <c r="BB139" s="6"/>
      <c r="BC139" s="6"/>
      <c r="BD139" s="6"/>
      <c r="BE139" s="6"/>
      <c r="BF139" s="6"/>
      <c r="BG139" s="6"/>
      <c r="BH139" s="6"/>
      <c r="BI139" s="6"/>
      <c r="BJ139" s="6"/>
      <c r="BK139" s="6"/>
      <c r="BL139" s="6"/>
      <c r="BM139" s="6"/>
      <c r="BN139" s="6"/>
      <c r="BO139" s="6"/>
      <c r="BZ139" s="6"/>
    </row>
    <row r="140">
      <c r="A140" s="21"/>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7"/>
      <c r="AP140" s="15"/>
      <c r="AT140" s="15"/>
      <c r="AU140" s="15"/>
      <c r="AV140" s="15"/>
      <c r="AW140" s="15"/>
      <c r="AX140" s="15"/>
      <c r="AY140" s="15"/>
      <c r="AZ140" s="6"/>
      <c r="BA140" s="6"/>
      <c r="BB140" s="6"/>
      <c r="BC140" s="6"/>
      <c r="BD140" s="6"/>
      <c r="BE140" s="6"/>
      <c r="BF140" s="6"/>
      <c r="BG140" s="6"/>
      <c r="BH140" s="6"/>
      <c r="BI140" s="6"/>
      <c r="BJ140" s="6"/>
      <c r="BK140" s="6"/>
      <c r="BL140" s="6"/>
      <c r="BM140" s="6"/>
      <c r="BN140" s="6"/>
      <c r="BO140" s="6"/>
      <c r="BZ140" s="6"/>
    </row>
    <row r="141">
      <c r="A141" s="21"/>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7"/>
      <c r="AP141" s="15"/>
      <c r="AT141" s="15"/>
      <c r="AU141" s="15"/>
      <c r="AV141" s="15"/>
      <c r="AW141" s="15"/>
      <c r="AX141" s="15"/>
      <c r="AY141" s="15"/>
      <c r="AZ141" s="6"/>
      <c r="BA141" s="6"/>
      <c r="BB141" s="6"/>
      <c r="BC141" s="6"/>
      <c r="BD141" s="6"/>
      <c r="BE141" s="6"/>
      <c r="BF141" s="6"/>
      <c r="BG141" s="6"/>
      <c r="BH141" s="6"/>
      <c r="BI141" s="6"/>
      <c r="BJ141" s="6"/>
      <c r="BK141" s="6"/>
      <c r="BL141" s="6"/>
      <c r="BM141" s="6"/>
      <c r="BN141" s="6"/>
      <c r="BO141" s="6"/>
      <c r="BZ141" s="6"/>
    </row>
    <row r="142">
      <c r="A142" s="21"/>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7"/>
      <c r="AP142" s="15"/>
      <c r="AT142" s="15"/>
      <c r="AU142" s="15"/>
      <c r="AV142" s="15"/>
      <c r="AW142" s="15"/>
      <c r="AX142" s="15"/>
      <c r="AY142" s="15"/>
      <c r="AZ142" s="6"/>
      <c r="BA142" s="6"/>
      <c r="BB142" s="6"/>
      <c r="BC142" s="6"/>
      <c r="BD142" s="6"/>
      <c r="BE142" s="6"/>
      <c r="BF142" s="6"/>
      <c r="BG142" s="6"/>
      <c r="BH142" s="6"/>
      <c r="BI142" s="6"/>
      <c r="BJ142" s="6"/>
      <c r="BK142" s="6"/>
      <c r="BL142" s="6"/>
      <c r="BM142" s="6"/>
      <c r="BN142" s="6"/>
      <c r="BO142" s="6"/>
      <c r="BZ142" s="6"/>
    </row>
    <row r="143">
      <c r="A143" s="21"/>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7"/>
      <c r="AP143" s="15"/>
      <c r="AT143" s="15"/>
      <c r="AU143" s="15"/>
      <c r="AV143" s="15"/>
      <c r="AW143" s="15"/>
      <c r="AX143" s="15"/>
      <c r="AY143" s="15"/>
      <c r="AZ143" s="6"/>
      <c r="BA143" s="6"/>
      <c r="BB143" s="6"/>
      <c r="BC143" s="6"/>
      <c r="BD143" s="6"/>
      <c r="BE143" s="6"/>
      <c r="BF143" s="6"/>
      <c r="BG143" s="6"/>
      <c r="BH143" s="6"/>
      <c r="BI143" s="6"/>
      <c r="BJ143" s="6"/>
      <c r="BK143" s="6"/>
      <c r="BL143" s="6"/>
      <c r="BM143" s="6"/>
      <c r="BN143" s="6"/>
      <c r="BO143" s="6"/>
      <c r="BZ143" s="6"/>
    </row>
    <row r="144">
      <c r="A144" s="21"/>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7"/>
      <c r="AP144" s="15"/>
      <c r="AT144" s="15"/>
      <c r="AU144" s="15"/>
      <c r="AV144" s="15"/>
      <c r="AW144" s="15"/>
      <c r="AX144" s="15"/>
      <c r="AY144" s="15"/>
      <c r="AZ144" s="6"/>
      <c r="BA144" s="6"/>
      <c r="BB144" s="6"/>
      <c r="BC144" s="6"/>
      <c r="BD144" s="6"/>
      <c r="BE144" s="6"/>
      <c r="BF144" s="6"/>
      <c r="BG144" s="6"/>
      <c r="BH144" s="6"/>
      <c r="BI144" s="6"/>
      <c r="BJ144" s="6"/>
      <c r="BK144" s="6"/>
      <c r="BL144" s="6"/>
      <c r="BM144" s="6"/>
      <c r="BN144" s="6"/>
      <c r="BO144" s="6"/>
      <c r="BZ144" s="6"/>
    </row>
    <row r="145">
      <c r="A145" s="21"/>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7"/>
      <c r="AP145" s="15"/>
      <c r="AT145" s="15"/>
      <c r="AU145" s="15"/>
      <c r="AV145" s="15"/>
      <c r="AW145" s="15"/>
      <c r="AX145" s="15"/>
      <c r="AY145" s="15"/>
      <c r="AZ145" s="6"/>
      <c r="BA145" s="6"/>
      <c r="BB145" s="6"/>
      <c r="BC145" s="6"/>
      <c r="BD145" s="6"/>
      <c r="BE145" s="6"/>
      <c r="BF145" s="6"/>
      <c r="BG145" s="6"/>
      <c r="BH145" s="6"/>
      <c r="BI145" s="6"/>
      <c r="BJ145" s="6"/>
      <c r="BK145" s="6"/>
      <c r="BL145" s="6"/>
      <c r="BM145" s="6"/>
      <c r="BN145" s="6"/>
      <c r="BO145" s="6"/>
      <c r="BZ145" s="6"/>
    </row>
    <row r="146">
      <c r="A146" s="21"/>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7"/>
      <c r="AP146" s="15"/>
      <c r="AT146" s="15"/>
      <c r="AU146" s="15"/>
      <c r="AV146" s="15"/>
      <c r="AW146" s="15"/>
      <c r="AX146" s="15"/>
      <c r="AY146" s="15"/>
      <c r="AZ146" s="6"/>
      <c r="BA146" s="6"/>
      <c r="BB146" s="6"/>
      <c r="BC146" s="6"/>
      <c r="BD146" s="6"/>
      <c r="BE146" s="6"/>
      <c r="BF146" s="6"/>
      <c r="BG146" s="6"/>
      <c r="BH146" s="6"/>
      <c r="BI146" s="6"/>
      <c r="BJ146" s="6"/>
      <c r="BK146" s="6"/>
      <c r="BL146" s="6"/>
      <c r="BM146" s="6"/>
      <c r="BN146" s="6"/>
      <c r="BO146" s="6"/>
      <c r="BZ146" s="6"/>
    </row>
    <row r="147">
      <c r="A147" s="21"/>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7"/>
      <c r="AP147" s="15"/>
      <c r="AT147" s="15"/>
      <c r="AU147" s="15"/>
      <c r="AV147" s="15"/>
      <c r="AW147" s="15"/>
      <c r="AX147" s="15"/>
      <c r="AY147" s="15"/>
      <c r="AZ147" s="6"/>
      <c r="BA147" s="6"/>
      <c r="BB147" s="6"/>
      <c r="BC147" s="6"/>
      <c r="BD147" s="6"/>
      <c r="BE147" s="6"/>
      <c r="BF147" s="6"/>
      <c r="BG147" s="6"/>
      <c r="BH147" s="6"/>
      <c r="BI147" s="6"/>
      <c r="BJ147" s="6"/>
      <c r="BK147" s="6"/>
      <c r="BL147" s="6"/>
      <c r="BM147" s="6"/>
      <c r="BN147" s="6"/>
      <c r="BO147" s="6"/>
      <c r="BZ147" s="6"/>
    </row>
    <row r="148">
      <c r="A148" s="21"/>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7"/>
      <c r="AP148" s="15"/>
      <c r="AT148" s="15"/>
      <c r="AU148" s="15"/>
      <c r="AV148" s="15"/>
      <c r="AW148" s="15"/>
      <c r="AX148" s="15"/>
      <c r="AY148" s="15"/>
      <c r="AZ148" s="6"/>
      <c r="BA148" s="6"/>
      <c r="BB148" s="6"/>
      <c r="BC148" s="6"/>
      <c r="BD148" s="6"/>
      <c r="BE148" s="6"/>
      <c r="BF148" s="6"/>
      <c r="BG148" s="6"/>
      <c r="BH148" s="6"/>
      <c r="BI148" s="6"/>
      <c r="BJ148" s="6"/>
      <c r="BK148" s="6"/>
      <c r="BL148" s="6"/>
      <c r="BM148" s="6"/>
      <c r="BN148" s="6"/>
      <c r="BO148" s="6"/>
      <c r="BZ148" s="6"/>
    </row>
    <row r="149">
      <c r="A149" s="21"/>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7"/>
      <c r="AP149" s="15"/>
      <c r="AT149" s="15"/>
      <c r="AU149" s="15"/>
      <c r="AV149" s="15"/>
      <c r="AW149" s="15"/>
      <c r="AX149" s="15"/>
      <c r="AY149" s="15"/>
      <c r="AZ149" s="6"/>
      <c r="BA149" s="6"/>
      <c r="BB149" s="6"/>
      <c r="BC149" s="6"/>
      <c r="BD149" s="6"/>
      <c r="BE149" s="6"/>
      <c r="BF149" s="6"/>
      <c r="BG149" s="6"/>
      <c r="BH149" s="6"/>
      <c r="BI149" s="6"/>
      <c r="BJ149" s="6"/>
      <c r="BK149" s="6"/>
      <c r="BL149" s="6"/>
      <c r="BM149" s="6"/>
      <c r="BN149" s="6"/>
      <c r="BO149" s="6"/>
      <c r="BZ149" s="6"/>
    </row>
    <row r="150">
      <c r="A150" s="21"/>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7"/>
      <c r="AP150" s="15"/>
      <c r="AT150" s="15"/>
      <c r="AU150" s="15"/>
      <c r="AV150" s="15"/>
      <c r="AW150" s="15"/>
      <c r="AX150" s="15"/>
      <c r="AY150" s="15"/>
      <c r="AZ150" s="6"/>
      <c r="BA150" s="6"/>
      <c r="BB150" s="6"/>
      <c r="BC150" s="6"/>
      <c r="BD150" s="6"/>
      <c r="BE150" s="6"/>
      <c r="BF150" s="6"/>
      <c r="BG150" s="6"/>
      <c r="BH150" s="6"/>
      <c r="BI150" s="6"/>
      <c r="BJ150" s="6"/>
      <c r="BK150" s="6"/>
      <c r="BL150" s="6"/>
      <c r="BM150" s="6"/>
      <c r="BN150" s="6"/>
      <c r="BO150" s="6"/>
      <c r="BZ150" s="6"/>
    </row>
    <row r="151">
      <c r="A151" s="21"/>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7"/>
      <c r="AP151" s="15"/>
      <c r="AT151" s="15"/>
      <c r="AU151" s="15"/>
      <c r="AV151" s="15"/>
      <c r="AW151" s="15"/>
      <c r="AX151" s="15"/>
      <c r="AY151" s="15"/>
      <c r="AZ151" s="6"/>
      <c r="BA151" s="6"/>
      <c r="BB151" s="6"/>
      <c r="BC151" s="6"/>
      <c r="BD151" s="6"/>
      <c r="BE151" s="6"/>
      <c r="BF151" s="6"/>
      <c r="BG151" s="6"/>
      <c r="BH151" s="6"/>
      <c r="BI151" s="6"/>
      <c r="BJ151" s="6"/>
      <c r="BK151" s="6"/>
      <c r="BL151" s="6"/>
      <c r="BM151" s="6"/>
      <c r="BN151" s="6"/>
      <c r="BO151" s="6"/>
      <c r="BZ151" s="6"/>
    </row>
    <row r="152">
      <c r="A152" s="21"/>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7"/>
      <c r="AP152" s="15"/>
      <c r="AT152" s="15"/>
      <c r="AU152" s="15"/>
      <c r="AV152" s="15"/>
      <c r="AW152" s="15"/>
      <c r="AX152" s="15"/>
      <c r="AY152" s="15"/>
      <c r="AZ152" s="6"/>
      <c r="BA152" s="6"/>
      <c r="BB152" s="6"/>
      <c r="BC152" s="6"/>
      <c r="BD152" s="6"/>
      <c r="BE152" s="6"/>
      <c r="BF152" s="6"/>
      <c r="BG152" s="6"/>
      <c r="BH152" s="6"/>
      <c r="BI152" s="6"/>
      <c r="BJ152" s="6"/>
      <c r="BK152" s="6"/>
      <c r="BL152" s="6"/>
      <c r="BM152" s="6"/>
      <c r="BN152" s="6"/>
      <c r="BO152" s="6"/>
      <c r="BZ152" s="6"/>
    </row>
    <row r="153">
      <c r="A153" s="21"/>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7"/>
      <c r="AP153" s="15"/>
      <c r="AT153" s="15"/>
      <c r="AU153" s="15"/>
      <c r="AV153" s="15"/>
      <c r="AW153" s="15"/>
      <c r="AX153" s="15"/>
      <c r="AY153" s="15"/>
      <c r="AZ153" s="6"/>
      <c r="BA153" s="6"/>
      <c r="BB153" s="6"/>
      <c r="BC153" s="6"/>
      <c r="BD153" s="6"/>
      <c r="BE153" s="6"/>
      <c r="BF153" s="6"/>
      <c r="BG153" s="6"/>
      <c r="BH153" s="6"/>
      <c r="BI153" s="6"/>
      <c r="BJ153" s="6"/>
      <c r="BK153" s="6"/>
      <c r="BL153" s="6"/>
      <c r="BM153" s="6"/>
      <c r="BN153" s="6"/>
      <c r="BO153" s="6"/>
      <c r="BZ153" s="6"/>
    </row>
    <row r="154">
      <c r="A154" s="21"/>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7"/>
      <c r="AP154" s="15"/>
      <c r="AT154" s="15"/>
      <c r="AU154" s="15"/>
      <c r="AV154" s="15"/>
      <c r="AW154" s="15"/>
      <c r="AX154" s="15"/>
      <c r="AY154" s="15"/>
      <c r="AZ154" s="6"/>
      <c r="BA154" s="6"/>
      <c r="BB154" s="6"/>
      <c r="BC154" s="6"/>
      <c r="BD154" s="6"/>
      <c r="BE154" s="6"/>
      <c r="BF154" s="6"/>
      <c r="BG154" s="6"/>
      <c r="BH154" s="6"/>
      <c r="BI154" s="6"/>
      <c r="BJ154" s="6"/>
      <c r="BK154" s="6"/>
      <c r="BL154" s="6"/>
      <c r="BM154" s="6"/>
      <c r="BN154" s="6"/>
      <c r="BO154" s="6"/>
      <c r="BZ154" s="6"/>
    </row>
    <row r="155">
      <c r="A155" s="21"/>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7"/>
      <c r="AP155" s="15"/>
      <c r="AT155" s="15"/>
      <c r="AU155" s="15"/>
      <c r="AV155" s="15"/>
      <c r="AW155" s="15"/>
      <c r="AX155" s="15"/>
      <c r="AY155" s="15"/>
      <c r="AZ155" s="6"/>
      <c r="BA155" s="6"/>
      <c r="BB155" s="6"/>
      <c r="BC155" s="6"/>
      <c r="BD155" s="6"/>
      <c r="BE155" s="6"/>
      <c r="BF155" s="6"/>
      <c r="BG155" s="6"/>
      <c r="BH155" s="6"/>
      <c r="BI155" s="6"/>
      <c r="BJ155" s="6"/>
      <c r="BK155" s="6"/>
      <c r="BL155" s="6"/>
      <c r="BM155" s="6"/>
      <c r="BN155" s="6"/>
      <c r="BO155" s="6"/>
      <c r="BZ155" s="6"/>
    </row>
    <row r="156">
      <c r="A156" s="21"/>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7"/>
      <c r="AP156" s="15"/>
      <c r="AT156" s="15"/>
      <c r="AU156" s="15"/>
      <c r="AV156" s="15"/>
      <c r="AW156" s="15"/>
      <c r="AX156" s="15"/>
      <c r="AY156" s="15"/>
      <c r="AZ156" s="6"/>
      <c r="BA156" s="6"/>
      <c r="BB156" s="6"/>
      <c r="BC156" s="6"/>
      <c r="BD156" s="6"/>
      <c r="BE156" s="6"/>
      <c r="BF156" s="6"/>
      <c r="BG156" s="6"/>
      <c r="BH156" s="6"/>
      <c r="BI156" s="6"/>
      <c r="BJ156" s="6"/>
      <c r="BK156" s="6"/>
      <c r="BL156" s="6"/>
      <c r="BM156" s="6"/>
      <c r="BN156" s="6"/>
      <c r="BO156" s="6"/>
      <c r="BZ156" s="6"/>
    </row>
    <row r="157">
      <c r="A157" s="21"/>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7"/>
      <c r="AP157" s="15"/>
      <c r="AT157" s="15"/>
      <c r="AU157" s="15"/>
      <c r="AV157" s="15"/>
      <c r="AW157" s="15"/>
      <c r="AX157" s="15"/>
      <c r="AY157" s="15"/>
      <c r="AZ157" s="6"/>
      <c r="BA157" s="6"/>
      <c r="BB157" s="6"/>
      <c r="BC157" s="6"/>
      <c r="BD157" s="6"/>
      <c r="BE157" s="6"/>
      <c r="BF157" s="6"/>
      <c r="BG157" s="6"/>
      <c r="BH157" s="6"/>
      <c r="BI157" s="6"/>
      <c r="BJ157" s="6"/>
      <c r="BK157" s="6"/>
      <c r="BL157" s="6"/>
      <c r="BM157" s="6"/>
      <c r="BN157" s="6"/>
      <c r="BO157" s="6"/>
      <c r="BZ157" s="6"/>
    </row>
    <row r="158">
      <c r="A158" s="21"/>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7"/>
      <c r="AP158" s="15"/>
      <c r="AT158" s="15"/>
      <c r="AU158" s="15"/>
      <c r="AV158" s="15"/>
      <c r="AW158" s="15"/>
      <c r="AX158" s="15"/>
      <c r="AY158" s="15"/>
      <c r="AZ158" s="6"/>
      <c r="BA158" s="6"/>
      <c r="BB158" s="6"/>
      <c r="BC158" s="6"/>
      <c r="BD158" s="6"/>
      <c r="BE158" s="6"/>
      <c r="BF158" s="6"/>
      <c r="BG158" s="6"/>
      <c r="BH158" s="6"/>
      <c r="BI158" s="6"/>
      <c r="BJ158" s="6"/>
      <c r="BK158" s="6"/>
      <c r="BL158" s="6"/>
      <c r="BM158" s="6"/>
      <c r="BN158" s="6"/>
      <c r="BO158" s="6"/>
      <c r="BZ158" s="6"/>
    </row>
    <row r="159">
      <c r="A159" s="21"/>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7"/>
      <c r="AP159" s="15"/>
      <c r="AT159" s="15"/>
      <c r="AU159" s="15"/>
      <c r="AV159" s="15"/>
      <c r="AW159" s="15"/>
      <c r="AX159" s="15"/>
      <c r="AY159" s="15"/>
      <c r="AZ159" s="6"/>
      <c r="BA159" s="6"/>
      <c r="BB159" s="6"/>
      <c r="BC159" s="6"/>
      <c r="BD159" s="6"/>
      <c r="BE159" s="6"/>
      <c r="BF159" s="6"/>
      <c r="BG159" s="6"/>
      <c r="BH159" s="6"/>
      <c r="BI159" s="6"/>
      <c r="BJ159" s="6"/>
      <c r="BK159" s="6"/>
      <c r="BL159" s="6"/>
      <c r="BM159" s="6"/>
      <c r="BN159" s="6"/>
      <c r="BO159" s="6"/>
      <c r="BZ159" s="6"/>
    </row>
    <row r="160">
      <c r="A160" s="21"/>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7"/>
      <c r="AP160" s="15"/>
      <c r="AT160" s="15"/>
      <c r="AU160" s="15"/>
      <c r="AV160" s="15"/>
      <c r="AW160" s="15"/>
      <c r="AX160" s="15"/>
      <c r="AY160" s="15"/>
      <c r="AZ160" s="6"/>
      <c r="BA160" s="6"/>
      <c r="BB160" s="6"/>
      <c r="BC160" s="6"/>
      <c r="BD160" s="6"/>
      <c r="BE160" s="6"/>
      <c r="BF160" s="6"/>
      <c r="BG160" s="6"/>
      <c r="BH160" s="6"/>
      <c r="BI160" s="6"/>
      <c r="BJ160" s="6"/>
      <c r="BK160" s="6"/>
      <c r="BL160" s="6"/>
      <c r="BM160" s="6"/>
      <c r="BN160" s="6"/>
      <c r="BO160" s="6"/>
      <c r="BZ160" s="6"/>
    </row>
    <row r="161">
      <c r="A161" s="21"/>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7"/>
      <c r="AP161" s="15"/>
      <c r="AT161" s="15"/>
      <c r="AU161" s="15"/>
      <c r="AV161" s="15"/>
      <c r="AW161" s="15"/>
      <c r="AX161" s="15"/>
      <c r="AY161" s="15"/>
      <c r="AZ161" s="6"/>
      <c r="BA161" s="6"/>
      <c r="BB161" s="6"/>
      <c r="BC161" s="6"/>
      <c r="BD161" s="6"/>
      <c r="BE161" s="6"/>
      <c r="BF161" s="6"/>
      <c r="BG161" s="6"/>
      <c r="BH161" s="6"/>
      <c r="BI161" s="6"/>
      <c r="BJ161" s="6"/>
      <c r="BK161" s="6"/>
      <c r="BL161" s="6"/>
      <c r="BM161" s="6"/>
      <c r="BN161" s="6"/>
      <c r="BO161" s="6"/>
      <c r="BZ161" s="6"/>
    </row>
    <row r="162">
      <c r="A162" s="21"/>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7"/>
      <c r="AP162" s="15"/>
      <c r="AT162" s="15"/>
      <c r="AU162" s="15"/>
      <c r="AV162" s="15"/>
      <c r="AW162" s="15"/>
      <c r="AX162" s="15"/>
      <c r="AY162" s="15"/>
      <c r="AZ162" s="6"/>
      <c r="BA162" s="6"/>
      <c r="BB162" s="6"/>
      <c r="BC162" s="6"/>
      <c r="BD162" s="6"/>
      <c r="BE162" s="6"/>
      <c r="BF162" s="6"/>
      <c r="BG162" s="6"/>
      <c r="BH162" s="6"/>
      <c r="BI162" s="6"/>
      <c r="BJ162" s="6"/>
      <c r="BK162" s="6"/>
      <c r="BL162" s="6"/>
      <c r="BM162" s="6"/>
      <c r="BN162" s="6"/>
      <c r="BO162" s="6"/>
      <c r="BZ162" s="6"/>
    </row>
    <row r="163">
      <c r="A163" s="21"/>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7"/>
      <c r="AP163" s="15"/>
      <c r="AT163" s="15"/>
      <c r="AU163" s="15"/>
      <c r="AV163" s="15"/>
      <c r="AW163" s="15"/>
      <c r="AX163" s="15"/>
      <c r="AY163" s="15"/>
      <c r="AZ163" s="6"/>
      <c r="BA163" s="6"/>
      <c r="BB163" s="6"/>
      <c r="BC163" s="6"/>
      <c r="BD163" s="6"/>
      <c r="BE163" s="6"/>
      <c r="BF163" s="6"/>
      <c r="BG163" s="6"/>
      <c r="BH163" s="6"/>
      <c r="BI163" s="6"/>
      <c r="BJ163" s="6"/>
      <c r="BK163" s="6"/>
      <c r="BL163" s="6"/>
      <c r="BM163" s="6"/>
      <c r="BN163" s="6"/>
      <c r="BO163" s="6"/>
      <c r="BZ163" s="6"/>
    </row>
    <row r="164">
      <c r="A164" s="21"/>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7"/>
      <c r="AP164" s="15"/>
      <c r="AT164" s="15"/>
      <c r="AU164" s="15"/>
      <c r="AV164" s="15"/>
      <c r="AW164" s="15"/>
      <c r="AX164" s="15"/>
      <c r="AY164" s="15"/>
      <c r="AZ164" s="6"/>
      <c r="BA164" s="6"/>
      <c r="BB164" s="6"/>
      <c r="BC164" s="6"/>
      <c r="BD164" s="6"/>
      <c r="BE164" s="6"/>
      <c r="BF164" s="6"/>
      <c r="BG164" s="6"/>
      <c r="BH164" s="6"/>
      <c r="BI164" s="6"/>
      <c r="BJ164" s="6"/>
      <c r="BK164" s="6"/>
      <c r="BL164" s="6"/>
      <c r="BM164" s="6"/>
      <c r="BN164" s="6"/>
      <c r="BO164" s="6"/>
      <c r="BZ164" s="6"/>
    </row>
    <row r="165">
      <c r="A165" s="21"/>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7"/>
      <c r="AP165" s="15"/>
      <c r="AT165" s="15"/>
      <c r="AU165" s="15"/>
      <c r="AV165" s="15"/>
      <c r="AW165" s="15"/>
      <c r="AX165" s="15"/>
      <c r="AY165" s="15"/>
      <c r="AZ165" s="6"/>
      <c r="BA165" s="6"/>
      <c r="BB165" s="6"/>
      <c r="BC165" s="6"/>
      <c r="BD165" s="6"/>
      <c r="BE165" s="6"/>
      <c r="BF165" s="6"/>
      <c r="BG165" s="6"/>
      <c r="BH165" s="6"/>
      <c r="BI165" s="6"/>
      <c r="BJ165" s="6"/>
      <c r="BK165" s="6"/>
      <c r="BL165" s="6"/>
      <c r="BM165" s="6"/>
      <c r="BN165" s="6"/>
      <c r="BO165" s="6"/>
      <c r="BZ165" s="6"/>
    </row>
    <row r="166">
      <c r="A166" s="21"/>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7"/>
      <c r="AP166" s="15"/>
      <c r="AT166" s="15"/>
      <c r="AU166" s="15"/>
      <c r="AV166" s="15"/>
      <c r="AW166" s="15"/>
      <c r="AX166" s="15"/>
      <c r="AY166" s="15"/>
      <c r="AZ166" s="6"/>
      <c r="BA166" s="6"/>
      <c r="BB166" s="6"/>
      <c r="BC166" s="6"/>
      <c r="BD166" s="6"/>
      <c r="BE166" s="6"/>
      <c r="BF166" s="6"/>
      <c r="BG166" s="6"/>
      <c r="BH166" s="6"/>
      <c r="BI166" s="6"/>
      <c r="BJ166" s="6"/>
      <c r="BK166" s="6"/>
      <c r="BL166" s="6"/>
      <c r="BM166" s="6"/>
      <c r="BN166" s="6"/>
      <c r="BO166" s="6"/>
      <c r="BZ166" s="6"/>
    </row>
    <row r="167">
      <c r="A167" s="21"/>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7"/>
      <c r="AP167" s="15"/>
      <c r="AT167" s="15"/>
      <c r="AU167" s="15"/>
      <c r="AV167" s="15"/>
      <c r="AW167" s="15"/>
      <c r="AX167" s="15"/>
      <c r="AY167" s="15"/>
      <c r="AZ167" s="6"/>
      <c r="BA167" s="6"/>
      <c r="BB167" s="6"/>
      <c r="BC167" s="6"/>
      <c r="BD167" s="6"/>
      <c r="BE167" s="6"/>
      <c r="BF167" s="6"/>
      <c r="BG167" s="6"/>
      <c r="BH167" s="6"/>
      <c r="BI167" s="6"/>
      <c r="BJ167" s="6"/>
      <c r="BK167" s="6"/>
      <c r="BL167" s="6"/>
      <c r="BM167" s="6"/>
      <c r="BN167" s="6"/>
      <c r="BO167" s="6"/>
      <c r="BZ167" s="6"/>
    </row>
    <row r="168">
      <c r="A168" s="21"/>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7"/>
      <c r="AP168" s="15"/>
      <c r="AT168" s="15"/>
      <c r="AU168" s="15"/>
      <c r="AV168" s="15"/>
      <c r="AW168" s="15"/>
      <c r="AX168" s="15"/>
      <c r="AY168" s="15"/>
      <c r="AZ168" s="6"/>
      <c r="BA168" s="6"/>
      <c r="BB168" s="6"/>
      <c r="BC168" s="6"/>
      <c r="BD168" s="6"/>
      <c r="BE168" s="6"/>
      <c r="BF168" s="6"/>
      <c r="BG168" s="6"/>
      <c r="BH168" s="6"/>
      <c r="BI168" s="6"/>
      <c r="BJ168" s="6"/>
      <c r="BK168" s="6"/>
      <c r="BL168" s="6"/>
      <c r="BM168" s="6"/>
      <c r="BN168" s="6"/>
      <c r="BO168" s="6"/>
      <c r="BZ168" s="6"/>
    </row>
    <row r="169">
      <c r="A169" s="21"/>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7"/>
      <c r="AP169" s="15"/>
      <c r="AT169" s="15"/>
      <c r="AU169" s="15"/>
      <c r="AV169" s="15"/>
      <c r="AW169" s="15"/>
      <c r="AX169" s="15"/>
      <c r="AY169" s="15"/>
      <c r="AZ169" s="6"/>
      <c r="BA169" s="6"/>
      <c r="BB169" s="6"/>
      <c r="BC169" s="6"/>
      <c r="BD169" s="6"/>
      <c r="BE169" s="6"/>
      <c r="BF169" s="6"/>
      <c r="BG169" s="6"/>
      <c r="BH169" s="6"/>
      <c r="BI169" s="6"/>
      <c r="BJ169" s="6"/>
      <c r="BK169" s="6"/>
      <c r="BL169" s="6"/>
      <c r="BM169" s="6"/>
      <c r="BN169" s="6"/>
      <c r="BO169" s="6"/>
      <c r="BZ169" s="6"/>
    </row>
    <row r="170">
      <c r="A170" s="21"/>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7"/>
      <c r="AP170" s="15"/>
      <c r="AT170" s="15"/>
      <c r="AU170" s="15"/>
      <c r="AV170" s="15"/>
      <c r="AW170" s="15"/>
      <c r="AX170" s="15"/>
      <c r="AY170" s="15"/>
      <c r="AZ170" s="6"/>
      <c r="BA170" s="6"/>
      <c r="BB170" s="6"/>
      <c r="BC170" s="6"/>
      <c r="BD170" s="6"/>
      <c r="BE170" s="6"/>
      <c r="BF170" s="6"/>
      <c r="BG170" s="6"/>
      <c r="BH170" s="6"/>
      <c r="BI170" s="6"/>
      <c r="BJ170" s="6"/>
      <c r="BK170" s="6"/>
      <c r="BL170" s="6"/>
      <c r="BM170" s="6"/>
      <c r="BN170" s="6"/>
      <c r="BO170" s="6"/>
      <c r="BZ170" s="6"/>
    </row>
    <row r="171">
      <c r="A171" s="21"/>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7"/>
      <c r="AP171" s="15"/>
      <c r="AT171" s="15"/>
      <c r="AU171" s="15"/>
      <c r="AV171" s="15"/>
      <c r="AW171" s="15"/>
      <c r="AX171" s="15"/>
      <c r="AY171" s="15"/>
      <c r="AZ171" s="6"/>
      <c r="BA171" s="6"/>
      <c r="BB171" s="6"/>
      <c r="BC171" s="6"/>
      <c r="BD171" s="6"/>
      <c r="BE171" s="6"/>
      <c r="BF171" s="6"/>
      <c r="BG171" s="6"/>
      <c r="BH171" s="6"/>
      <c r="BI171" s="6"/>
      <c r="BJ171" s="6"/>
      <c r="BK171" s="6"/>
      <c r="BL171" s="6"/>
      <c r="BM171" s="6"/>
      <c r="BN171" s="6"/>
      <c r="BO171" s="6"/>
      <c r="BZ171" s="6"/>
    </row>
    <row r="172">
      <c r="A172" s="21"/>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7"/>
      <c r="AP172" s="15"/>
      <c r="AT172" s="15"/>
      <c r="AU172" s="15"/>
      <c r="AV172" s="15"/>
      <c r="AW172" s="15"/>
      <c r="AX172" s="15"/>
      <c r="AY172" s="15"/>
      <c r="AZ172" s="6"/>
      <c r="BA172" s="6"/>
      <c r="BB172" s="6"/>
      <c r="BC172" s="6"/>
      <c r="BD172" s="6"/>
      <c r="BE172" s="6"/>
      <c r="BF172" s="6"/>
      <c r="BG172" s="6"/>
      <c r="BH172" s="6"/>
      <c r="BI172" s="6"/>
      <c r="BJ172" s="6"/>
      <c r="BK172" s="6"/>
      <c r="BL172" s="6"/>
      <c r="BM172" s="6"/>
      <c r="BN172" s="6"/>
      <c r="BO172" s="6"/>
      <c r="BZ172" s="6"/>
    </row>
    <row r="173">
      <c r="A173" s="21"/>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7"/>
      <c r="AP173" s="15"/>
      <c r="AT173" s="15"/>
      <c r="AU173" s="15"/>
      <c r="AV173" s="15"/>
      <c r="AW173" s="15"/>
      <c r="AX173" s="15"/>
      <c r="AY173" s="15"/>
      <c r="AZ173" s="6"/>
      <c r="BA173" s="6"/>
      <c r="BB173" s="6"/>
      <c r="BC173" s="6"/>
      <c r="BD173" s="6"/>
      <c r="BE173" s="6"/>
      <c r="BF173" s="6"/>
      <c r="BG173" s="6"/>
      <c r="BH173" s="6"/>
      <c r="BI173" s="6"/>
      <c r="BJ173" s="6"/>
      <c r="BK173" s="6"/>
      <c r="BL173" s="6"/>
      <c r="BM173" s="6"/>
      <c r="BN173" s="6"/>
      <c r="BO173" s="6"/>
      <c r="BZ173" s="6"/>
    </row>
    <row r="174">
      <c r="A174" s="21"/>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7"/>
      <c r="AP174" s="15"/>
      <c r="AT174" s="15"/>
      <c r="AU174" s="15"/>
      <c r="AV174" s="15"/>
      <c r="AW174" s="15"/>
      <c r="AX174" s="15"/>
      <c r="AY174" s="15"/>
      <c r="AZ174" s="6"/>
      <c r="BA174" s="6"/>
      <c r="BB174" s="6"/>
      <c r="BC174" s="6"/>
      <c r="BD174" s="6"/>
      <c r="BE174" s="6"/>
      <c r="BF174" s="6"/>
      <c r="BG174" s="6"/>
      <c r="BH174" s="6"/>
      <c r="BI174" s="6"/>
      <c r="BJ174" s="6"/>
      <c r="BK174" s="6"/>
      <c r="BL174" s="6"/>
      <c r="BM174" s="6"/>
      <c r="BN174" s="6"/>
      <c r="BO174" s="6"/>
      <c r="BZ174" s="6"/>
    </row>
    <row r="175">
      <c r="A175" s="21"/>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7"/>
      <c r="AP175" s="15"/>
      <c r="AT175" s="15"/>
      <c r="AU175" s="15"/>
      <c r="AV175" s="15"/>
      <c r="AW175" s="15"/>
      <c r="AX175" s="15"/>
      <c r="AY175" s="15"/>
      <c r="AZ175" s="6"/>
      <c r="BA175" s="6"/>
      <c r="BB175" s="6"/>
      <c r="BC175" s="6"/>
      <c r="BD175" s="6"/>
      <c r="BE175" s="6"/>
      <c r="BF175" s="6"/>
      <c r="BG175" s="6"/>
      <c r="BH175" s="6"/>
      <c r="BI175" s="6"/>
      <c r="BJ175" s="6"/>
      <c r="BK175" s="6"/>
      <c r="BL175" s="6"/>
      <c r="BM175" s="6"/>
      <c r="BN175" s="6"/>
      <c r="BO175" s="6"/>
      <c r="BZ175" s="6"/>
    </row>
    <row r="176">
      <c r="A176" s="21"/>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7"/>
      <c r="AP176" s="15"/>
      <c r="AT176" s="15"/>
      <c r="AU176" s="15"/>
      <c r="AV176" s="15"/>
      <c r="AW176" s="15"/>
      <c r="AX176" s="15"/>
      <c r="AY176" s="15"/>
      <c r="AZ176" s="6"/>
      <c r="BA176" s="6"/>
      <c r="BB176" s="6"/>
      <c r="BC176" s="6"/>
      <c r="BD176" s="6"/>
      <c r="BE176" s="6"/>
      <c r="BF176" s="6"/>
      <c r="BG176" s="6"/>
      <c r="BH176" s="6"/>
      <c r="BI176" s="6"/>
      <c r="BJ176" s="6"/>
      <c r="BK176" s="6"/>
      <c r="BL176" s="6"/>
      <c r="BM176" s="6"/>
      <c r="BN176" s="6"/>
      <c r="BO176" s="6"/>
      <c r="BZ176" s="6"/>
    </row>
    <row r="177">
      <c r="A177" s="21"/>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7"/>
      <c r="AP177" s="15"/>
      <c r="AT177" s="15"/>
      <c r="AU177" s="15"/>
      <c r="AV177" s="15"/>
      <c r="AW177" s="15"/>
      <c r="AX177" s="15"/>
      <c r="AY177" s="15"/>
      <c r="AZ177" s="6"/>
      <c r="BA177" s="6"/>
      <c r="BB177" s="6"/>
      <c r="BC177" s="6"/>
      <c r="BD177" s="6"/>
      <c r="BE177" s="6"/>
      <c r="BF177" s="6"/>
      <c r="BG177" s="6"/>
      <c r="BH177" s="6"/>
      <c r="BI177" s="6"/>
      <c r="BJ177" s="6"/>
      <c r="BK177" s="6"/>
      <c r="BL177" s="6"/>
      <c r="BM177" s="6"/>
      <c r="BN177" s="6"/>
      <c r="BO177" s="6"/>
      <c r="BZ177" s="6"/>
    </row>
    <row r="178">
      <c r="A178" s="21"/>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7"/>
      <c r="AP178" s="15"/>
      <c r="AT178" s="15"/>
      <c r="AU178" s="15"/>
      <c r="AV178" s="15"/>
      <c r="AW178" s="15"/>
      <c r="AX178" s="15"/>
      <c r="AY178" s="15"/>
      <c r="AZ178" s="6"/>
      <c r="BA178" s="6"/>
      <c r="BB178" s="6"/>
      <c r="BC178" s="6"/>
      <c r="BD178" s="6"/>
      <c r="BE178" s="6"/>
      <c r="BF178" s="6"/>
      <c r="BG178" s="6"/>
      <c r="BH178" s="6"/>
      <c r="BI178" s="6"/>
      <c r="BJ178" s="6"/>
      <c r="BK178" s="6"/>
      <c r="BL178" s="6"/>
      <c r="BM178" s="6"/>
      <c r="BN178" s="6"/>
      <c r="BO178" s="6"/>
      <c r="BZ178" s="6"/>
    </row>
    <row r="179">
      <c r="A179" s="21"/>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7"/>
      <c r="AP179" s="15"/>
      <c r="AT179" s="15"/>
      <c r="AU179" s="15"/>
      <c r="AV179" s="15"/>
      <c r="AW179" s="15"/>
      <c r="AX179" s="15"/>
      <c r="AY179" s="15"/>
      <c r="AZ179" s="6"/>
      <c r="BA179" s="6"/>
      <c r="BB179" s="6"/>
      <c r="BC179" s="6"/>
      <c r="BD179" s="6"/>
      <c r="BE179" s="6"/>
      <c r="BF179" s="6"/>
      <c r="BG179" s="6"/>
      <c r="BH179" s="6"/>
      <c r="BI179" s="6"/>
      <c r="BJ179" s="6"/>
      <c r="BK179" s="6"/>
      <c r="BL179" s="6"/>
      <c r="BM179" s="6"/>
      <c r="BN179" s="6"/>
      <c r="BO179" s="6"/>
      <c r="BZ179" s="6"/>
    </row>
    <row r="180">
      <c r="A180" s="21"/>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7"/>
      <c r="AP180" s="15"/>
      <c r="AT180" s="15"/>
      <c r="AU180" s="15"/>
      <c r="AV180" s="15"/>
      <c r="AW180" s="15"/>
      <c r="AX180" s="15"/>
      <c r="AY180" s="15"/>
      <c r="AZ180" s="6"/>
      <c r="BA180" s="6"/>
      <c r="BB180" s="6"/>
      <c r="BC180" s="6"/>
      <c r="BD180" s="6"/>
      <c r="BE180" s="6"/>
      <c r="BF180" s="6"/>
      <c r="BG180" s="6"/>
      <c r="BH180" s="6"/>
      <c r="BI180" s="6"/>
      <c r="BJ180" s="6"/>
      <c r="BK180" s="6"/>
      <c r="BL180" s="6"/>
      <c r="BM180" s="6"/>
      <c r="BN180" s="6"/>
      <c r="BO180" s="6"/>
      <c r="BZ180" s="6"/>
    </row>
    <row r="181">
      <c r="A181" s="21"/>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7"/>
      <c r="AP181" s="15"/>
      <c r="AT181" s="15"/>
      <c r="AU181" s="15"/>
      <c r="AV181" s="15"/>
      <c r="AW181" s="15"/>
      <c r="AX181" s="15"/>
      <c r="AY181" s="15"/>
      <c r="AZ181" s="6"/>
      <c r="BA181" s="6"/>
      <c r="BB181" s="6"/>
      <c r="BC181" s="6"/>
      <c r="BD181" s="6"/>
      <c r="BE181" s="6"/>
      <c r="BF181" s="6"/>
      <c r="BG181" s="6"/>
      <c r="BH181" s="6"/>
      <c r="BI181" s="6"/>
      <c r="BJ181" s="6"/>
      <c r="BK181" s="6"/>
      <c r="BL181" s="6"/>
      <c r="BM181" s="6"/>
      <c r="BN181" s="6"/>
      <c r="BO181" s="6"/>
      <c r="BZ181" s="6"/>
    </row>
    <row r="182">
      <c r="A182" s="21"/>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7"/>
      <c r="AP182" s="15"/>
      <c r="AT182" s="15"/>
      <c r="AU182" s="15"/>
      <c r="AV182" s="15"/>
      <c r="AW182" s="15"/>
      <c r="AX182" s="15"/>
      <c r="AY182" s="15"/>
      <c r="AZ182" s="6"/>
      <c r="BA182" s="6"/>
      <c r="BB182" s="6"/>
      <c r="BC182" s="6"/>
      <c r="BD182" s="6"/>
      <c r="BE182" s="6"/>
      <c r="BF182" s="6"/>
      <c r="BG182" s="6"/>
      <c r="BH182" s="6"/>
      <c r="BI182" s="6"/>
      <c r="BJ182" s="6"/>
      <c r="BK182" s="6"/>
      <c r="BL182" s="6"/>
      <c r="BM182" s="6"/>
      <c r="BN182" s="6"/>
      <c r="BO182" s="6"/>
      <c r="BZ182" s="6"/>
    </row>
    <row r="183">
      <c r="A183" s="21"/>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7"/>
      <c r="AP183" s="15"/>
      <c r="AT183" s="15"/>
      <c r="AU183" s="15"/>
      <c r="AV183" s="15"/>
      <c r="AW183" s="15"/>
      <c r="AX183" s="15"/>
      <c r="AY183" s="15"/>
      <c r="AZ183" s="6"/>
      <c r="BA183" s="6"/>
      <c r="BB183" s="6"/>
      <c r="BC183" s="6"/>
      <c r="BD183" s="6"/>
      <c r="BE183" s="6"/>
      <c r="BF183" s="6"/>
      <c r="BG183" s="6"/>
      <c r="BH183" s="6"/>
      <c r="BI183" s="6"/>
      <c r="BJ183" s="6"/>
      <c r="BK183" s="6"/>
      <c r="BL183" s="6"/>
      <c r="BM183" s="6"/>
      <c r="BN183" s="6"/>
      <c r="BO183" s="6"/>
      <c r="BZ183" s="6"/>
    </row>
    <row r="184">
      <c r="A184" s="21"/>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7"/>
      <c r="AP184" s="15"/>
      <c r="AT184" s="15"/>
      <c r="AU184" s="15"/>
      <c r="AV184" s="15"/>
      <c r="AW184" s="15"/>
      <c r="AX184" s="15"/>
      <c r="AY184" s="15"/>
      <c r="AZ184" s="6"/>
      <c r="BA184" s="6"/>
      <c r="BB184" s="6"/>
      <c r="BC184" s="6"/>
      <c r="BD184" s="6"/>
      <c r="BE184" s="6"/>
      <c r="BF184" s="6"/>
      <c r="BG184" s="6"/>
      <c r="BH184" s="6"/>
      <c r="BI184" s="6"/>
      <c r="BJ184" s="6"/>
      <c r="BK184" s="6"/>
      <c r="BL184" s="6"/>
      <c r="BM184" s="6"/>
      <c r="BN184" s="6"/>
      <c r="BO184" s="6"/>
      <c r="BZ184" s="6"/>
    </row>
    <row r="185">
      <c r="A185" s="21"/>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7"/>
      <c r="AP185" s="15"/>
      <c r="AT185" s="15"/>
      <c r="AU185" s="15"/>
      <c r="AV185" s="15"/>
      <c r="AW185" s="15"/>
      <c r="AX185" s="15"/>
      <c r="AY185" s="15"/>
      <c r="AZ185" s="6"/>
      <c r="BA185" s="6"/>
      <c r="BB185" s="6"/>
      <c r="BC185" s="6"/>
      <c r="BD185" s="6"/>
      <c r="BE185" s="6"/>
      <c r="BF185" s="6"/>
      <c r="BG185" s="6"/>
      <c r="BH185" s="6"/>
      <c r="BI185" s="6"/>
      <c r="BJ185" s="6"/>
      <c r="BK185" s="6"/>
      <c r="BL185" s="6"/>
      <c r="BM185" s="6"/>
      <c r="BN185" s="6"/>
      <c r="BO185" s="6"/>
      <c r="BZ185" s="6"/>
    </row>
    <row r="186">
      <c r="A186" s="21"/>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7"/>
      <c r="AP186" s="15"/>
      <c r="AT186" s="15"/>
      <c r="AU186" s="15"/>
      <c r="AV186" s="15"/>
      <c r="AW186" s="15"/>
      <c r="AX186" s="15"/>
      <c r="AY186" s="15"/>
      <c r="AZ186" s="6"/>
      <c r="BA186" s="6"/>
      <c r="BB186" s="6"/>
      <c r="BC186" s="6"/>
      <c r="BD186" s="6"/>
      <c r="BE186" s="6"/>
      <c r="BF186" s="6"/>
      <c r="BG186" s="6"/>
      <c r="BH186" s="6"/>
      <c r="BI186" s="6"/>
      <c r="BJ186" s="6"/>
      <c r="BK186" s="6"/>
      <c r="BL186" s="6"/>
      <c r="BM186" s="6"/>
      <c r="BN186" s="6"/>
      <c r="BO186" s="6"/>
      <c r="BZ186" s="6"/>
    </row>
    <row r="187">
      <c r="A187" s="21"/>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7"/>
      <c r="AP187" s="15"/>
      <c r="AT187" s="15"/>
      <c r="AU187" s="15"/>
      <c r="AV187" s="15"/>
      <c r="AW187" s="15"/>
      <c r="AX187" s="15"/>
      <c r="AY187" s="15"/>
      <c r="AZ187" s="6"/>
      <c r="BA187" s="6"/>
      <c r="BB187" s="6"/>
      <c r="BC187" s="6"/>
      <c r="BD187" s="6"/>
      <c r="BE187" s="6"/>
      <c r="BF187" s="6"/>
      <c r="BG187" s="6"/>
      <c r="BH187" s="6"/>
      <c r="BI187" s="6"/>
      <c r="BJ187" s="6"/>
      <c r="BK187" s="6"/>
      <c r="BL187" s="6"/>
      <c r="BM187" s="6"/>
      <c r="BN187" s="6"/>
      <c r="BO187" s="6"/>
      <c r="BZ187" s="6"/>
    </row>
    <row r="188">
      <c r="A188" s="21"/>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7"/>
      <c r="AP188" s="15"/>
      <c r="AT188" s="15"/>
      <c r="AU188" s="15"/>
      <c r="AV188" s="15"/>
      <c r="AW188" s="15"/>
      <c r="AX188" s="15"/>
      <c r="AY188" s="15"/>
      <c r="AZ188" s="6"/>
      <c r="BA188" s="6"/>
      <c r="BB188" s="6"/>
      <c r="BC188" s="6"/>
      <c r="BD188" s="6"/>
      <c r="BE188" s="6"/>
      <c r="BF188" s="6"/>
      <c r="BG188" s="6"/>
      <c r="BH188" s="6"/>
      <c r="BI188" s="6"/>
      <c r="BJ188" s="6"/>
      <c r="BK188" s="6"/>
      <c r="BL188" s="6"/>
      <c r="BM188" s="6"/>
      <c r="BN188" s="6"/>
      <c r="BO188" s="6"/>
      <c r="BZ188" s="6"/>
    </row>
    <row r="189">
      <c r="A189" s="21"/>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7"/>
      <c r="AP189" s="15"/>
      <c r="AT189" s="15"/>
      <c r="AU189" s="15"/>
      <c r="AV189" s="15"/>
      <c r="AW189" s="15"/>
      <c r="AX189" s="15"/>
      <c r="AY189" s="15"/>
      <c r="AZ189" s="6"/>
      <c r="BA189" s="6"/>
      <c r="BB189" s="6"/>
      <c r="BC189" s="6"/>
      <c r="BD189" s="6"/>
      <c r="BE189" s="6"/>
      <c r="BF189" s="6"/>
      <c r="BG189" s="6"/>
      <c r="BH189" s="6"/>
      <c r="BI189" s="6"/>
      <c r="BJ189" s="6"/>
      <c r="BK189" s="6"/>
      <c r="BL189" s="6"/>
      <c r="BM189" s="6"/>
      <c r="BN189" s="6"/>
      <c r="BO189" s="6"/>
      <c r="BZ189" s="6"/>
    </row>
    <row r="190">
      <c r="A190" s="21"/>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7"/>
      <c r="AP190" s="15"/>
      <c r="AT190" s="15"/>
      <c r="AU190" s="15"/>
      <c r="AV190" s="15"/>
      <c r="AW190" s="15"/>
      <c r="AX190" s="15"/>
      <c r="AY190" s="15"/>
      <c r="AZ190" s="6"/>
      <c r="BA190" s="6"/>
      <c r="BB190" s="6"/>
      <c r="BC190" s="6"/>
      <c r="BD190" s="6"/>
      <c r="BE190" s="6"/>
      <c r="BF190" s="6"/>
      <c r="BG190" s="6"/>
      <c r="BH190" s="6"/>
      <c r="BI190" s="6"/>
      <c r="BJ190" s="6"/>
      <c r="BK190" s="6"/>
      <c r="BL190" s="6"/>
      <c r="BM190" s="6"/>
      <c r="BN190" s="6"/>
      <c r="BO190" s="6"/>
      <c r="BZ190" s="6"/>
    </row>
    <row r="191">
      <c r="A191" s="21"/>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7"/>
      <c r="AP191" s="15"/>
      <c r="AT191" s="15"/>
      <c r="AU191" s="15"/>
      <c r="AV191" s="15"/>
      <c r="AW191" s="15"/>
      <c r="AX191" s="15"/>
      <c r="AY191" s="15"/>
      <c r="AZ191" s="6"/>
      <c r="BA191" s="6"/>
      <c r="BB191" s="6"/>
      <c r="BC191" s="6"/>
      <c r="BD191" s="6"/>
      <c r="BE191" s="6"/>
      <c r="BF191" s="6"/>
      <c r="BG191" s="6"/>
      <c r="BH191" s="6"/>
      <c r="BI191" s="6"/>
      <c r="BJ191" s="6"/>
      <c r="BK191" s="6"/>
      <c r="BL191" s="6"/>
      <c r="BM191" s="6"/>
      <c r="BN191" s="6"/>
      <c r="BO191" s="6"/>
      <c r="BZ191" s="6"/>
    </row>
    <row r="192">
      <c r="A192" s="21"/>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7"/>
      <c r="AP192" s="15"/>
      <c r="AT192" s="15"/>
      <c r="AU192" s="15"/>
      <c r="AV192" s="15"/>
      <c r="AW192" s="15"/>
      <c r="AX192" s="15"/>
      <c r="AY192" s="15"/>
      <c r="AZ192" s="6"/>
      <c r="BA192" s="6"/>
      <c r="BB192" s="6"/>
      <c r="BC192" s="6"/>
      <c r="BD192" s="6"/>
      <c r="BE192" s="6"/>
      <c r="BF192" s="6"/>
      <c r="BG192" s="6"/>
      <c r="BH192" s="6"/>
      <c r="BI192" s="6"/>
      <c r="BJ192" s="6"/>
      <c r="BK192" s="6"/>
      <c r="BL192" s="6"/>
      <c r="BM192" s="6"/>
      <c r="BN192" s="6"/>
      <c r="BO192" s="6"/>
      <c r="BZ192" s="6"/>
    </row>
    <row r="193">
      <c r="A193" s="21"/>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7"/>
      <c r="AP193" s="15"/>
      <c r="AT193" s="15"/>
      <c r="AU193" s="15"/>
      <c r="AV193" s="15"/>
      <c r="AW193" s="15"/>
      <c r="AX193" s="15"/>
      <c r="AY193" s="15"/>
      <c r="AZ193" s="6"/>
      <c r="BA193" s="6"/>
      <c r="BB193" s="6"/>
      <c r="BC193" s="6"/>
      <c r="BD193" s="6"/>
      <c r="BE193" s="6"/>
      <c r="BF193" s="6"/>
      <c r="BG193" s="6"/>
      <c r="BH193" s="6"/>
      <c r="BI193" s="6"/>
      <c r="BJ193" s="6"/>
      <c r="BK193" s="6"/>
      <c r="BL193" s="6"/>
      <c r="BM193" s="6"/>
      <c r="BN193" s="6"/>
      <c r="BO193" s="6"/>
      <c r="BZ193" s="6"/>
    </row>
    <row r="194">
      <c r="A194" s="21"/>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7"/>
      <c r="AP194" s="15"/>
      <c r="AT194" s="15"/>
      <c r="AU194" s="15"/>
      <c r="AV194" s="15"/>
      <c r="AW194" s="15"/>
      <c r="AX194" s="15"/>
      <c r="AY194" s="15"/>
      <c r="AZ194" s="6"/>
      <c r="BA194" s="6"/>
      <c r="BB194" s="6"/>
      <c r="BC194" s="6"/>
      <c r="BD194" s="6"/>
      <c r="BE194" s="6"/>
      <c r="BF194" s="6"/>
      <c r="BG194" s="6"/>
      <c r="BH194" s="6"/>
      <c r="BI194" s="6"/>
      <c r="BJ194" s="6"/>
      <c r="BK194" s="6"/>
      <c r="BL194" s="6"/>
      <c r="BM194" s="6"/>
      <c r="BN194" s="6"/>
      <c r="BO194" s="6"/>
      <c r="BZ194" s="6"/>
    </row>
    <row r="195">
      <c r="A195" s="21"/>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7"/>
      <c r="AP195" s="15"/>
      <c r="AT195" s="15"/>
      <c r="AU195" s="15"/>
      <c r="AV195" s="15"/>
      <c r="AW195" s="15"/>
      <c r="AX195" s="15"/>
      <c r="AY195" s="15"/>
      <c r="AZ195" s="6"/>
      <c r="BA195" s="6"/>
      <c r="BB195" s="6"/>
      <c r="BC195" s="6"/>
      <c r="BD195" s="6"/>
      <c r="BE195" s="6"/>
      <c r="BF195" s="6"/>
      <c r="BG195" s="6"/>
      <c r="BH195" s="6"/>
      <c r="BI195" s="6"/>
      <c r="BJ195" s="6"/>
      <c r="BK195" s="6"/>
      <c r="BL195" s="6"/>
      <c r="BM195" s="6"/>
      <c r="BN195" s="6"/>
      <c r="BO195" s="6"/>
      <c r="BZ195" s="6"/>
    </row>
    <row r="196">
      <c r="A196" s="21"/>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7"/>
      <c r="AP196" s="15"/>
      <c r="AT196" s="15"/>
      <c r="AU196" s="15"/>
      <c r="AV196" s="15"/>
      <c r="AW196" s="15"/>
      <c r="AX196" s="15"/>
      <c r="AY196" s="15"/>
      <c r="AZ196" s="6"/>
      <c r="BA196" s="6"/>
      <c r="BB196" s="6"/>
      <c r="BC196" s="6"/>
      <c r="BD196" s="6"/>
      <c r="BE196" s="6"/>
      <c r="BF196" s="6"/>
      <c r="BG196" s="6"/>
      <c r="BH196" s="6"/>
      <c r="BI196" s="6"/>
      <c r="BJ196" s="6"/>
      <c r="BK196" s="6"/>
      <c r="BL196" s="6"/>
      <c r="BM196" s="6"/>
      <c r="BN196" s="6"/>
      <c r="BO196" s="6"/>
      <c r="BZ196" s="6"/>
    </row>
    <row r="197">
      <c r="A197" s="21"/>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7"/>
      <c r="AP197" s="15"/>
      <c r="AT197" s="15"/>
      <c r="AU197" s="15"/>
      <c r="AV197" s="15"/>
      <c r="AW197" s="15"/>
      <c r="AX197" s="15"/>
      <c r="AY197" s="15"/>
      <c r="AZ197" s="6"/>
      <c r="BA197" s="6"/>
      <c r="BB197" s="6"/>
      <c r="BC197" s="6"/>
      <c r="BD197" s="6"/>
      <c r="BE197" s="6"/>
      <c r="BF197" s="6"/>
      <c r="BG197" s="6"/>
      <c r="BH197" s="6"/>
      <c r="BI197" s="6"/>
      <c r="BJ197" s="6"/>
      <c r="BK197" s="6"/>
      <c r="BL197" s="6"/>
      <c r="BM197" s="6"/>
      <c r="BN197" s="6"/>
      <c r="BO197" s="6"/>
      <c r="BZ197" s="6"/>
    </row>
    <row r="198">
      <c r="A198" s="21"/>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7"/>
      <c r="AP198" s="15"/>
      <c r="AT198" s="15"/>
      <c r="AU198" s="15"/>
      <c r="AV198" s="15"/>
      <c r="AW198" s="15"/>
      <c r="AX198" s="15"/>
      <c r="AY198" s="15"/>
      <c r="AZ198" s="6"/>
      <c r="BA198" s="6"/>
      <c r="BB198" s="6"/>
      <c r="BC198" s="6"/>
      <c r="BD198" s="6"/>
      <c r="BE198" s="6"/>
      <c r="BF198" s="6"/>
      <c r="BG198" s="6"/>
      <c r="BH198" s="6"/>
      <c r="BI198" s="6"/>
      <c r="BJ198" s="6"/>
      <c r="BK198" s="6"/>
      <c r="BL198" s="6"/>
      <c r="BM198" s="6"/>
      <c r="BN198" s="6"/>
      <c r="BO198" s="6"/>
      <c r="BZ198" s="6"/>
    </row>
    <row r="199">
      <c r="A199" s="21"/>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7"/>
      <c r="AP199" s="15"/>
      <c r="AT199" s="15"/>
      <c r="AU199" s="15"/>
      <c r="AV199" s="15"/>
      <c r="AW199" s="15"/>
      <c r="AX199" s="15"/>
      <c r="AY199" s="15"/>
      <c r="AZ199" s="6"/>
      <c r="BA199" s="6"/>
      <c r="BB199" s="6"/>
      <c r="BC199" s="6"/>
      <c r="BD199" s="6"/>
      <c r="BE199" s="6"/>
      <c r="BF199" s="6"/>
      <c r="BG199" s="6"/>
      <c r="BH199" s="6"/>
      <c r="BI199" s="6"/>
      <c r="BJ199" s="6"/>
      <c r="BK199" s="6"/>
      <c r="BL199" s="6"/>
      <c r="BM199" s="6"/>
      <c r="BN199" s="6"/>
      <c r="BO199" s="6"/>
      <c r="BZ199" s="6"/>
    </row>
    <row r="200">
      <c r="A200" s="21"/>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7"/>
      <c r="AP200" s="15"/>
      <c r="AT200" s="15"/>
      <c r="AU200" s="15"/>
      <c r="AV200" s="15"/>
      <c r="AW200" s="15"/>
      <c r="AX200" s="15"/>
      <c r="AY200" s="15"/>
      <c r="AZ200" s="6"/>
      <c r="BA200" s="6"/>
      <c r="BB200" s="6"/>
      <c r="BC200" s="6"/>
      <c r="BD200" s="6"/>
      <c r="BE200" s="6"/>
      <c r="BF200" s="6"/>
      <c r="BG200" s="6"/>
      <c r="BH200" s="6"/>
      <c r="BI200" s="6"/>
      <c r="BJ200" s="6"/>
      <c r="BK200" s="6"/>
      <c r="BL200" s="6"/>
      <c r="BM200" s="6"/>
      <c r="BN200" s="6"/>
      <c r="BO200" s="6"/>
      <c r="BZ200" s="6"/>
    </row>
    <row r="201">
      <c r="A201" s="21"/>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7"/>
      <c r="AP201" s="15"/>
      <c r="AT201" s="15"/>
      <c r="AU201" s="15"/>
      <c r="AV201" s="15"/>
      <c r="AW201" s="15"/>
      <c r="AX201" s="15"/>
      <c r="AY201" s="15"/>
      <c r="AZ201" s="6"/>
      <c r="BA201" s="6"/>
      <c r="BB201" s="6"/>
      <c r="BC201" s="6"/>
      <c r="BD201" s="6"/>
      <c r="BE201" s="6"/>
      <c r="BF201" s="6"/>
      <c r="BG201" s="6"/>
      <c r="BH201" s="6"/>
      <c r="BI201" s="6"/>
      <c r="BJ201" s="6"/>
      <c r="BK201" s="6"/>
      <c r="BL201" s="6"/>
      <c r="BM201" s="6"/>
      <c r="BN201" s="6"/>
      <c r="BO201" s="6"/>
      <c r="BZ201" s="6"/>
    </row>
    <row r="202">
      <c r="A202" s="21"/>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7"/>
      <c r="AP202" s="15"/>
      <c r="AT202" s="15"/>
      <c r="AU202" s="15"/>
      <c r="AV202" s="15"/>
      <c r="AW202" s="15"/>
      <c r="AX202" s="15"/>
      <c r="AY202" s="15"/>
      <c r="AZ202" s="6"/>
      <c r="BA202" s="6"/>
      <c r="BB202" s="6"/>
      <c r="BC202" s="6"/>
      <c r="BD202" s="6"/>
      <c r="BE202" s="6"/>
      <c r="BF202" s="6"/>
      <c r="BG202" s="6"/>
      <c r="BH202" s="6"/>
      <c r="BI202" s="6"/>
      <c r="BJ202" s="6"/>
      <c r="BK202" s="6"/>
      <c r="BL202" s="6"/>
      <c r="BM202" s="6"/>
      <c r="BN202" s="6"/>
      <c r="BO202" s="6"/>
      <c r="BZ202" s="6"/>
    </row>
    <row r="203">
      <c r="A203" s="21"/>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7"/>
      <c r="AP203" s="15"/>
      <c r="AT203" s="15"/>
      <c r="AU203" s="15"/>
      <c r="AV203" s="15"/>
      <c r="AW203" s="15"/>
      <c r="AX203" s="15"/>
      <c r="AY203" s="15"/>
      <c r="AZ203" s="6"/>
      <c r="BA203" s="6"/>
      <c r="BB203" s="6"/>
      <c r="BC203" s="6"/>
      <c r="BD203" s="6"/>
      <c r="BE203" s="6"/>
      <c r="BF203" s="6"/>
      <c r="BG203" s="6"/>
      <c r="BH203" s="6"/>
      <c r="BI203" s="6"/>
      <c r="BJ203" s="6"/>
      <c r="BK203" s="6"/>
      <c r="BL203" s="6"/>
      <c r="BM203" s="6"/>
      <c r="BN203" s="6"/>
      <c r="BO203" s="6"/>
      <c r="BZ203" s="6"/>
    </row>
    <row r="204">
      <c r="A204" s="21"/>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7"/>
      <c r="AP204" s="15"/>
      <c r="AT204" s="15"/>
      <c r="AU204" s="15"/>
      <c r="AV204" s="15"/>
      <c r="AW204" s="15"/>
      <c r="AX204" s="15"/>
      <c r="AY204" s="15"/>
      <c r="AZ204" s="6"/>
      <c r="BA204" s="6"/>
      <c r="BB204" s="6"/>
      <c r="BC204" s="6"/>
      <c r="BD204" s="6"/>
      <c r="BE204" s="6"/>
      <c r="BF204" s="6"/>
      <c r="BG204" s="6"/>
      <c r="BH204" s="6"/>
      <c r="BI204" s="6"/>
      <c r="BJ204" s="6"/>
      <c r="BK204" s="6"/>
      <c r="BL204" s="6"/>
      <c r="BM204" s="6"/>
      <c r="BN204" s="6"/>
      <c r="BO204" s="6"/>
      <c r="BZ204" s="6"/>
    </row>
    <row r="205">
      <c r="A205" s="21"/>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7"/>
      <c r="AP205" s="15"/>
      <c r="AT205" s="15"/>
      <c r="AU205" s="15"/>
      <c r="AV205" s="15"/>
      <c r="AW205" s="15"/>
      <c r="AX205" s="15"/>
      <c r="AY205" s="15"/>
      <c r="AZ205" s="6"/>
      <c r="BA205" s="6"/>
      <c r="BB205" s="6"/>
      <c r="BC205" s="6"/>
      <c r="BD205" s="6"/>
      <c r="BE205" s="6"/>
      <c r="BF205" s="6"/>
      <c r="BG205" s="6"/>
      <c r="BH205" s="6"/>
      <c r="BI205" s="6"/>
      <c r="BJ205" s="6"/>
      <c r="BK205" s="6"/>
      <c r="BL205" s="6"/>
      <c r="BM205" s="6"/>
      <c r="BN205" s="6"/>
      <c r="BO205" s="6"/>
      <c r="BZ205" s="6"/>
    </row>
    <row r="206">
      <c r="A206" s="21"/>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7"/>
      <c r="AP206" s="15"/>
      <c r="AT206" s="15"/>
      <c r="AU206" s="15"/>
      <c r="AV206" s="15"/>
      <c r="AW206" s="15"/>
      <c r="AX206" s="15"/>
      <c r="AY206" s="15"/>
      <c r="AZ206" s="6"/>
      <c r="BA206" s="6"/>
      <c r="BB206" s="6"/>
      <c r="BC206" s="6"/>
      <c r="BD206" s="6"/>
      <c r="BE206" s="6"/>
      <c r="BF206" s="6"/>
      <c r="BG206" s="6"/>
      <c r="BH206" s="6"/>
      <c r="BI206" s="6"/>
      <c r="BJ206" s="6"/>
      <c r="BK206" s="6"/>
      <c r="BL206" s="6"/>
      <c r="BM206" s="6"/>
      <c r="BN206" s="6"/>
      <c r="BO206" s="6"/>
      <c r="BZ206" s="6"/>
    </row>
    <row r="207">
      <c r="A207" s="21"/>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7"/>
      <c r="AP207" s="15"/>
      <c r="AT207" s="15"/>
      <c r="AU207" s="15"/>
      <c r="AV207" s="15"/>
      <c r="AW207" s="15"/>
      <c r="AX207" s="15"/>
      <c r="AY207" s="15"/>
      <c r="AZ207" s="6"/>
      <c r="BA207" s="6"/>
      <c r="BB207" s="6"/>
      <c r="BC207" s="6"/>
      <c r="BD207" s="6"/>
      <c r="BE207" s="6"/>
      <c r="BF207" s="6"/>
      <c r="BG207" s="6"/>
      <c r="BH207" s="6"/>
      <c r="BI207" s="6"/>
      <c r="BJ207" s="6"/>
      <c r="BK207" s="6"/>
      <c r="BL207" s="6"/>
      <c r="BM207" s="6"/>
      <c r="BN207" s="6"/>
      <c r="BO207" s="6"/>
      <c r="BZ207" s="6"/>
    </row>
    <row r="208">
      <c r="A208" s="21"/>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7"/>
      <c r="AP208" s="15"/>
      <c r="AT208" s="15"/>
      <c r="AU208" s="15"/>
      <c r="AV208" s="15"/>
      <c r="AW208" s="15"/>
      <c r="AX208" s="15"/>
      <c r="AY208" s="15"/>
      <c r="AZ208" s="6"/>
      <c r="BA208" s="6"/>
      <c r="BB208" s="6"/>
      <c r="BC208" s="6"/>
      <c r="BD208" s="6"/>
      <c r="BE208" s="6"/>
      <c r="BF208" s="6"/>
      <c r="BG208" s="6"/>
      <c r="BH208" s="6"/>
      <c r="BI208" s="6"/>
      <c r="BJ208" s="6"/>
      <c r="BK208" s="6"/>
      <c r="BL208" s="6"/>
      <c r="BM208" s="6"/>
      <c r="BN208" s="6"/>
      <c r="BO208" s="6"/>
      <c r="BZ208" s="6"/>
    </row>
    <row r="209">
      <c r="A209" s="21"/>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7"/>
      <c r="AP209" s="15"/>
      <c r="AT209" s="15"/>
      <c r="AU209" s="15"/>
      <c r="AV209" s="15"/>
      <c r="AW209" s="15"/>
      <c r="AX209" s="15"/>
      <c r="AY209" s="15"/>
      <c r="AZ209" s="6"/>
      <c r="BA209" s="6"/>
      <c r="BB209" s="6"/>
      <c r="BC209" s="6"/>
      <c r="BD209" s="6"/>
      <c r="BE209" s="6"/>
      <c r="BF209" s="6"/>
      <c r="BG209" s="6"/>
      <c r="BH209" s="6"/>
      <c r="BI209" s="6"/>
      <c r="BJ209" s="6"/>
      <c r="BK209" s="6"/>
      <c r="BL209" s="6"/>
      <c r="BM209" s="6"/>
      <c r="BN209" s="6"/>
      <c r="BO209" s="6"/>
      <c r="BZ209" s="6"/>
    </row>
    <row r="210">
      <c r="A210" s="21"/>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7"/>
      <c r="AP210" s="15"/>
      <c r="AT210" s="15"/>
      <c r="AU210" s="15"/>
      <c r="AV210" s="15"/>
      <c r="AW210" s="15"/>
      <c r="AX210" s="15"/>
      <c r="AY210" s="15"/>
      <c r="AZ210" s="6"/>
      <c r="BA210" s="6"/>
      <c r="BB210" s="6"/>
      <c r="BC210" s="6"/>
      <c r="BD210" s="6"/>
      <c r="BE210" s="6"/>
      <c r="BF210" s="6"/>
      <c r="BG210" s="6"/>
      <c r="BH210" s="6"/>
      <c r="BI210" s="6"/>
      <c r="BJ210" s="6"/>
      <c r="BK210" s="6"/>
      <c r="BL210" s="6"/>
      <c r="BM210" s="6"/>
      <c r="BN210" s="6"/>
      <c r="BO210" s="6"/>
      <c r="BZ210" s="6"/>
    </row>
    <row r="211">
      <c r="A211" s="21"/>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7"/>
      <c r="AP211" s="15"/>
      <c r="AT211" s="15"/>
      <c r="AU211" s="15"/>
      <c r="AV211" s="15"/>
      <c r="AW211" s="15"/>
      <c r="AX211" s="15"/>
      <c r="AY211" s="15"/>
      <c r="AZ211" s="6"/>
      <c r="BA211" s="6"/>
      <c r="BB211" s="6"/>
      <c r="BC211" s="6"/>
      <c r="BD211" s="6"/>
      <c r="BE211" s="6"/>
      <c r="BF211" s="6"/>
      <c r="BG211" s="6"/>
      <c r="BH211" s="6"/>
      <c r="BI211" s="6"/>
      <c r="BJ211" s="6"/>
      <c r="BK211" s="6"/>
      <c r="BL211" s="6"/>
      <c r="BM211" s="6"/>
      <c r="BN211" s="6"/>
      <c r="BO211" s="6"/>
      <c r="BZ211" s="6"/>
    </row>
    <row r="212">
      <c r="A212" s="21"/>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7"/>
      <c r="AP212" s="15"/>
      <c r="AT212" s="15"/>
      <c r="AU212" s="15"/>
      <c r="AV212" s="15"/>
      <c r="AW212" s="15"/>
      <c r="AX212" s="15"/>
      <c r="AY212" s="15"/>
      <c r="AZ212" s="6"/>
      <c r="BA212" s="6"/>
      <c r="BB212" s="6"/>
      <c r="BC212" s="6"/>
      <c r="BD212" s="6"/>
      <c r="BE212" s="6"/>
      <c r="BF212" s="6"/>
      <c r="BG212" s="6"/>
      <c r="BH212" s="6"/>
      <c r="BI212" s="6"/>
      <c r="BJ212" s="6"/>
      <c r="BK212" s="6"/>
      <c r="BL212" s="6"/>
      <c r="BM212" s="6"/>
      <c r="BN212" s="6"/>
      <c r="BO212" s="6"/>
      <c r="BZ212" s="6"/>
    </row>
    <row r="213">
      <c r="A213" s="21"/>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7"/>
      <c r="AP213" s="15"/>
      <c r="AT213" s="15"/>
      <c r="AU213" s="15"/>
      <c r="AV213" s="15"/>
      <c r="AW213" s="15"/>
      <c r="AX213" s="15"/>
      <c r="AY213" s="15"/>
      <c r="AZ213" s="6"/>
      <c r="BA213" s="6"/>
      <c r="BB213" s="6"/>
      <c r="BC213" s="6"/>
      <c r="BD213" s="6"/>
      <c r="BE213" s="6"/>
      <c r="BF213" s="6"/>
      <c r="BG213" s="6"/>
      <c r="BH213" s="6"/>
      <c r="BI213" s="6"/>
      <c r="BJ213" s="6"/>
      <c r="BK213" s="6"/>
      <c r="BL213" s="6"/>
      <c r="BM213" s="6"/>
      <c r="BN213" s="6"/>
      <c r="BO213" s="6"/>
      <c r="BZ213" s="6"/>
    </row>
    <row r="214">
      <c r="A214" s="21"/>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7"/>
      <c r="AP214" s="15"/>
      <c r="AT214" s="15"/>
      <c r="AU214" s="15"/>
      <c r="AV214" s="15"/>
      <c r="AW214" s="15"/>
      <c r="AX214" s="15"/>
      <c r="AY214" s="15"/>
      <c r="AZ214" s="6"/>
      <c r="BA214" s="6"/>
      <c r="BB214" s="6"/>
      <c r="BC214" s="6"/>
      <c r="BD214" s="6"/>
      <c r="BE214" s="6"/>
      <c r="BF214" s="6"/>
      <c r="BG214" s="6"/>
      <c r="BH214" s="6"/>
      <c r="BI214" s="6"/>
      <c r="BJ214" s="6"/>
      <c r="BK214" s="6"/>
      <c r="BL214" s="6"/>
      <c r="BM214" s="6"/>
      <c r="BN214" s="6"/>
      <c r="BO214" s="6"/>
      <c r="BZ214" s="6"/>
    </row>
    <row r="215">
      <c r="A215" s="21"/>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7"/>
      <c r="AP215" s="15"/>
      <c r="AT215" s="15"/>
      <c r="AU215" s="15"/>
      <c r="AV215" s="15"/>
      <c r="AW215" s="15"/>
      <c r="AX215" s="15"/>
      <c r="AY215" s="15"/>
      <c r="AZ215" s="6"/>
      <c r="BA215" s="6"/>
      <c r="BB215" s="6"/>
      <c r="BC215" s="6"/>
      <c r="BD215" s="6"/>
      <c r="BE215" s="6"/>
      <c r="BF215" s="6"/>
      <c r="BG215" s="6"/>
      <c r="BH215" s="6"/>
      <c r="BI215" s="6"/>
      <c r="BJ215" s="6"/>
      <c r="BK215" s="6"/>
      <c r="BL215" s="6"/>
      <c r="BM215" s="6"/>
      <c r="BN215" s="6"/>
      <c r="BO215" s="6"/>
      <c r="BZ215" s="6"/>
    </row>
    <row r="216">
      <c r="A216" s="21"/>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7"/>
      <c r="AP216" s="15"/>
      <c r="AT216" s="15"/>
      <c r="AU216" s="15"/>
      <c r="AV216" s="15"/>
      <c r="AW216" s="15"/>
      <c r="AX216" s="15"/>
      <c r="AY216" s="15"/>
      <c r="AZ216" s="6"/>
      <c r="BA216" s="6"/>
      <c r="BB216" s="6"/>
      <c r="BC216" s="6"/>
      <c r="BD216" s="6"/>
      <c r="BE216" s="6"/>
      <c r="BF216" s="6"/>
      <c r="BG216" s="6"/>
      <c r="BH216" s="6"/>
      <c r="BI216" s="6"/>
      <c r="BJ216" s="6"/>
      <c r="BK216" s="6"/>
      <c r="BL216" s="6"/>
      <c r="BM216" s="6"/>
      <c r="BN216" s="6"/>
      <c r="BO216" s="6"/>
      <c r="BZ216" s="6"/>
    </row>
    <row r="217">
      <c r="A217" s="21"/>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7"/>
      <c r="AP217" s="15"/>
      <c r="AT217" s="15"/>
      <c r="AU217" s="15"/>
      <c r="AV217" s="15"/>
      <c r="AW217" s="15"/>
      <c r="AX217" s="15"/>
      <c r="AY217" s="15"/>
      <c r="AZ217" s="6"/>
      <c r="BA217" s="6"/>
      <c r="BB217" s="6"/>
      <c r="BC217" s="6"/>
      <c r="BD217" s="6"/>
      <c r="BE217" s="6"/>
      <c r="BF217" s="6"/>
      <c r="BG217" s="6"/>
      <c r="BH217" s="6"/>
      <c r="BI217" s="6"/>
      <c r="BJ217" s="6"/>
      <c r="BK217" s="6"/>
      <c r="BL217" s="6"/>
      <c r="BM217" s="6"/>
      <c r="BN217" s="6"/>
      <c r="BO217" s="6"/>
      <c r="BZ217" s="6"/>
    </row>
    <row r="218">
      <c r="A218" s="21"/>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7"/>
      <c r="AP218" s="15"/>
      <c r="AT218" s="15"/>
      <c r="AU218" s="15"/>
      <c r="AV218" s="15"/>
      <c r="AW218" s="15"/>
      <c r="AX218" s="15"/>
      <c r="AY218" s="15"/>
      <c r="AZ218" s="6"/>
      <c r="BA218" s="6"/>
      <c r="BB218" s="6"/>
      <c r="BC218" s="6"/>
      <c r="BD218" s="6"/>
      <c r="BE218" s="6"/>
      <c r="BF218" s="6"/>
      <c r="BG218" s="6"/>
      <c r="BH218" s="6"/>
      <c r="BI218" s="6"/>
      <c r="BJ218" s="6"/>
      <c r="BK218" s="6"/>
      <c r="BL218" s="6"/>
      <c r="BM218" s="6"/>
      <c r="BN218" s="6"/>
      <c r="BO218" s="6"/>
      <c r="BZ218" s="6"/>
    </row>
    <row r="219">
      <c r="A219" s="21"/>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7"/>
      <c r="AP219" s="15"/>
      <c r="AT219" s="15"/>
      <c r="AU219" s="15"/>
      <c r="AV219" s="15"/>
      <c r="AW219" s="15"/>
      <c r="AX219" s="15"/>
      <c r="AY219" s="15"/>
      <c r="AZ219" s="6"/>
      <c r="BA219" s="6"/>
      <c r="BB219" s="6"/>
      <c r="BC219" s="6"/>
      <c r="BD219" s="6"/>
      <c r="BE219" s="6"/>
      <c r="BF219" s="6"/>
      <c r="BG219" s="6"/>
      <c r="BH219" s="6"/>
      <c r="BI219" s="6"/>
      <c r="BJ219" s="6"/>
      <c r="BK219" s="6"/>
      <c r="BL219" s="6"/>
      <c r="BM219" s="6"/>
      <c r="BN219" s="6"/>
      <c r="BO219" s="6"/>
      <c r="BZ219" s="6"/>
    </row>
    <row r="220">
      <c r="A220" s="21"/>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7"/>
      <c r="AP220" s="15"/>
      <c r="AT220" s="15"/>
      <c r="AU220" s="15"/>
      <c r="AV220" s="15"/>
      <c r="AW220" s="15"/>
      <c r="AX220" s="15"/>
      <c r="AY220" s="15"/>
      <c r="AZ220" s="6"/>
      <c r="BA220" s="6"/>
      <c r="BB220" s="6"/>
      <c r="BC220" s="6"/>
      <c r="BD220" s="6"/>
      <c r="BE220" s="6"/>
      <c r="BF220" s="6"/>
      <c r="BG220" s="6"/>
      <c r="BH220" s="6"/>
      <c r="BI220" s="6"/>
      <c r="BJ220" s="6"/>
      <c r="BK220" s="6"/>
      <c r="BL220" s="6"/>
      <c r="BM220" s="6"/>
      <c r="BN220" s="6"/>
      <c r="BO220" s="6"/>
      <c r="BZ220" s="6"/>
    </row>
    <row r="221">
      <c r="A221" s="21"/>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7"/>
      <c r="AP221" s="15"/>
      <c r="AT221" s="15"/>
      <c r="AU221" s="15"/>
      <c r="AV221" s="15"/>
      <c r="AW221" s="15"/>
      <c r="AX221" s="15"/>
      <c r="AY221" s="15"/>
      <c r="AZ221" s="6"/>
      <c r="BA221" s="6"/>
      <c r="BB221" s="6"/>
      <c r="BC221" s="6"/>
      <c r="BD221" s="6"/>
      <c r="BE221" s="6"/>
      <c r="BF221" s="6"/>
      <c r="BG221" s="6"/>
      <c r="BH221" s="6"/>
      <c r="BI221" s="6"/>
      <c r="BJ221" s="6"/>
      <c r="BK221" s="6"/>
      <c r="BL221" s="6"/>
      <c r="BM221" s="6"/>
      <c r="BN221" s="6"/>
      <c r="BO221" s="6"/>
      <c r="BZ221" s="6"/>
    </row>
    <row r="222">
      <c r="A222" s="21"/>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7"/>
      <c r="AP222" s="15"/>
      <c r="AT222" s="15"/>
      <c r="AU222" s="15"/>
      <c r="AV222" s="15"/>
      <c r="AW222" s="15"/>
      <c r="AX222" s="15"/>
      <c r="AY222" s="15"/>
      <c r="AZ222" s="6"/>
      <c r="BA222" s="6"/>
      <c r="BB222" s="6"/>
      <c r="BC222" s="6"/>
      <c r="BD222" s="6"/>
      <c r="BE222" s="6"/>
      <c r="BF222" s="6"/>
      <c r="BG222" s="6"/>
      <c r="BH222" s="6"/>
      <c r="BI222" s="6"/>
      <c r="BJ222" s="6"/>
      <c r="BK222" s="6"/>
      <c r="BL222" s="6"/>
      <c r="BM222" s="6"/>
      <c r="BN222" s="6"/>
      <c r="BO222" s="6"/>
      <c r="BZ222" s="6"/>
    </row>
    <row r="223">
      <c r="A223" s="21"/>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7"/>
      <c r="AP223" s="15"/>
      <c r="AT223" s="15"/>
      <c r="AU223" s="15"/>
      <c r="AV223" s="15"/>
      <c r="AW223" s="15"/>
      <c r="AX223" s="15"/>
      <c r="AY223" s="15"/>
      <c r="AZ223" s="6"/>
      <c r="BA223" s="6"/>
      <c r="BB223" s="6"/>
      <c r="BC223" s="6"/>
      <c r="BD223" s="6"/>
      <c r="BE223" s="6"/>
      <c r="BF223" s="6"/>
      <c r="BG223" s="6"/>
      <c r="BH223" s="6"/>
      <c r="BI223" s="6"/>
      <c r="BJ223" s="6"/>
      <c r="BK223" s="6"/>
      <c r="BL223" s="6"/>
      <c r="BM223" s="6"/>
      <c r="BN223" s="6"/>
      <c r="BO223" s="6"/>
      <c r="BZ223" s="6"/>
    </row>
    <row r="224">
      <c r="A224" s="21"/>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7"/>
      <c r="AP224" s="15"/>
      <c r="AT224" s="15"/>
      <c r="AU224" s="15"/>
      <c r="AV224" s="15"/>
      <c r="AW224" s="15"/>
      <c r="AX224" s="15"/>
      <c r="AY224" s="15"/>
      <c r="AZ224" s="6"/>
      <c r="BA224" s="6"/>
      <c r="BB224" s="6"/>
      <c r="BC224" s="6"/>
      <c r="BD224" s="6"/>
      <c r="BE224" s="6"/>
      <c r="BF224" s="6"/>
      <c r="BG224" s="6"/>
      <c r="BH224" s="6"/>
      <c r="BI224" s="6"/>
      <c r="BJ224" s="6"/>
      <c r="BK224" s="6"/>
      <c r="BL224" s="6"/>
      <c r="BM224" s="6"/>
      <c r="BN224" s="6"/>
      <c r="BO224" s="6"/>
      <c r="BZ224" s="6"/>
    </row>
    <row r="225">
      <c r="A225" s="21"/>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7"/>
      <c r="AP225" s="15"/>
      <c r="AT225" s="15"/>
      <c r="AU225" s="15"/>
      <c r="AV225" s="15"/>
      <c r="AW225" s="15"/>
      <c r="AX225" s="15"/>
      <c r="AY225" s="15"/>
      <c r="AZ225" s="6"/>
      <c r="BA225" s="6"/>
      <c r="BB225" s="6"/>
      <c r="BC225" s="6"/>
      <c r="BD225" s="6"/>
      <c r="BE225" s="6"/>
      <c r="BF225" s="6"/>
      <c r="BG225" s="6"/>
      <c r="BH225" s="6"/>
      <c r="BI225" s="6"/>
      <c r="BJ225" s="6"/>
      <c r="BK225" s="6"/>
      <c r="BL225" s="6"/>
      <c r="BM225" s="6"/>
      <c r="BN225" s="6"/>
      <c r="BO225" s="6"/>
      <c r="BZ225" s="6"/>
    </row>
    <row r="226">
      <c r="A226" s="21"/>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7"/>
      <c r="AP226" s="15"/>
      <c r="AT226" s="15"/>
      <c r="AU226" s="15"/>
      <c r="AV226" s="15"/>
      <c r="AW226" s="15"/>
      <c r="AX226" s="15"/>
      <c r="AY226" s="15"/>
      <c r="AZ226" s="6"/>
      <c r="BA226" s="6"/>
      <c r="BB226" s="6"/>
      <c r="BC226" s="6"/>
      <c r="BD226" s="6"/>
      <c r="BE226" s="6"/>
      <c r="BF226" s="6"/>
      <c r="BG226" s="6"/>
      <c r="BH226" s="6"/>
      <c r="BI226" s="6"/>
      <c r="BJ226" s="6"/>
      <c r="BK226" s="6"/>
      <c r="BL226" s="6"/>
      <c r="BM226" s="6"/>
      <c r="BN226" s="6"/>
      <c r="BO226" s="6"/>
      <c r="BZ226" s="6"/>
    </row>
    <row r="227">
      <c r="A227" s="21"/>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7"/>
      <c r="AP227" s="15"/>
      <c r="AT227" s="15"/>
      <c r="AU227" s="15"/>
      <c r="AV227" s="15"/>
      <c r="AW227" s="15"/>
      <c r="AX227" s="15"/>
      <c r="AY227" s="15"/>
      <c r="AZ227" s="6"/>
      <c r="BA227" s="6"/>
      <c r="BB227" s="6"/>
      <c r="BC227" s="6"/>
      <c r="BD227" s="6"/>
      <c r="BE227" s="6"/>
      <c r="BF227" s="6"/>
      <c r="BG227" s="6"/>
      <c r="BH227" s="6"/>
      <c r="BI227" s="6"/>
      <c r="BJ227" s="6"/>
      <c r="BK227" s="6"/>
      <c r="BL227" s="6"/>
      <c r="BM227" s="6"/>
      <c r="BN227" s="6"/>
      <c r="BO227" s="6"/>
      <c r="BZ227" s="6"/>
    </row>
    <row r="228">
      <c r="A228" s="21"/>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7"/>
      <c r="AP228" s="15"/>
      <c r="AT228" s="15"/>
      <c r="AU228" s="15"/>
      <c r="AV228" s="15"/>
      <c r="AW228" s="15"/>
      <c r="AX228" s="15"/>
      <c r="AY228" s="15"/>
      <c r="AZ228" s="6"/>
      <c r="BA228" s="6"/>
      <c r="BB228" s="6"/>
      <c r="BC228" s="6"/>
      <c r="BD228" s="6"/>
      <c r="BE228" s="6"/>
      <c r="BF228" s="6"/>
      <c r="BG228" s="6"/>
      <c r="BH228" s="6"/>
      <c r="BI228" s="6"/>
      <c r="BJ228" s="6"/>
      <c r="BK228" s="6"/>
      <c r="BL228" s="6"/>
      <c r="BM228" s="6"/>
      <c r="BN228" s="6"/>
      <c r="BO228" s="6"/>
      <c r="BZ228" s="6"/>
    </row>
    <row r="229">
      <c r="A229" s="21"/>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7"/>
      <c r="AP229" s="15"/>
      <c r="AT229" s="15"/>
      <c r="AU229" s="15"/>
      <c r="AV229" s="15"/>
      <c r="AW229" s="15"/>
      <c r="AX229" s="15"/>
      <c r="AY229" s="15"/>
      <c r="AZ229" s="6"/>
      <c r="BA229" s="6"/>
      <c r="BB229" s="6"/>
      <c r="BC229" s="6"/>
      <c r="BD229" s="6"/>
      <c r="BE229" s="6"/>
      <c r="BF229" s="6"/>
      <c r="BG229" s="6"/>
      <c r="BH229" s="6"/>
      <c r="BI229" s="6"/>
      <c r="BJ229" s="6"/>
      <c r="BK229" s="6"/>
      <c r="BL229" s="6"/>
      <c r="BM229" s="6"/>
      <c r="BN229" s="6"/>
      <c r="BO229" s="6"/>
      <c r="BZ229" s="6"/>
    </row>
    <row r="230">
      <c r="A230" s="21"/>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7"/>
      <c r="AP230" s="15"/>
      <c r="AT230" s="15"/>
      <c r="AU230" s="15"/>
      <c r="AV230" s="15"/>
      <c r="AW230" s="15"/>
      <c r="AX230" s="15"/>
      <c r="AY230" s="15"/>
      <c r="AZ230" s="6"/>
      <c r="BA230" s="6"/>
      <c r="BB230" s="6"/>
      <c r="BC230" s="6"/>
      <c r="BD230" s="6"/>
      <c r="BE230" s="6"/>
      <c r="BF230" s="6"/>
      <c r="BG230" s="6"/>
      <c r="BH230" s="6"/>
      <c r="BI230" s="6"/>
      <c r="BJ230" s="6"/>
      <c r="BK230" s="6"/>
      <c r="BL230" s="6"/>
      <c r="BM230" s="6"/>
      <c r="BN230" s="6"/>
      <c r="BO230" s="6"/>
      <c r="BZ230" s="6"/>
    </row>
    <row r="231">
      <c r="A231" s="21"/>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7"/>
      <c r="AP231" s="15"/>
      <c r="AT231" s="15"/>
      <c r="AU231" s="15"/>
      <c r="AV231" s="15"/>
      <c r="AW231" s="15"/>
      <c r="AX231" s="15"/>
      <c r="AY231" s="15"/>
      <c r="AZ231" s="6"/>
      <c r="BA231" s="6"/>
      <c r="BB231" s="6"/>
      <c r="BC231" s="6"/>
      <c r="BD231" s="6"/>
      <c r="BE231" s="6"/>
      <c r="BF231" s="6"/>
      <c r="BG231" s="6"/>
      <c r="BH231" s="6"/>
      <c r="BI231" s="6"/>
      <c r="BJ231" s="6"/>
      <c r="BK231" s="6"/>
      <c r="BL231" s="6"/>
      <c r="BM231" s="6"/>
      <c r="BN231" s="6"/>
      <c r="BO231" s="6"/>
      <c r="BZ231" s="6"/>
    </row>
    <row r="232">
      <c r="A232" s="21"/>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7"/>
      <c r="AP232" s="15"/>
      <c r="AT232" s="15"/>
      <c r="AU232" s="15"/>
      <c r="AV232" s="15"/>
      <c r="AW232" s="15"/>
      <c r="AX232" s="15"/>
      <c r="AY232" s="15"/>
      <c r="AZ232" s="6"/>
      <c r="BA232" s="6"/>
      <c r="BB232" s="6"/>
      <c r="BC232" s="6"/>
      <c r="BD232" s="6"/>
      <c r="BE232" s="6"/>
      <c r="BF232" s="6"/>
      <c r="BG232" s="6"/>
      <c r="BH232" s="6"/>
      <c r="BI232" s="6"/>
      <c r="BJ232" s="6"/>
      <c r="BK232" s="6"/>
      <c r="BL232" s="6"/>
      <c r="BM232" s="6"/>
      <c r="BN232" s="6"/>
      <c r="BO232" s="6"/>
      <c r="BZ232" s="6"/>
    </row>
    <row r="233">
      <c r="A233" s="21"/>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7"/>
      <c r="AP233" s="15"/>
      <c r="AT233" s="15"/>
      <c r="AU233" s="15"/>
      <c r="AV233" s="15"/>
      <c r="AW233" s="15"/>
      <c r="AX233" s="15"/>
      <c r="AY233" s="15"/>
      <c r="AZ233" s="6"/>
      <c r="BA233" s="6"/>
      <c r="BB233" s="6"/>
      <c r="BC233" s="6"/>
      <c r="BD233" s="6"/>
      <c r="BE233" s="6"/>
      <c r="BF233" s="6"/>
      <c r="BG233" s="6"/>
      <c r="BH233" s="6"/>
      <c r="BI233" s="6"/>
      <c r="BJ233" s="6"/>
      <c r="BK233" s="6"/>
      <c r="BL233" s="6"/>
      <c r="BM233" s="6"/>
      <c r="BN233" s="6"/>
      <c r="BO233" s="6"/>
      <c r="BZ233" s="6"/>
    </row>
    <row r="234">
      <c r="A234" s="21"/>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7"/>
      <c r="AP234" s="15"/>
      <c r="AT234" s="15"/>
      <c r="AU234" s="15"/>
      <c r="AV234" s="15"/>
      <c r="AW234" s="15"/>
      <c r="AX234" s="15"/>
      <c r="AY234" s="15"/>
      <c r="AZ234" s="6"/>
      <c r="BA234" s="6"/>
      <c r="BB234" s="6"/>
      <c r="BC234" s="6"/>
      <c r="BD234" s="6"/>
      <c r="BE234" s="6"/>
      <c r="BF234" s="6"/>
      <c r="BG234" s="6"/>
      <c r="BH234" s="6"/>
      <c r="BI234" s="6"/>
      <c r="BJ234" s="6"/>
      <c r="BK234" s="6"/>
      <c r="BL234" s="6"/>
      <c r="BM234" s="6"/>
      <c r="BN234" s="6"/>
      <c r="BO234" s="6"/>
      <c r="BZ234" s="6"/>
    </row>
    <row r="235">
      <c r="A235" s="21"/>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7"/>
      <c r="AP235" s="15"/>
      <c r="AT235" s="15"/>
      <c r="AU235" s="15"/>
      <c r="AV235" s="15"/>
      <c r="AW235" s="15"/>
      <c r="AX235" s="15"/>
      <c r="AY235" s="15"/>
      <c r="AZ235" s="6"/>
      <c r="BA235" s="6"/>
      <c r="BB235" s="6"/>
      <c r="BC235" s="6"/>
      <c r="BD235" s="6"/>
      <c r="BE235" s="6"/>
      <c r="BF235" s="6"/>
      <c r="BG235" s="6"/>
      <c r="BH235" s="6"/>
      <c r="BI235" s="6"/>
      <c r="BJ235" s="6"/>
      <c r="BK235" s="6"/>
      <c r="BL235" s="6"/>
      <c r="BM235" s="6"/>
      <c r="BN235" s="6"/>
      <c r="BO235" s="6"/>
      <c r="BZ235" s="6"/>
    </row>
    <row r="236">
      <c r="A236" s="21"/>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7"/>
      <c r="AP236" s="15"/>
      <c r="AT236" s="15"/>
      <c r="AU236" s="15"/>
      <c r="AV236" s="15"/>
      <c r="AW236" s="15"/>
      <c r="AX236" s="15"/>
      <c r="AY236" s="15"/>
      <c r="AZ236" s="6"/>
      <c r="BA236" s="6"/>
      <c r="BB236" s="6"/>
      <c r="BC236" s="6"/>
      <c r="BD236" s="6"/>
      <c r="BE236" s="6"/>
      <c r="BF236" s="6"/>
      <c r="BG236" s="6"/>
      <c r="BH236" s="6"/>
      <c r="BI236" s="6"/>
      <c r="BJ236" s="6"/>
      <c r="BK236" s="6"/>
      <c r="BL236" s="6"/>
      <c r="BM236" s="6"/>
      <c r="BN236" s="6"/>
      <c r="BO236" s="6"/>
      <c r="BZ236" s="6"/>
    </row>
    <row r="237">
      <c r="A237" s="21"/>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7"/>
      <c r="AP237" s="15"/>
      <c r="AT237" s="15"/>
      <c r="AU237" s="15"/>
      <c r="AV237" s="15"/>
      <c r="AW237" s="15"/>
      <c r="AX237" s="15"/>
      <c r="AY237" s="15"/>
      <c r="AZ237" s="6"/>
      <c r="BA237" s="6"/>
      <c r="BB237" s="6"/>
      <c r="BC237" s="6"/>
      <c r="BD237" s="6"/>
      <c r="BE237" s="6"/>
      <c r="BF237" s="6"/>
      <c r="BG237" s="6"/>
      <c r="BH237" s="6"/>
      <c r="BI237" s="6"/>
      <c r="BJ237" s="6"/>
      <c r="BK237" s="6"/>
      <c r="BL237" s="6"/>
      <c r="BM237" s="6"/>
      <c r="BN237" s="6"/>
      <c r="BO237" s="6"/>
      <c r="BZ237" s="6"/>
    </row>
    <row r="238">
      <c r="A238" s="21"/>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7"/>
      <c r="AP238" s="15"/>
      <c r="AT238" s="15"/>
      <c r="AU238" s="15"/>
      <c r="AV238" s="15"/>
      <c r="AW238" s="15"/>
      <c r="AX238" s="15"/>
      <c r="AY238" s="15"/>
      <c r="AZ238" s="6"/>
      <c r="BA238" s="6"/>
      <c r="BB238" s="6"/>
      <c r="BC238" s="6"/>
      <c r="BD238" s="6"/>
      <c r="BE238" s="6"/>
      <c r="BF238" s="6"/>
      <c r="BG238" s="6"/>
      <c r="BH238" s="6"/>
      <c r="BI238" s="6"/>
      <c r="BJ238" s="6"/>
      <c r="BK238" s="6"/>
      <c r="BL238" s="6"/>
      <c r="BM238" s="6"/>
      <c r="BN238" s="6"/>
      <c r="BO238" s="6"/>
      <c r="BZ238" s="6"/>
    </row>
    <row r="239">
      <c r="A239" s="21"/>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7"/>
      <c r="AP239" s="15"/>
      <c r="AT239" s="15"/>
      <c r="AU239" s="15"/>
      <c r="AV239" s="15"/>
      <c r="AW239" s="15"/>
      <c r="AX239" s="15"/>
      <c r="AY239" s="15"/>
      <c r="AZ239" s="6"/>
      <c r="BA239" s="6"/>
      <c r="BB239" s="6"/>
      <c r="BC239" s="6"/>
      <c r="BD239" s="6"/>
      <c r="BE239" s="6"/>
      <c r="BF239" s="6"/>
      <c r="BG239" s="6"/>
      <c r="BH239" s="6"/>
      <c r="BI239" s="6"/>
      <c r="BJ239" s="6"/>
      <c r="BK239" s="6"/>
      <c r="BL239" s="6"/>
      <c r="BM239" s="6"/>
      <c r="BN239" s="6"/>
      <c r="BO239" s="6"/>
      <c r="BZ239" s="6"/>
    </row>
    <row r="240">
      <c r="A240" s="21"/>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7"/>
      <c r="AP240" s="15"/>
      <c r="AT240" s="15"/>
      <c r="AU240" s="15"/>
      <c r="AV240" s="15"/>
      <c r="AW240" s="15"/>
      <c r="AX240" s="15"/>
      <c r="AY240" s="15"/>
      <c r="AZ240" s="6"/>
      <c r="BA240" s="6"/>
      <c r="BB240" s="6"/>
      <c r="BC240" s="6"/>
      <c r="BD240" s="6"/>
      <c r="BE240" s="6"/>
      <c r="BF240" s="6"/>
      <c r="BG240" s="6"/>
      <c r="BH240" s="6"/>
      <c r="BI240" s="6"/>
      <c r="BJ240" s="6"/>
      <c r="BK240" s="6"/>
      <c r="BL240" s="6"/>
      <c r="BM240" s="6"/>
      <c r="BN240" s="6"/>
      <c r="BO240" s="6"/>
      <c r="BZ240" s="6"/>
    </row>
    <row r="241">
      <c r="A241" s="21"/>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7"/>
      <c r="AP241" s="15"/>
      <c r="AT241" s="15"/>
      <c r="AU241" s="15"/>
      <c r="AV241" s="15"/>
      <c r="AW241" s="15"/>
      <c r="AX241" s="15"/>
      <c r="AY241" s="15"/>
      <c r="AZ241" s="6"/>
      <c r="BA241" s="6"/>
      <c r="BB241" s="6"/>
      <c r="BC241" s="6"/>
      <c r="BD241" s="6"/>
      <c r="BE241" s="6"/>
      <c r="BF241" s="6"/>
      <c r="BG241" s="6"/>
      <c r="BH241" s="6"/>
      <c r="BI241" s="6"/>
      <c r="BJ241" s="6"/>
      <c r="BK241" s="6"/>
      <c r="BL241" s="6"/>
      <c r="BM241" s="6"/>
      <c r="BN241" s="6"/>
      <c r="BO241" s="6"/>
      <c r="BZ241" s="6"/>
    </row>
    <row r="242">
      <c r="A242" s="21"/>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7"/>
      <c r="AP242" s="15"/>
      <c r="AT242" s="15"/>
      <c r="AU242" s="15"/>
      <c r="AV242" s="15"/>
      <c r="AW242" s="15"/>
      <c r="AX242" s="15"/>
      <c r="AY242" s="15"/>
      <c r="AZ242" s="6"/>
      <c r="BA242" s="6"/>
      <c r="BB242" s="6"/>
      <c r="BC242" s="6"/>
      <c r="BD242" s="6"/>
      <c r="BE242" s="6"/>
      <c r="BF242" s="6"/>
      <c r="BG242" s="6"/>
      <c r="BH242" s="6"/>
      <c r="BI242" s="6"/>
      <c r="BJ242" s="6"/>
      <c r="BK242" s="6"/>
      <c r="BL242" s="6"/>
      <c r="BM242" s="6"/>
      <c r="BN242" s="6"/>
      <c r="BO242" s="6"/>
      <c r="BZ242" s="6"/>
    </row>
    <row r="243">
      <c r="A243" s="21"/>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7"/>
      <c r="AP243" s="15"/>
      <c r="AT243" s="15"/>
      <c r="AU243" s="15"/>
      <c r="AV243" s="15"/>
      <c r="AW243" s="15"/>
      <c r="AX243" s="15"/>
      <c r="AY243" s="15"/>
      <c r="AZ243" s="6"/>
      <c r="BA243" s="6"/>
      <c r="BB243" s="6"/>
      <c r="BC243" s="6"/>
      <c r="BD243" s="6"/>
      <c r="BE243" s="6"/>
      <c r="BF243" s="6"/>
      <c r="BG243" s="6"/>
      <c r="BH243" s="6"/>
      <c r="BI243" s="6"/>
      <c r="BJ243" s="6"/>
      <c r="BK243" s="6"/>
      <c r="BL243" s="6"/>
      <c r="BM243" s="6"/>
      <c r="BN243" s="6"/>
      <c r="BO243" s="6"/>
      <c r="BZ243" s="6"/>
    </row>
    <row r="244">
      <c r="A244" s="21"/>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7"/>
      <c r="AP244" s="15"/>
      <c r="AT244" s="15"/>
      <c r="AU244" s="15"/>
      <c r="AV244" s="15"/>
      <c r="AW244" s="15"/>
      <c r="AX244" s="15"/>
      <c r="AY244" s="15"/>
      <c r="AZ244" s="6"/>
      <c r="BA244" s="6"/>
      <c r="BB244" s="6"/>
      <c r="BC244" s="6"/>
      <c r="BD244" s="6"/>
      <c r="BE244" s="6"/>
      <c r="BF244" s="6"/>
      <c r="BG244" s="6"/>
      <c r="BH244" s="6"/>
      <c r="BI244" s="6"/>
      <c r="BJ244" s="6"/>
      <c r="BK244" s="6"/>
      <c r="BL244" s="6"/>
      <c r="BM244" s="6"/>
      <c r="BN244" s="6"/>
      <c r="BO244" s="6"/>
      <c r="BZ244" s="6"/>
    </row>
    <row r="245">
      <c r="A245" s="21"/>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7"/>
      <c r="AP245" s="15"/>
      <c r="AT245" s="15"/>
      <c r="AU245" s="15"/>
      <c r="AV245" s="15"/>
      <c r="AW245" s="15"/>
      <c r="AX245" s="15"/>
      <c r="AY245" s="15"/>
      <c r="AZ245" s="6"/>
      <c r="BA245" s="6"/>
      <c r="BB245" s="6"/>
      <c r="BC245" s="6"/>
      <c r="BD245" s="6"/>
      <c r="BE245" s="6"/>
      <c r="BF245" s="6"/>
      <c r="BG245" s="6"/>
      <c r="BH245" s="6"/>
      <c r="BI245" s="6"/>
      <c r="BJ245" s="6"/>
      <c r="BK245" s="6"/>
      <c r="BL245" s="6"/>
      <c r="BM245" s="6"/>
      <c r="BN245" s="6"/>
      <c r="BO245" s="6"/>
      <c r="BZ245" s="6"/>
    </row>
    <row r="246">
      <c r="A246" s="21"/>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7"/>
      <c r="AP246" s="15"/>
      <c r="AT246" s="15"/>
      <c r="AU246" s="15"/>
      <c r="AV246" s="15"/>
      <c r="AW246" s="15"/>
      <c r="AX246" s="15"/>
      <c r="AY246" s="15"/>
      <c r="AZ246" s="6"/>
      <c r="BA246" s="6"/>
      <c r="BB246" s="6"/>
      <c r="BC246" s="6"/>
      <c r="BD246" s="6"/>
      <c r="BE246" s="6"/>
      <c r="BF246" s="6"/>
      <c r="BG246" s="6"/>
      <c r="BH246" s="6"/>
      <c r="BI246" s="6"/>
      <c r="BJ246" s="6"/>
      <c r="BK246" s="6"/>
      <c r="BL246" s="6"/>
      <c r="BM246" s="6"/>
      <c r="BN246" s="6"/>
      <c r="BO246" s="6"/>
      <c r="BZ246" s="6"/>
    </row>
    <row r="247">
      <c r="A247" s="21"/>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7"/>
      <c r="AP247" s="15"/>
      <c r="AT247" s="15"/>
      <c r="AU247" s="15"/>
      <c r="AV247" s="15"/>
      <c r="AW247" s="15"/>
      <c r="AX247" s="15"/>
      <c r="AY247" s="15"/>
      <c r="AZ247" s="6"/>
      <c r="BA247" s="6"/>
      <c r="BB247" s="6"/>
      <c r="BC247" s="6"/>
      <c r="BD247" s="6"/>
      <c r="BE247" s="6"/>
      <c r="BF247" s="6"/>
      <c r="BG247" s="6"/>
      <c r="BH247" s="6"/>
      <c r="BI247" s="6"/>
      <c r="BJ247" s="6"/>
      <c r="BK247" s="6"/>
      <c r="BL247" s="6"/>
      <c r="BM247" s="6"/>
      <c r="BN247" s="6"/>
      <c r="BO247" s="6"/>
      <c r="BZ247" s="6"/>
    </row>
    <row r="248">
      <c r="A248" s="21"/>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7"/>
      <c r="AP248" s="15"/>
      <c r="AT248" s="15"/>
      <c r="AU248" s="15"/>
      <c r="AV248" s="15"/>
      <c r="AW248" s="15"/>
      <c r="AX248" s="15"/>
      <c r="AY248" s="15"/>
      <c r="AZ248" s="6"/>
      <c r="BA248" s="6"/>
      <c r="BB248" s="6"/>
      <c r="BC248" s="6"/>
      <c r="BD248" s="6"/>
      <c r="BE248" s="6"/>
      <c r="BF248" s="6"/>
      <c r="BG248" s="6"/>
      <c r="BH248" s="6"/>
      <c r="BI248" s="6"/>
      <c r="BJ248" s="6"/>
      <c r="BK248" s="6"/>
      <c r="BL248" s="6"/>
      <c r="BM248" s="6"/>
      <c r="BN248" s="6"/>
      <c r="BO248" s="6"/>
      <c r="BZ248" s="6"/>
    </row>
    <row r="249">
      <c r="A249" s="21"/>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7"/>
      <c r="AP249" s="15"/>
      <c r="AT249" s="15"/>
      <c r="AU249" s="15"/>
      <c r="AV249" s="15"/>
      <c r="AW249" s="15"/>
      <c r="AX249" s="15"/>
      <c r="AY249" s="15"/>
      <c r="AZ249" s="6"/>
      <c r="BA249" s="6"/>
      <c r="BB249" s="6"/>
      <c r="BC249" s="6"/>
      <c r="BD249" s="6"/>
      <c r="BE249" s="6"/>
      <c r="BF249" s="6"/>
      <c r="BG249" s="6"/>
      <c r="BH249" s="6"/>
      <c r="BI249" s="6"/>
      <c r="BJ249" s="6"/>
      <c r="BK249" s="6"/>
      <c r="BL249" s="6"/>
      <c r="BM249" s="6"/>
      <c r="BN249" s="6"/>
      <c r="BO249" s="6"/>
      <c r="BZ249" s="6"/>
    </row>
    <row r="250">
      <c r="A250" s="21"/>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7"/>
      <c r="AP250" s="15"/>
      <c r="AT250" s="15"/>
      <c r="AU250" s="15"/>
      <c r="AV250" s="15"/>
      <c r="AW250" s="15"/>
      <c r="AX250" s="15"/>
      <c r="AY250" s="15"/>
      <c r="AZ250" s="6"/>
      <c r="BA250" s="6"/>
      <c r="BB250" s="6"/>
      <c r="BC250" s="6"/>
      <c r="BD250" s="6"/>
      <c r="BE250" s="6"/>
      <c r="BF250" s="6"/>
      <c r="BG250" s="6"/>
      <c r="BH250" s="6"/>
      <c r="BI250" s="6"/>
      <c r="BJ250" s="6"/>
      <c r="BK250" s="6"/>
      <c r="BL250" s="6"/>
      <c r="BM250" s="6"/>
      <c r="BN250" s="6"/>
      <c r="BO250" s="6"/>
      <c r="BZ250" s="6"/>
    </row>
    <row r="251">
      <c r="A251" s="21"/>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7"/>
      <c r="AP251" s="15"/>
      <c r="AT251" s="15"/>
      <c r="AU251" s="15"/>
      <c r="AV251" s="15"/>
      <c r="AW251" s="15"/>
      <c r="AX251" s="15"/>
      <c r="AY251" s="15"/>
      <c r="AZ251" s="6"/>
      <c r="BA251" s="6"/>
      <c r="BB251" s="6"/>
      <c r="BC251" s="6"/>
      <c r="BD251" s="6"/>
      <c r="BE251" s="6"/>
      <c r="BF251" s="6"/>
      <c r="BG251" s="6"/>
      <c r="BH251" s="6"/>
      <c r="BI251" s="6"/>
      <c r="BJ251" s="6"/>
      <c r="BK251" s="6"/>
      <c r="BL251" s="6"/>
      <c r="BM251" s="6"/>
      <c r="BN251" s="6"/>
      <c r="BO251" s="6"/>
      <c r="BZ251" s="6"/>
    </row>
    <row r="252">
      <c r="A252" s="21"/>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7"/>
      <c r="AP252" s="15"/>
      <c r="AT252" s="15"/>
      <c r="AU252" s="15"/>
      <c r="AV252" s="15"/>
      <c r="AW252" s="15"/>
      <c r="AX252" s="15"/>
      <c r="AY252" s="15"/>
      <c r="AZ252" s="6"/>
      <c r="BA252" s="6"/>
      <c r="BB252" s="6"/>
      <c r="BC252" s="6"/>
      <c r="BD252" s="6"/>
      <c r="BE252" s="6"/>
      <c r="BF252" s="6"/>
      <c r="BG252" s="6"/>
      <c r="BH252" s="6"/>
      <c r="BI252" s="6"/>
      <c r="BJ252" s="6"/>
      <c r="BK252" s="6"/>
      <c r="BL252" s="6"/>
      <c r="BM252" s="6"/>
      <c r="BN252" s="6"/>
      <c r="BO252" s="6"/>
      <c r="BZ252" s="6"/>
    </row>
    <row r="253">
      <c r="A253" s="21"/>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7"/>
      <c r="AP253" s="15"/>
      <c r="AT253" s="15"/>
      <c r="AU253" s="15"/>
      <c r="AV253" s="15"/>
      <c r="AW253" s="15"/>
      <c r="AX253" s="15"/>
      <c r="AY253" s="15"/>
      <c r="AZ253" s="6"/>
      <c r="BA253" s="6"/>
      <c r="BB253" s="6"/>
      <c r="BC253" s="6"/>
      <c r="BD253" s="6"/>
      <c r="BE253" s="6"/>
      <c r="BF253" s="6"/>
      <c r="BG253" s="6"/>
      <c r="BH253" s="6"/>
      <c r="BI253" s="6"/>
      <c r="BJ253" s="6"/>
      <c r="BK253" s="6"/>
      <c r="BL253" s="6"/>
      <c r="BM253" s="6"/>
      <c r="BN253" s="6"/>
      <c r="BO253" s="6"/>
      <c r="BZ253" s="6"/>
    </row>
    <row r="254">
      <c r="A254" s="21"/>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7"/>
      <c r="AP254" s="15"/>
      <c r="AT254" s="15"/>
      <c r="AU254" s="15"/>
      <c r="AV254" s="15"/>
      <c r="AW254" s="15"/>
      <c r="AX254" s="15"/>
      <c r="AY254" s="15"/>
      <c r="AZ254" s="6"/>
      <c r="BA254" s="6"/>
      <c r="BB254" s="6"/>
      <c r="BC254" s="6"/>
      <c r="BD254" s="6"/>
      <c r="BE254" s="6"/>
      <c r="BF254" s="6"/>
      <c r="BG254" s="6"/>
      <c r="BH254" s="6"/>
      <c r="BI254" s="6"/>
      <c r="BJ254" s="6"/>
      <c r="BK254" s="6"/>
      <c r="BL254" s="6"/>
      <c r="BM254" s="6"/>
      <c r="BN254" s="6"/>
      <c r="BO254" s="6"/>
      <c r="BZ254" s="6"/>
    </row>
    <row r="255">
      <c r="A255" s="21"/>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7"/>
      <c r="AP255" s="15"/>
      <c r="AT255" s="15"/>
      <c r="AU255" s="15"/>
      <c r="AV255" s="15"/>
      <c r="AW255" s="15"/>
      <c r="AX255" s="15"/>
      <c r="AY255" s="15"/>
      <c r="AZ255" s="6"/>
      <c r="BA255" s="6"/>
      <c r="BB255" s="6"/>
      <c r="BC255" s="6"/>
      <c r="BD255" s="6"/>
      <c r="BE255" s="6"/>
      <c r="BF255" s="6"/>
      <c r="BG255" s="6"/>
      <c r="BH255" s="6"/>
      <c r="BI255" s="6"/>
      <c r="BJ255" s="6"/>
      <c r="BK255" s="6"/>
      <c r="BL255" s="6"/>
      <c r="BM255" s="6"/>
      <c r="BN255" s="6"/>
      <c r="BO255" s="6"/>
      <c r="BZ255" s="6"/>
    </row>
    <row r="256">
      <c r="A256" s="21"/>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7"/>
      <c r="AP256" s="15"/>
      <c r="AT256" s="15"/>
      <c r="AU256" s="15"/>
      <c r="AV256" s="15"/>
      <c r="AW256" s="15"/>
      <c r="AX256" s="15"/>
      <c r="AY256" s="15"/>
      <c r="AZ256" s="6"/>
      <c r="BA256" s="6"/>
      <c r="BB256" s="6"/>
      <c r="BC256" s="6"/>
      <c r="BD256" s="6"/>
      <c r="BE256" s="6"/>
      <c r="BF256" s="6"/>
      <c r="BG256" s="6"/>
      <c r="BH256" s="6"/>
      <c r="BI256" s="6"/>
      <c r="BJ256" s="6"/>
      <c r="BK256" s="6"/>
      <c r="BL256" s="6"/>
      <c r="BM256" s="6"/>
      <c r="BN256" s="6"/>
      <c r="BO256" s="6"/>
      <c r="BZ256" s="6"/>
    </row>
    <row r="257">
      <c r="A257" s="21"/>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7"/>
      <c r="AP257" s="15"/>
      <c r="AT257" s="15"/>
      <c r="AU257" s="15"/>
      <c r="AV257" s="15"/>
      <c r="AW257" s="15"/>
      <c r="AX257" s="15"/>
      <c r="AY257" s="15"/>
      <c r="AZ257" s="6"/>
      <c r="BA257" s="6"/>
      <c r="BB257" s="6"/>
      <c r="BC257" s="6"/>
      <c r="BD257" s="6"/>
      <c r="BE257" s="6"/>
      <c r="BF257" s="6"/>
      <c r="BG257" s="6"/>
      <c r="BH257" s="6"/>
      <c r="BI257" s="6"/>
      <c r="BJ257" s="6"/>
      <c r="BK257" s="6"/>
      <c r="BL257" s="6"/>
      <c r="BM257" s="6"/>
      <c r="BN257" s="6"/>
      <c r="BO257" s="6"/>
      <c r="BZ257" s="6"/>
    </row>
    <row r="258">
      <c r="A258" s="21"/>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7"/>
      <c r="AP258" s="15"/>
      <c r="AT258" s="15"/>
      <c r="AU258" s="15"/>
      <c r="AV258" s="15"/>
      <c r="AW258" s="15"/>
      <c r="AX258" s="15"/>
      <c r="AY258" s="15"/>
      <c r="AZ258" s="6"/>
      <c r="BA258" s="6"/>
      <c r="BB258" s="6"/>
      <c r="BC258" s="6"/>
      <c r="BD258" s="6"/>
      <c r="BE258" s="6"/>
      <c r="BF258" s="6"/>
      <c r="BG258" s="6"/>
      <c r="BH258" s="6"/>
      <c r="BI258" s="6"/>
      <c r="BJ258" s="6"/>
      <c r="BK258" s="6"/>
      <c r="BL258" s="6"/>
      <c r="BM258" s="6"/>
      <c r="BN258" s="6"/>
      <c r="BO258" s="6"/>
      <c r="BZ258" s="6"/>
    </row>
    <row r="259">
      <c r="A259" s="21"/>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7"/>
      <c r="AP259" s="15"/>
      <c r="AT259" s="15"/>
      <c r="AU259" s="15"/>
      <c r="AV259" s="15"/>
      <c r="AW259" s="15"/>
      <c r="AX259" s="15"/>
      <c r="AY259" s="15"/>
      <c r="AZ259" s="6"/>
      <c r="BA259" s="6"/>
      <c r="BB259" s="6"/>
      <c r="BC259" s="6"/>
      <c r="BD259" s="6"/>
      <c r="BE259" s="6"/>
      <c r="BF259" s="6"/>
      <c r="BG259" s="6"/>
      <c r="BH259" s="6"/>
      <c r="BI259" s="6"/>
      <c r="BJ259" s="6"/>
      <c r="BK259" s="6"/>
      <c r="BL259" s="6"/>
      <c r="BM259" s="6"/>
      <c r="BN259" s="6"/>
      <c r="BO259" s="6"/>
      <c r="BZ259" s="6"/>
    </row>
    <row r="260">
      <c r="A260" s="21"/>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7"/>
      <c r="AP260" s="15"/>
      <c r="AT260" s="15"/>
      <c r="AU260" s="15"/>
      <c r="AV260" s="15"/>
      <c r="AW260" s="15"/>
      <c r="AX260" s="15"/>
      <c r="AY260" s="15"/>
      <c r="AZ260" s="6"/>
      <c r="BA260" s="6"/>
      <c r="BB260" s="6"/>
      <c r="BC260" s="6"/>
      <c r="BD260" s="6"/>
      <c r="BE260" s="6"/>
      <c r="BF260" s="6"/>
      <c r="BG260" s="6"/>
      <c r="BH260" s="6"/>
      <c r="BI260" s="6"/>
      <c r="BJ260" s="6"/>
      <c r="BK260" s="6"/>
      <c r="BL260" s="6"/>
      <c r="BM260" s="6"/>
      <c r="BN260" s="6"/>
      <c r="BO260" s="6"/>
      <c r="BZ260" s="6"/>
    </row>
    <row r="261">
      <c r="A261" s="21"/>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7"/>
      <c r="AP261" s="15"/>
      <c r="AT261" s="15"/>
      <c r="AU261" s="15"/>
      <c r="AV261" s="15"/>
      <c r="AW261" s="15"/>
      <c r="AX261" s="15"/>
      <c r="AY261" s="15"/>
      <c r="AZ261" s="6"/>
      <c r="BA261" s="6"/>
      <c r="BB261" s="6"/>
      <c r="BC261" s="6"/>
      <c r="BD261" s="6"/>
      <c r="BE261" s="6"/>
      <c r="BF261" s="6"/>
      <c r="BG261" s="6"/>
      <c r="BH261" s="6"/>
      <c r="BI261" s="6"/>
      <c r="BJ261" s="6"/>
      <c r="BK261" s="6"/>
      <c r="BL261" s="6"/>
      <c r="BM261" s="6"/>
      <c r="BN261" s="6"/>
      <c r="BO261" s="6"/>
      <c r="BZ261" s="6"/>
    </row>
    <row r="262">
      <c r="A262" s="21"/>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7"/>
      <c r="AP262" s="15"/>
      <c r="AT262" s="15"/>
      <c r="AU262" s="15"/>
      <c r="AV262" s="15"/>
      <c r="AW262" s="15"/>
      <c r="AX262" s="15"/>
      <c r="AY262" s="15"/>
      <c r="AZ262" s="6"/>
      <c r="BA262" s="6"/>
      <c r="BB262" s="6"/>
      <c r="BC262" s="6"/>
      <c r="BD262" s="6"/>
      <c r="BE262" s="6"/>
      <c r="BF262" s="6"/>
      <c r="BG262" s="6"/>
      <c r="BH262" s="6"/>
      <c r="BI262" s="6"/>
      <c r="BJ262" s="6"/>
      <c r="BK262" s="6"/>
      <c r="BL262" s="6"/>
      <c r="BM262" s="6"/>
      <c r="BN262" s="6"/>
      <c r="BO262" s="6"/>
      <c r="BZ262" s="6"/>
    </row>
    <row r="263">
      <c r="A263" s="21"/>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7"/>
      <c r="AP263" s="15"/>
      <c r="AT263" s="15"/>
      <c r="AU263" s="15"/>
      <c r="AV263" s="15"/>
      <c r="AW263" s="15"/>
      <c r="AX263" s="15"/>
      <c r="AY263" s="15"/>
      <c r="AZ263" s="6"/>
      <c r="BA263" s="6"/>
      <c r="BB263" s="6"/>
      <c r="BC263" s="6"/>
      <c r="BD263" s="6"/>
      <c r="BE263" s="6"/>
      <c r="BF263" s="6"/>
      <c r="BG263" s="6"/>
      <c r="BH263" s="6"/>
      <c r="BI263" s="6"/>
      <c r="BJ263" s="6"/>
      <c r="BK263" s="6"/>
      <c r="BL263" s="6"/>
      <c r="BM263" s="6"/>
      <c r="BN263" s="6"/>
      <c r="BO263" s="6"/>
      <c r="BZ263" s="6"/>
    </row>
    <row r="264">
      <c r="A264" s="21"/>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7"/>
      <c r="AP264" s="15"/>
      <c r="AT264" s="15"/>
      <c r="AU264" s="15"/>
      <c r="AV264" s="15"/>
      <c r="AW264" s="15"/>
      <c r="AX264" s="15"/>
      <c r="AY264" s="15"/>
      <c r="AZ264" s="6"/>
      <c r="BA264" s="6"/>
      <c r="BB264" s="6"/>
      <c r="BC264" s="6"/>
      <c r="BD264" s="6"/>
      <c r="BE264" s="6"/>
      <c r="BF264" s="6"/>
      <c r="BG264" s="6"/>
      <c r="BH264" s="6"/>
      <c r="BI264" s="6"/>
      <c r="BJ264" s="6"/>
      <c r="BK264" s="6"/>
      <c r="BL264" s="6"/>
      <c r="BM264" s="6"/>
      <c r="BN264" s="6"/>
      <c r="BO264" s="6"/>
      <c r="BZ264" s="6"/>
    </row>
    <row r="265">
      <c r="A265" s="21"/>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7"/>
      <c r="AP265" s="15"/>
      <c r="AT265" s="15"/>
      <c r="AU265" s="15"/>
      <c r="AV265" s="15"/>
      <c r="AW265" s="15"/>
      <c r="AX265" s="15"/>
      <c r="AY265" s="15"/>
      <c r="AZ265" s="6"/>
      <c r="BA265" s="6"/>
      <c r="BB265" s="6"/>
      <c r="BC265" s="6"/>
      <c r="BD265" s="6"/>
      <c r="BE265" s="6"/>
      <c r="BF265" s="6"/>
      <c r="BG265" s="6"/>
      <c r="BH265" s="6"/>
      <c r="BI265" s="6"/>
      <c r="BJ265" s="6"/>
      <c r="BK265" s="6"/>
      <c r="BL265" s="6"/>
      <c r="BM265" s="6"/>
      <c r="BN265" s="6"/>
      <c r="BO265" s="6"/>
      <c r="BZ265" s="6"/>
    </row>
    <row r="266">
      <c r="A266" s="21"/>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7"/>
      <c r="AP266" s="15"/>
      <c r="AT266" s="15"/>
      <c r="AU266" s="15"/>
      <c r="AV266" s="15"/>
      <c r="AW266" s="15"/>
      <c r="AX266" s="15"/>
      <c r="AY266" s="15"/>
      <c r="AZ266" s="6"/>
      <c r="BA266" s="6"/>
      <c r="BB266" s="6"/>
      <c r="BC266" s="6"/>
      <c r="BD266" s="6"/>
      <c r="BE266" s="6"/>
      <c r="BF266" s="6"/>
      <c r="BG266" s="6"/>
      <c r="BH266" s="6"/>
      <c r="BI266" s="6"/>
      <c r="BJ266" s="6"/>
      <c r="BK266" s="6"/>
      <c r="BL266" s="6"/>
      <c r="BM266" s="6"/>
      <c r="BN266" s="6"/>
      <c r="BO266" s="6"/>
      <c r="BZ266" s="6"/>
    </row>
    <row r="267">
      <c r="A267" s="21"/>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7"/>
      <c r="AP267" s="15"/>
      <c r="AT267" s="15"/>
      <c r="AU267" s="15"/>
      <c r="AV267" s="15"/>
      <c r="AW267" s="15"/>
      <c r="AX267" s="15"/>
      <c r="AY267" s="15"/>
      <c r="AZ267" s="6"/>
      <c r="BA267" s="6"/>
      <c r="BB267" s="6"/>
      <c r="BC267" s="6"/>
      <c r="BD267" s="6"/>
      <c r="BE267" s="6"/>
      <c r="BF267" s="6"/>
      <c r="BG267" s="6"/>
      <c r="BH267" s="6"/>
      <c r="BI267" s="6"/>
      <c r="BJ267" s="6"/>
      <c r="BK267" s="6"/>
      <c r="BL267" s="6"/>
      <c r="BM267" s="6"/>
      <c r="BN267" s="6"/>
      <c r="BO267" s="6"/>
      <c r="BZ267" s="6"/>
    </row>
    <row r="268">
      <c r="A268" s="21"/>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7"/>
      <c r="AP268" s="15"/>
      <c r="AT268" s="15"/>
      <c r="AU268" s="15"/>
      <c r="AV268" s="15"/>
      <c r="AW268" s="15"/>
      <c r="AX268" s="15"/>
      <c r="AY268" s="15"/>
      <c r="AZ268" s="6"/>
      <c r="BA268" s="6"/>
      <c r="BB268" s="6"/>
      <c r="BC268" s="6"/>
      <c r="BD268" s="6"/>
      <c r="BE268" s="6"/>
      <c r="BF268" s="6"/>
      <c r="BG268" s="6"/>
      <c r="BH268" s="6"/>
      <c r="BI268" s="6"/>
      <c r="BJ268" s="6"/>
      <c r="BK268" s="6"/>
      <c r="BL268" s="6"/>
      <c r="BM268" s="6"/>
      <c r="BN268" s="6"/>
      <c r="BO268" s="6"/>
      <c r="BZ268" s="6"/>
    </row>
    <row r="269">
      <c r="A269" s="21"/>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7"/>
      <c r="AP269" s="15"/>
      <c r="AT269" s="15"/>
      <c r="AU269" s="15"/>
      <c r="AV269" s="15"/>
      <c r="AW269" s="15"/>
      <c r="AX269" s="15"/>
      <c r="AY269" s="15"/>
      <c r="AZ269" s="6"/>
      <c r="BA269" s="6"/>
      <c r="BB269" s="6"/>
      <c r="BC269" s="6"/>
      <c r="BD269" s="6"/>
      <c r="BE269" s="6"/>
      <c r="BF269" s="6"/>
      <c r="BG269" s="6"/>
      <c r="BH269" s="6"/>
      <c r="BI269" s="6"/>
      <c r="BJ269" s="6"/>
      <c r="BK269" s="6"/>
      <c r="BL269" s="6"/>
      <c r="BM269" s="6"/>
      <c r="BN269" s="6"/>
      <c r="BO269" s="6"/>
      <c r="BZ269" s="6"/>
    </row>
    <row r="270">
      <c r="A270" s="21"/>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7"/>
      <c r="AP270" s="15"/>
      <c r="AT270" s="15"/>
      <c r="AU270" s="15"/>
      <c r="AV270" s="15"/>
      <c r="AW270" s="15"/>
      <c r="AX270" s="15"/>
      <c r="AY270" s="15"/>
      <c r="AZ270" s="6"/>
      <c r="BA270" s="6"/>
      <c r="BB270" s="6"/>
      <c r="BC270" s="6"/>
      <c r="BD270" s="6"/>
      <c r="BE270" s="6"/>
      <c r="BF270" s="6"/>
      <c r="BG270" s="6"/>
      <c r="BH270" s="6"/>
      <c r="BI270" s="6"/>
      <c r="BJ270" s="6"/>
      <c r="BK270" s="6"/>
      <c r="BL270" s="6"/>
      <c r="BM270" s="6"/>
      <c r="BN270" s="6"/>
      <c r="BO270" s="6"/>
      <c r="BZ270" s="6"/>
    </row>
    <row r="271">
      <c r="A271" s="21"/>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7"/>
      <c r="AP271" s="15"/>
      <c r="AT271" s="15"/>
      <c r="AU271" s="15"/>
      <c r="AV271" s="15"/>
      <c r="AW271" s="15"/>
      <c r="AX271" s="15"/>
      <c r="AY271" s="15"/>
      <c r="AZ271" s="6"/>
      <c r="BA271" s="6"/>
      <c r="BB271" s="6"/>
      <c r="BC271" s="6"/>
      <c r="BD271" s="6"/>
      <c r="BE271" s="6"/>
      <c r="BF271" s="6"/>
      <c r="BG271" s="6"/>
      <c r="BH271" s="6"/>
      <c r="BI271" s="6"/>
      <c r="BJ271" s="6"/>
      <c r="BK271" s="6"/>
      <c r="BL271" s="6"/>
      <c r="BM271" s="6"/>
      <c r="BN271" s="6"/>
      <c r="BO271" s="6"/>
      <c r="BZ271" s="6"/>
    </row>
    <row r="272">
      <c r="A272" s="21"/>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7"/>
      <c r="AP272" s="15"/>
      <c r="AT272" s="15"/>
      <c r="AU272" s="15"/>
      <c r="AV272" s="15"/>
      <c r="AW272" s="15"/>
      <c r="AX272" s="15"/>
      <c r="AY272" s="15"/>
      <c r="AZ272" s="6"/>
      <c r="BA272" s="6"/>
      <c r="BB272" s="6"/>
      <c r="BC272" s="6"/>
      <c r="BD272" s="6"/>
      <c r="BE272" s="6"/>
      <c r="BF272" s="6"/>
      <c r="BG272" s="6"/>
      <c r="BH272" s="6"/>
      <c r="BI272" s="6"/>
      <c r="BJ272" s="6"/>
      <c r="BK272" s="6"/>
      <c r="BL272" s="6"/>
      <c r="BM272" s="6"/>
      <c r="BN272" s="6"/>
      <c r="BO272" s="6"/>
      <c r="BZ272" s="6"/>
    </row>
    <row r="273">
      <c r="A273" s="21"/>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7"/>
      <c r="AP273" s="15"/>
      <c r="AT273" s="15"/>
      <c r="AU273" s="15"/>
      <c r="AV273" s="15"/>
      <c r="AW273" s="15"/>
      <c r="AX273" s="15"/>
      <c r="AY273" s="15"/>
      <c r="AZ273" s="6"/>
      <c r="BA273" s="6"/>
      <c r="BB273" s="6"/>
      <c r="BC273" s="6"/>
      <c r="BD273" s="6"/>
      <c r="BE273" s="6"/>
      <c r="BF273" s="6"/>
      <c r="BG273" s="6"/>
      <c r="BH273" s="6"/>
      <c r="BI273" s="6"/>
      <c r="BJ273" s="6"/>
      <c r="BK273" s="6"/>
      <c r="BL273" s="6"/>
      <c r="BM273" s="6"/>
      <c r="BN273" s="6"/>
      <c r="BO273" s="6"/>
      <c r="BZ273" s="6"/>
    </row>
    <row r="274">
      <c r="A274" s="21"/>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7"/>
      <c r="AP274" s="15"/>
      <c r="AT274" s="15"/>
      <c r="AU274" s="15"/>
      <c r="AV274" s="15"/>
      <c r="AW274" s="15"/>
      <c r="AX274" s="15"/>
      <c r="AY274" s="15"/>
      <c r="AZ274" s="6"/>
      <c r="BA274" s="6"/>
      <c r="BB274" s="6"/>
      <c r="BC274" s="6"/>
      <c r="BD274" s="6"/>
      <c r="BE274" s="6"/>
      <c r="BF274" s="6"/>
      <c r="BG274" s="6"/>
      <c r="BH274" s="6"/>
      <c r="BI274" s="6"/>
      <c r="BJ274" s="6"/>
      <c r="BK274" s="6"/>
      <c r="BL274" s="6"/>
      <c r="BM274" s="6"/>
      <c r="BN274" s="6"/>
      <c r="BO274" s="6"/>
      <c r="BZ274" s="6"/>
    </row>
    <row r="275">
      <c r="A275" s="21"/>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7"/>
      <c r="AP275" s="15"/>
      <c r="AT275" s="15"/>
      <c r="AU275" s="15"/>
      <c r="AV275" s="15"/>
      <c r="AW275" s="15"/>
      <c r="AX275" s="15"/>
      <c r="AY275" s="15"/>
      <c r="AZ275" s="6"/>
      <c r="BA275" s="6"/>
      <c r="BB275" s="6"/>
      <c r="BC275" s="6"/>
      <c r="BD275" s="6"/>
      <c r="BE275" s="6"/>
      <c r="BF275" s="6"/>
      <c r="BG275" s="6"/>
      <c r="BH275" s="6"/>
      <c r="BI275" s="6"/>
      <c r="BJ275" s="6"/>
      <c r="BK275" s="6"/>
      <c r="BL275" s="6"/>
      <c r="BM275" s="6"/>
      <c r="BN275" s="6"/>
      <c r="BO275" s="6"/>
      <c r="BZ275" s="6"/>
    </row>
    <row r="276">
      <c r="A276" s="21"/>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7"/>
      <c r="AP276" s="15"/>
      <c r="AT276" s="15"/>
      <c r="AU276" s="15"/>
      <c r="AV276" s="15"/>
      <c r="AW276" s="15"/>
      <c r="AX276" s="15"/>
      <c r="AY276" s="15"/>
      <c r="AZ276" s="6"/>
      <c r="BA276" s="6"/>
      <c r="BB276" s="6"/>
      <c r="BC276" s="6"/>
      <c r="BD276" s="6"/>
      <c r="BE276" s="6"/>
      <c r="BF276" s="6"/>
      <c r="BG276" s="6"/>
      <c r="BH276" s="6"/>
      <c r="BI276" s="6"/>
      <c r="BJ276" s="6"/>
      <c r="BK276" s="6"/>
      <c r="BL276" s="6"/>
      <c r="BM276" s="6"/>
      <c r="BN276" s="6"/>
      <c r="BO276" s="6"/>
      <c r="BZ276" s="6"/>
    </row>
    <row r="277">
      <c r="A277" s="21"/>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7"/>
      <c r="AP277" s="15"/>
      <c r="AT277" s="15"/>
      <c r="AU277" s="15"/>
      <c r="AV277" s="15"/>
      <c r="AW277" s="15"/>
      <c r="AX277" s="15"/>
      <c r="AY277" s="15"/>
      <c r="AZ277" s="6"/>
      <c r="BA277" s="6"/>
      <c r="BB277" s="6"/>
      <c r="BC277" s="6"/>
      <c r="BD277" s="6"/>
      <c r="BE277" s="6"/>
      <c r="BF277" s="6"/>
      <c r="BG277" s="6"/>
      <c r="BH277" s="6"/>
      <c r="BI277" s="6"/>
      <c r="BJ277" s="6"/>
      <c r="BK277" s="6"/>
      <c r="BL277" s="6"/>
      <c r="BM277" s="6"/>
      <c r="BN277" s="6"/>
      <c r="BO277" s="6"/>
      <c r="BZ277" s="6"/>
    </row>
    <row r="278">
      <c r="A278" s="21"/>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7"/>
      <c r="AP278" s="15"/>
      <c r="AT278" s="15"/>
      <c r="AU278" s="15"/>
      <c r="AV278" s="15"/>
      <c r="AW278" s="15"/>
      <c r="AX278" s="15"/>
      <c r="AY278" s="15"/>
      <c r="AZ278" s="6"/>
      <c r="BA278" s="6"/>
      <c r="BB278" s="6"/>
      <c r="BC278" s="6"/>
      <c r="BD278" s="6"/>
      <c r="BE278" s="6"/>
      <c r="BF278" s="6"/>
      <c r="BG278" s="6"/>
      <c r="BH278" s="6"/>
      <c r="BI278" s="6"/>
      <c r="BJ278" s="6"/>
      <c r="BK278" s="6"/>
      <c r="BL278" s="6"/>
      <c r="BM278" s="6"/>
      <c r="BN278" s="6"/>
      <c r="BO278" s="6"/>
      <c r="BZ278" s="6"/>
    </row>
    <row r="279">
      <c r="A279" s="21"/>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7"/>
      <c r="AP279" s="15"/>
      <c r="AT279" s="15"/>
      <c r="AU279" s="15"/>
      <c r="AV279" s="15"/>
      <c r="AW279" s="15"/>
      <c r="AX279" s="15"/>
      <c r="AY279" s="15"/>
      <c r="AZ279" s="6"/>
      <c r="BA279" s="6"/>
      <c r="BB279" s="6"/>
      <c r="BC279" s="6"/>
      <c r="BD279" s="6"/>
      <c r="BE279" s="6"/>
      <c r="BF279" s="6"/>
      <c r="BG279" s="6"/>
      <c r="BH279" s="6"/>
      <c r="BI279" s="6"/>
      <c r="BJ279" s="6"/>
      <c r="BK279" s="6"/>
      <c r="BL279" s="6"/>
      <c r="BM279" s="6"/>
      <c r="BN279" s="6"/>
      <c r="BO279" s="6"/>
      <c r="BZ279" s="6"/>
    </row>
    <row r="280">
      <c r="A280" s="21"/>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7"/>
      <c r="AP280" s="15"/>
      <c r="AT280" s="15"/>
      <c r="AU280" s="15"/>
      <c r="AV280" s="15"/>
      <c r="AW280" s="15"/>
      <c r="AX280" s="15"/>
      <c r="AY280" s="15"/>
      <c r="AZ280" s="6"/>
      <c r="BA280" s="6"/>
      <c r="BB280" s="6"/>
      <c r="BC280" s="6"/>
      <c r="BD280" s="6"/>
      <c r="BE280" s="6"/>
      <c r="BF280" s="6"/>
      <c r="BG280" s="6"/>
      <c r="BH280" s="6"/>
      <c r="BI280" s="6"/>
      <c r="BJ280" s="6"/>
      <c r="BK280" s="6"/>
      <c r="BL280" s="6"/>
      <c r="BM280" s="6"/>
      <c r="BN280" s="6"/>
      <c r="BO280" s="6"/>
      <c r="BZ280" s="6"/>
    </row>
    <row r="281">
      <c r="A281" s="21"/>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7"/>
      <c r="AP281" s="15"/>
      <c r="AT281" s="15"/>
      <c r="AU281" s="15"/>
      <c r="AV281" s="15"/>
      <c r="AW281" s="15"/>
      <c r="AX281" s="15"/>
      <c r="AY281" s="15"/>
      <c r="AZ281" s="6"/>
      <c r="BA281" s="6"/>
      <c r="BB281" s="6"/>
      <c r="BC281" s="6"/>
      <c r="BD281" s="6"/>
      <c r="BE281" s="6"/>
      <c r="BF281" s="6"/>
      <c r="BG281" s="6"/>
      <c r="BH281" s="6"/>
      <c r="BI281" s="6"/>
      <c r="BJ281" s="6"/>
      <c r="BK281" s="6"/>
      <c r="BL281" s="6"/>
      <c r="BM281" s="6"/>
      <c r="BN281" s="6"/>
      <c r="BO281" s="6"/>
      <c r="BZ281" s="6"/>
    </row>
    <row r="282">
      <c r="A282" s="21"/>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7"/>
      <c r="AP282" s="15"/>
      <c r="AT282" s="15"/>
      <c r="AU282" s="15"/>
      <c r="AV282" s="15"/>
      <c r="AW282" s="15"/>
      <c r="AX282" s="15"/>
      <c r="AY282" s="15"/>
      <c r="AZ282" s="6"/>
      <c r="BA282" s="6"/>
      <c r="BB282" s="6"/>
      <c r="BC282" s="6"/>
      <c r="BD282" s="6"/>
      <c r="BE282" s="6"/>
      <c r="BF282" s="6"/>
      <c r="BG282" s="6"/>
      <c r="BH282" s="6"/>
      <c r="BI282" s="6"/>
      <c r="BJ282" s="6"/>
      <c r="BK282" s="6"/>
      <c r="BL282" s="6"/>
      <c r="BM282" s="6"/>
      <c r="BN282" s="6"/>
      <c r="BO282" s="6"/>
      <c r="BZ282" s="6"/>
    </row>
    <row r="283">
      <c r="A283" s="21"/>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7"/>
      <c r="AP283" s="15"/>
      <c r="AT283" s="15"/>
      <c r="AU283" s="15"/>
      <c r="AV283" s="15"/>
      <c r="AW283" s="15"/>
      <c r="AX283" s="15"/>
      <c r="AY283" s="15"/>
      <c r="AZ283" s="6"/>
      <c r="BA283" s="6"/>
      <c r="BB283" s="6"/>
      <c r="BC283" s="6"/>
      <c r="BD283" s="6"/>
      <c r="BE283" s="6"/>
      <c r="BF283" s="6"/>
      <c r="BG283" s="6"/>
      <c r="BH283" s="6"/>
      <c r="BI283" s="6"/>
      <c r="BJ283" s="6"/>
      <c r="BK283" s="6"/>
      <c r="BL283" s="6"/>
      <c r="BM283" s="6"/>
      <c r="BN283" s="6"/>
      <c r="BO283" s="6"/>
      <c r="BZ283" s="6"/>
    </row>
    <row r="284">
      <c r="A284" s="21"/>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7"/>
      <c r="AP284" s="15"/>
      <c r="AT284" s="15"/>
      <c r="AU284" s="15"/>
      <c r="AV284" s="15"/>
      <c r="AW284" s="15"/>
      <c r="AX284" s="15"/>
      <c r="AY284" s="15"/>
      <c r="AZ284" s="6"/>
      <c r="BA284" s="6"/>
      <c r="BB284" s="6"/>
      <c r="BC284" s="6"/>
      <c r="BD284" s="6"/>
      <c r="BE284" s="6"/>
      <c r="BF284" s="6"/>
      <c r="BG284" s="6"/>
      <c r="BH284" s="6"/>
      <c r="BI284" s="6"/>
      <c r="BJ284" s="6"/>
      <c r="BK284" s="6"/>
      <c r="BL284" s="6"/>
      <c r="BM284" s="6"/>
      <c r="BN284" s="6"/>
      <c r="BO284" s="6"/>
      <c r="BZ284" s="6"/>
    </row>
    <row r="285">
      <c r="A285" s="21"/>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7"/>
      <c r="AP285" s="15"/>
      <c r="AT285" s="15"/>
      <c r="AU285" s="15"/>
      <c r="AV285" s="15"/>
      <c r="AW285" s="15"/>
      <c r="AX285" s="15"/>
      <c r="AY285" s="15"/>
      <c r="AZ285" s="6"/>
      <c r="BA285" s="6"/>
      <c r="BB285" s="6"/>
      <c r="BC285" s="6"/>
      <c r="BD285" s="6"/>
      <c r="BE285" s="6"/>
      <c r="BF285" s="6"/>
      <c r="BG285" s="6"/>
      <c r="BH285" s="6"/>
      <c r="BI285" s="6"/>
      <c r="BJ285" s="6"/>
      <c r="BK285" s="6"/>
      <c r="BL285" s="6"/>
      <c r="BM285" s="6"/>
      <c r="BN285" s="6"/>
      <c r="BO285" s="6"/>
      <c r="BZ285" s="6"/>
    </row>
    <row r="286">
      <c r="A286" s="21"/>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7"/>
      <c r="AP286" s="15"/>
      <c r="AT286" s="15"/>
      <c r="AU286" s="15"/>
      <c r="AV286" s="15"/>
      <c r="AW286" s="15"/>
      <c r="AX286" s="15"/>
      <c r="AY286" s="15"/>
      <c r="AZ286" s="6"/>
      <c r="BA286" s="6"/>
      <c r="BB286" s="6"/>
      <c r="BC286" s="6"/>
      <c r="BD286" s="6"/>
      <c r="BE286" s="6"/>
      <c r="BF286" s="6"/>
      <c r="BG286" s="6"/>
      <c r="BH286" s="6"/>
      <c r="BI286" s="6"/>
      <c r="BJ286" s="6"/>
      <c r="BK286" s="6"/>
      <c r="BL286" s="6"/>
      <c r="BM286" s="6"/>
      <c r="BN286" s="6"/>
      <c r="BO286" s="6"/>
      <c r="BZ286" s="6"/>
    </row>
    <row r="287">
      <c r="A287" s="21"/>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7"/>
      <c r="AP287" s="15"/>
      <c r="AT287" s="15"/>
      <c r="AU287" s="15"/>
      <c r="AV287" s="15"/>
      <c r="AW287" s="15"/>
      <c r="AX287" s="15"/>
      <c r="AY287" s="15"/>
      <c r="AZ287" s="6"/>
      <c r="BA287" s="6"/>
      <c r="BB287" s="6"/>
      <c r="BC287" s="6"/>
      <c r="BD287" s="6"/>
      <c r="BE287" s="6"/>
      <c r="BF287" s="6"/>
      <c r="BG287" s="6"/>
      <c r="BH287" s="6"/>
      <c r="BI287" s="6"/>
      <c r="BJ287" s="6"/>
      <c r="BK287" s="6"/>
      <c r="BL287" s="6"/>
      <c r="BM287" s="6"/>
      <c r="BN287" s="6"/>
      <c r="BO287" s="6"/>
      <c r="BZ287" s="6"/>
    </row>
    <row r="288">
      <c r="A288" s="21"/>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7"/>
      <c r="AP288" s="15"/>
      <c r="AT288" s="15"/>
      <c r="AU288" s="15"/>
      <c r="AV288" s="15"/>
      <c r="AW288" s="15"/>
      <c r="AX288" s="15"/>
      <c r="AY288" s="15"/>
      <c r="AZ288" s="6"/>
      <c r="BA288" s="6"/>
      <c r="BB288" s="6"/>
      <c r="BC288" s="6"/>
      <c r="BD288" s="6"/>
      <c r="BE288" s="6"/>
      <c r="BF288" s="6"/>
      <c r="BG288" s="6"/>
      <c r="BH288" s="6"/>
      <c r="BI288" s="6"/>
      <c r="BJ288" s="6"/>
      <c r="BK288" s="6"/>
      <c r="BL288" s="6"/>
      <c r="BM288" s="6"/>
      <c r="BN288" s="6"/>
      <c r="BO288" s="6"/>
      <c r="BZ288" s="6"/>
    </row>
    <row r="289">
      <c r="A289" s="21"/>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7"/>
      <c r="AP289" s="15"/>
      <c r="AT289" s="15"/>
      <c r="AU289" s="15"/>
      <c r="AV289" s="15"/>
      <c r="AW289" s="15"/>
      <c r="AX289" s="15"/>
      <c r="AY289" s="15"/>
      <c r="AZ289" s="6"/>
      <c r="BA289" s="6"/>
      <c r="BB289" s="6"/>
      <c r="BC289" s="6"/>
      <c r="BD289" s="6"/>
      <c r="BE289" s="6"/>
      <c r="BF289" s="6"/>
      <c r="BG289" s="6"/>
      <c r="BH289" s="6"/>
      <c r="BI289" s="6"/>
      <c r="BJ289" s="6"/>
      <c r="BK289" s="6"/>
      <c r="BL289" s="6"/>
      <c r="BM289" s="6"/>
      <c r="BN289" s="6"/>
      <c r="BO289" s="6"/>
      <c r="BZ289" s="6"/>
    </row>
    <row r="290">
      <c r="A290" s="21"/>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7"/>
      <c r="AP290" s="15"/>
      <c r="AT290" s="15"/>
      <c r="AU290" s="15"/>
      <c r="AV290" s="15"/>
      <c r="AW290" s="15"/>
      <c r="AX290" s="15"/>
      <c r="AY290" s="15"/>
      <c r="AZ290" s="6"/>
      <c r="BA290" s="6"/>
      <c r="BB290" s="6"/>
      <c r="BC290" s="6"/>
      <c r="BD290" s="6"/>
      <c r="BE290" s="6"/>
      <c r="BF290" s="6"/>
      <c r="BG290" s="6"/>
      <c r="BH290" s="6"/>
      <c r="BI290" s="6"/>
      <c r="BJ290" s="6"/>
      <c r="BK290" s="6"/>
      <c r="BL290" s="6"/>
      <c r="BM290" s="6"/>
      <c r="BN290" s="6"/>
      <c r="BO290" s="6"/>
      <c r="BZ290" s="6"/>
    </row>
    <row r="291">
      <c r="A291" s="21"/>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7"/>
      <c r="AP291" s="15"/>
      <c r="AT291" s="15"/>
      <c r="AU291" s="15"/>
      <c r="AV291" s="15"/>
      <c r="AW291" s="15"/>
      <c r="AX291" s="15"/>
      <c r="AY291" s="15"/>
      <c r="AZ291" s="6"/>
      <c r="BA291" s="6"/>
      <c r="BB291" s="6"/>
      <c r="BC291" s="6"/>
      <c r="BD291" s="6"/>
      <c r="BE291" s="6"/>
      <c r="BF291" s="6"/>
      <c r="BG291" s="6"/>
      <c r="BH291" s="6"/>
      <c r="BI291" s="6"/>
      <c r="BJ291" s="6"/>
      <c r="BK291" s="6"/>
      <c r="BL291" s="6"/>
      <c r="BM291" s="6"/>
      <c r="BN291" s="6"/>
      <c r="BO291" s="6"/>
      <c r="BZ291" s="6"/>
    </row>
    <row r="292">
      <c r="A292" s="21"/>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7"/>
      <c r="AP292" s="15"/>
      <c r="AT292" s="15"/>
      <c r="AU292" s="15"/>
      <c r="AV292" s="15"/>
      <c r="AW292" s="15"/>
      <c r="AX292" s="15"/>
      <c r="AY292" s="15"/>
      <c r="AZ292" s="6"/>
      <c r="BA292" s="6"/>
      <c r="BB292" s="6"/>
      <c r="BC292" s="6"/>
      <c r="BD292" s="6"/>
      <c r="BE292" s="6"/>
      <c r="BF292" s="6"/>
      <c r="BG292" s="6"/>
      <c r="BH292" s="6"/>
      <c r="BI292" s="6"/>
      <c r="BJ292" s="6"/>
      <c r="BK292" s="6"/>
      <c r="BL292" s="6"/>
      <c r="BM292" s="6"/>
      <c r="BN292" s="6"/>
      <c r="BO292" s="6"/>
      <c r="BZ292" s="6"/>
    </row>
    <row r="293">
      <c r="A293" s="21"/>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7"/>
      <c r="AP293" s="15"/>
      <c r="AT293" s="15"/>
      <c r="AU293" s="15"/>
      <c r="AV293" s="15"/>
      <c r="AW293" s="15"/>
      <c r="AX293" s="15"/>
      <c r="AY293" s="15"/>
      <c r="AZ293" s="6"/>
      <c r="BA293" s="6"/>
      <c r="BB293" s="6"/>
      <c r="BC293" s="6"/>
      <c r="BD293" s="6"/>
      <c r="BE293" s="6"/>
      <c r="BF293" s="6"/>
      <c r="BG293" s="6"/>
      <c r="BH293" s="6"/>
      <c r="BI293" s="6"/>
      <c r="BJ293" s="6"/>
      <c r="BK293" s="6"/>
      <c r="BL293" s="6"/>
      <c r="BM293" s="6"/>
      <c r="BN293" s="6"/>
      <c r="BO293" s="6"/>
      <c r="BZ293" s="6"/>
    </row>
    <row r="294">
      <c r="A294" s="21"/>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7"/>
      <c r="AP294" s="15"/>
      <c r="AT294" s="15"/>
      <c r="AU294" s="15"/>
      <c r="AV294" s="15"/>
      <c r="AW294" s="15"/>
      <c r="AX294" s="15"/>
      <c r="AY294" s="15"/>
      <c r="AZ294" s="6"/>
      <c r="BA294" s="6"/>
      <c r="BB294" s="6"/>
      <c r="BC294" s="6"/>
      <c r="BD294" s="6"/>
      <c r="BE294" s="6"/>
      <c r="BF294" s="6"/>
      <c r="BG294" s="6"/>
      <c r="BH294" s="6"/>
      <c r="BI294" s="6"/>
      <c r="BJ294" s="6"/>
      <c r="BK294" s="6"/>
      <c r="BL294" s="6"/>
      <c r="BM294" s="6"/>
      <c r="BN294" s="6"/>
      <c r="BO294" s="6"/>
      <c r="BZ294" s="6"/>
    </row>
    <row r="295">
      <c r="A295" s="21"/>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7"/>
      <c r="AP295" s="15"/>
      <c r="AT295" s="15"/>
      <c r="AU295" s="15"/>
      <c r="AV295" s="15"/>
      <c r="AW295" s="15"/>
      <c r="AX295" s="15"/>
      <c r="AY295" s="15"/>
      <c r="AZ295" s="6"/>
      <c r="BA295" s="6"/>
      <c r="BB295" s="6"/>
      <c r="BC295" s="6"/>
      <c r="BD295" s="6"/>
      <c r="BE295" s="6"/>
      <c r="BF295" s="6"/>
      <c r="BG295" s="6"/>
      <c r="BH295" s="6"/>
      <c r="BI295" s="6"/>
      <c r="BJ295" s="6"/>
      <c r="BK295" s="6"/>
      <c r="BL295" s="6"/>
      <c r="BM295" s="6"/>
      <c r="BN295" s="6"/>
      <c r="BO295" s="6"/>
      <c r="BZ295" s="6"/>
    </row>
    <row r="296">
      <c r="A296" s="21"/>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7"/>
      <c r="AP296" s="15"/>
      <c r="AT296" s="15"/>
      <c r="AU296" s="15"/>
      <c r="AV296" s="15"/>
      <c r="AW296" s="15"/>
      <c r="AX296" s="15"/>
      <c r="AY296" s="15"/>
      <c r="AZ296" s="6"/>
      <c r="BA296" s="6"/>
      <c r="BB296" s="6"/>
      <c r="BC296" s="6"/>
      <c r="BD296" s="6"/>
      <c r="BE296" s="6"/>
      <c r="BF296" s="6"/>
      <c r="BG296" s="6"/>
      <c r="BH296" s="6"/>
      <c r="BI296" s="6"/>
      <c r="BJ296" s="6"/>
      <c r="BK296" s="6"/>
      <c r="BL296" s="6"/>
      <c r="BM296" s="6"/>
      <c r="BN296" s="6"/>
      <c r="BO296" s="6"/>
      <c r="BZ296" s="6"/>
    </row>
    <row r="297">
      <c r="A297" s="21"/>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7"/>
      <c r="AP297" s="15"/>
      <c r="AT297" s="15"/>
      <c r="AU297" s="15"/>
      <c r="AV297" s="15"/>
      <c r="AW297" s="15"/>
      <c r="AX297" s="15"/>
      <c r="AY297" s="15"/>
      <c r="AZ297" s="6"/>
      <c r="BA297" s="6"/>
      <c r="BB297" s="6"/>
      <c r="BC297" s="6"/>
      <c r="BD297" s="6"/>
      <c r="BE297" s="6"/>
      <c r="BF297" s="6"/>
      <c r="BG297" s="6"/>
      <c r="BH297" s="6"/>
      <c r="BI297" s="6"/>
      <c r="BJ297" s="6"/>
      <c r="BK297" s="6"/>
      <c r="BL297" s="6"/>
      <c r="BM297" s="6"/>
      <c r="BN297" s="6"/>
      <c r="BO297" s="6"/>
      <c r="BZ297" s="6"/>
    </row>
    <row r="298">
      <c r="A298" s="21"/>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7"/>
      <c r="AP298" s="15"/>
      <c r="AT298" s="15"/>
      <c r="AU298" s="15"/>
      <c r="AV298" s="15"/>
      <c r="AW298" s="15"/>
      <c r="AX298" s="15"/>
      <c r="AY298" s="15"/>
      <c r="AZ298" s="6"/>
      <c r="BA298" s="6"/>
      <c r="BB298" s="6"/>
      <c r="BC298" s="6"/>
      <c r="BD298" s="6"/>
      <c r="BE298" s="6"/>
      <c r="BF298" s="6"/>
      <c r="BG298" s="6"/>
      <c r="BH298" s="6"/>
      <c r="BI298" s="6"/>
      <c r="BJ298" s="6"/>
      <c r="BK298" s="6"/>
      <c r="BL298" s="6"/>
      <c r="BM298" s="6"/>
      <c r="BN298" s="6"/>
      <c r="BO298" s="6"/>
      <c r="BZ298" s="6"/>
    </row>
    <row r="299">
      <c r="A299" s="21"/>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7"/>
      <c r="AP299" s="15"/>
      <c r="AT299" s="15"/>
      <c r="AU299" s="15"/>
      <c r="AV299" s="15"/>
      <c r="AW299" s="15"/>
      <c r="AX299" s="15"/>
      <c r="AY299" s="15"/>
      <c r="AZ299" s="6"/>
      <c r="BA299" s="6"/>
      <c r="BB299" s="6"/>
      <c r="BC299" s="6"/>
      <c r="BD299" s="6"/>
      <c r="BE299" s="6"/>
      <c r="BF299" s="6"/>
      <c r="BG299" s="6"/>
      <c r="BH299" s="6"/>
      <c r="BI299" s="6"/>
      <c r="BJ299" s="6"/>
      <c r="BK299" s="6"/>
      <c r="BL299" s="6"/>
      <c r="BM299" s="6"/>
      <c r="BN299" s="6"/>
      <c r="BO299" s="6"/>
      <c r="BZ299" s="6"/>
    </row>
    <row r="300">
      <c r="A300" s="21"/>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7"/>
      <c r="AP300" s="15"/>
      <c r="AT300" s="15"/>
      <c r="AU300" s="15"/>
      <c r="AV300" s="15"/>
      <c r="AW300" s="15"/>
      <c r="AX300" s="15"/>
      <c r="AY300" s="15"/>
      <c r="AZ300" s="6"/>
      <c r="BA300" s="6"/>
      <c r="BB300" s="6"/>
      <c r="BC300" s="6"/>
      <c r="BD300" s="6"/>
      <c r="BE300" s="6"/>
      <c r="BF300" s="6"/>
      <c r="BG300" s="6"/>
      <c r="BH300" s="6"/>
      <c r="BI300" s="6"/>
      <c r="BJ300" s="6"/>
      <c r="BK300" s="6"/>
      <c r="BL300" s="6"/>
      <c r="BM300" s="6"/>
      <c r="BN300" s="6"/>
      <c r="BO300" s="6"/>
      <c r="BZ300" s="6"/>
    </row>
    <row r="301">
      <c r="A301" s="21"/>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7"/>
      <c r="AP301" s="15"/>
      <c r="AT301" s="15"/>
      <c r="AU301" s="15"/>
      <c r="AV301" s="15"/>
      <c r="AW301" s="15"/>
      <c r="AX301" s="15"/>
      <c r="AY301" s="15"/>
      <c r="AZ301" s="6"/>
      <c r="BA301" s="6"/>
      <c r="BB301" s="6"/>
      <c r="BC301" s="6"/>
      <c r="BD301" s="6"/>
      <c r="BE301" s="6"/>
      <c r="BF301" s="6"/>
      <c r="BG301" s="6"/>
      <c r="BH301" s="6"/>
      <c r="BI301" s="6"/>
      <c r="BJ301" s="6"/>
      <c r="BK301" s="6"/>
      <c r="BL301" s="6"/>
      <c r="BM301" s="6"/>
      <c r="BN301" s="6"/>
      <c r="BO301" s="6"/>
      <c r="BZ301" s="6"/>
    </row>
    <row r="302">
      <c r="A302" s="21"/>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7"/>
      <c r="AP302" s="15"/>
      <c r="AT302" s="15"/>
      <c r="AU302" s="15"/>
      <c r="AV302" s="15"/>
      <c r="AW302" s="15"/>
      <c r="AX302" s="15"/>
      <c r="AY302" s="15"/>
      <c r="AZ302" s="6"/>
      <c r="BA302" s="6"/>
      <c r="BB302" s="6"/>
      <c r="BC302" s="6"/>
      <c r="BD302" s="6"/>
      <c r="BE302" s="6"/>
      <c r="BF302" s="6"/>
      <c r="BG302" s="6"/>
      <c r="BH302" s="6"/>
      <c r="BI302" s="6"/>
      <c r="BJ302" s="6"/>
      <c r="BK302" s="6"/>
      <c r="BL302" s="6"/>
      <c r="BM302" s="6"/>
      <c r="BN302" s="6"/>
      <c r="BO302" s="6"/>
      <c r="BZ302" s="6"/>
    </row>
    <row r="303">
      <c r="A303" s="21"/>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7"/>
      <c r="AP303" s="15"/>
      <c r="AT303" s="15"/>
      <c r="AU303" s="15"/>
      <c r="AV303" s="15"/>
      <c r="AW303" s="15"/>
      <c r="AX303" s="15"/>
      <c r="AY303" s="15"/>
      <c r="AZ303" s="6"/>
      <c r="BA303" s="6"/>
      <c r="BB303" s="6"/>
      <c r="BC303" s="6"/>
      <c r="BD303" s="6"/>
      <c r="BE303" s="6"/>
      <c r="BF303" s="6"/>
      <c r="BG303" s="6"/>
      <c r="BH303" s="6"/>
      <c r="BI303" s="6"/>
      <c r="BJ303" s="6"/>
      <c r="BK303" s="6"/>
      <c r="BL303" s="6"/>
      <c r="BM303" s="6"/>
      <c r="BN303" s="6"/>
      <c r="BO303" s="6"/>
      <c r="BZ303" s="6"/>
    </row>
    <row r="304">
      <c r="A304" s="21"/>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7"/>
      <c r="AP304" s="15"/>
      <c r="AT304" s="15"/>
      <c r="AU304" s="15"/>
      <c r="AV304" s="15"/>
      <c r="AW304" s="15"/>
      <c r="AX304" s="15"/>
      <c r="AY304" s="15"/>
      <c r="AZ304" s="6"/>
      <c r="BA304" s="6"/>
      <c r="BB304" s="6"/>
      <c r="BC304" s="6"/>
      <c r="BD304" s="6"/>
      <c r="BE304" s="6"/>
      <c r="BF304" s="6"/>
      <c r="BG304" s="6"/>
      <c r="BH304" s="6"/>
      <c r="BI304" s="6"/>
      <c r="BJ304" s="6"/>
      <c r="BK304" s="6"/>
      <c r="BL304" s="6"/>
      <c r="BM304" s="6"/>
      <c r="BN304" s="6"/>
      <c r="BO304" s="6"/>
      <c r="BZ304" s="6"/>
    </row>
    <row r="305">
      <c r="A305" s="21"/>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7"/>
      <c r="AP305" s="15"/>
      <c r="AT305" s="15"/>
      <c r="AU305" s="15"/>
      <c r="AV305" s="15"/>
      <c r="AW305" s="15"/>
      <c r="AX305" s="15"/>
      <c r="AY305" s="15"/>
      <c r="AZ305" s="6"/>
      <c r="BA305" s="6"/>
      <c r="BB305" s="6"/>
      <c r="BC305" s="6"/>
      <c r="BD305" s="6"/>
      <c r="BE305" s="6"/>
      <c r="BF305" s="6"/>
      <c r="BG305" s="6"/>
      <c r="BH305" s="6"/>
      <c r="BI305" s="6"/>
      <c r="BJ305" s="6"/>
      <c r="BK305" s="6"/>
      <c r="BL305" s="6"/>
      <c r="BM305" s="6"/>
      <c r="BN305" s="6"/>
      <c r="BO305" s="6"/>
      <c r="BZ305" s="6"/>
    </row>
    <row r="306">
      <c r="A306" s="21"/>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7"/>
      <c r="AP306" s="15"/>
      <c r="AT306" s="15"/>
      <c r="AU306" s="15"/>
      <c r="AV306" s="15"/>
      <c r="AW306" s="15"/>
      <c r="AX306" s="15"/>
      <c r="AY306" s="15"/>
      <c r="AZ306" s="6"/>
      <c r="BA306" s="6"/>
      <c r="BB306" s="6"/>
      <c r="BC306" s="6"/>
      <c r="BD306" s="6"/>
      <c r="BE306" s="6"/>
      <c r="BF306" s="6"/>
      <c r="BG306" s="6"/>
      <c r="BH306" s="6"/>
      <c r="BI306" s="6"/>
      <c r="BJ306" s="6"/>
      <c r="BK306" s="6"/>
      <c r="BL306" s="6"/>
      <c r="BM306" s="6"/>
      <c r="BN306" s="6"/>
      <c r="BO306" s="6"/>
      <c r="BZ306" s="6"/>
    </row>
    <row r="307">
      <c r="A307" s="21"/>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7"/>
      <c r="AP307" s="15"/>
      <c r="AT307" s="15"/>
      <c r="AU307" s="15"/>
      <c r="AV307" s="15"/>
      <c r="AW307" s="15"/>
      <c r="AX307" s="15"/>
      <c r="AY307" s="15"/>
      <c r="AZ307" s="6"/>
      <c r="BA307" s="6"/>
      <c r="BB307" s="6"/>
      <c r="BC307" s="6"/>
      <c r="BD307" s="6"/>
      <c r="BE307" s="6"/>
      <c r="BF307" s="6"/>
      <c r="BG307" s="6"/>
      <c r="BH307" s="6"/>
      <c r="BI307" s="6"/>
      <c r="BJ307" s="6"/>
      <c r="BK307" s="6"/>
      <c r="BL307" s="6"/>
      <c r="BM307" s="6"/>
      <c r="BN307" s="6"/>
      <c r="BO307" s="6"/>
      <c r="BZ307" s="6"/>
    </row>
    <row r="308">
      <c r="A308" s="21"/>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7"/>
      <c r="AP308" s="15"/>
      <c r="AT308" s="15"/>
      <c r="AU308" s="15"/>
      <c r="AV308" s="15"/>
      <c r="AW308" s="15"/>
      <c r="AX308" s="15"/>
      <c r="AY308" s="15"/>
      <c r="AZ308" s="6"/>
      <c r="BA308" s="6"/>
      <c r="BB308" s="6"/>
      <c r="BC308" s="6"/>
      <c r="BD308" s="6"/>
      <c r="BE308" s="6"/>
      <c r="BF308" s="6"/>
      <c r="BG308" s="6"/>
      <c r="BH308" s="6"/>
      <c r="BI308" s="6"/>
      <c r="BJ308" s="6"/>
      <c r="BK308" s="6"/>
      <c r="BL308" s="6"/>
      <c r="BM308" s="6"/>
      <c r="BN308" s="6"/>
      <c r="BO308" s="6"/>
      <c r="BZ308" s="6"/>
    </row>
    <row r="309">
      <c r="A309" s="21"/>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7"/>
      <c r="AP309" s="15"/>
      <c r="AT309" s="15"/>
      <c r="AU309" s="15"/>
      <c r="AV309" s="15"/>
      <c r="AW309" s="15"/>
      <c r="AX309" s="15"/>
      <c r="AY309" s="15"/>
      <c r="AZ309" s="6"/>
      <c r="BA309" s="6"/>
      <c r="BB309" s="6"/>
      <c r="BC309" s="6"/>
      <c r="BD309" s="6"/>
      <c r="BE309" s="6"/>
      <c r="BF309" s="6"/>
      <c r="BG309" s="6"/>
      <c r="BH309" s="6"/>
      <c r="BI309" s="6"/>
      <c r="BJ309" s="6"/>
      <c r="BK309" s="6"/>
      <c r="BL309" s="6"/>
      <c r="BM309" s="6"/>
      <c r="BN309" s="6"/>
      <c r="BO309" s="6"/>
      <c r="BZ309" s="6"/>
    </row>
    <row r="310">
      <c r="A310" s="21"/>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7"/>
      <c r="AP310" s="15"/>
      <c r="AT310" s="15"/>
      <c r="AU310" s="15"/>
      <c r="AV310" s="15"/>
      <c r="AW310" s="15"/>
      <c r="AX310" s="15"/>
      <c r="AY310" s="15"/>
      <c r="AZ310" s="6"/>
      <c r="BA310" s="6"/>
      <c r="BB310" s="6"/>
      <c r="BC310" s="6"/>
      <c r="BD310" s="6"/>
      <c r="BE310" s="6"/>
      <c r="BF310" s="6"/>
      <c r="BG310" s="6"/>
      <c r="BH310" s="6"/>
      <c r="BI310" s="6"/>
      <c r="BJ310" s="6"/>
      <c r="BK310" s="6"/>
      <c r="BL310" s="6"/>
      <c r="BM310" s="6"/>
      <c r="BN310" s="6"/>
      <c r="BO310" s="6"/>
      <c r="BZ310" s="6"/>
    </row>
    <row r="311">
      <c r="A311" s="21"/>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7"/>
      <c r="AP311" s="15"/>
      <c r="AT311" s="15"/>
      <c r="AU311" s="15"/>
      <c r="AV311" s="15"/>
      <c r="AW311" s="15"/>
      <c r="AX311" s="15"/>
      <c r="AY311" s="15"/>
      <c r="AZ311" s="6"/>
      <c r="BA311" s="6"/>
      <c r="BB311" s="6"/>
      <c r="BC311" s="6"/>
      <c r="BD311" s="6"/>
      <c r="BE311" s="6"/>
      <c r="BF311" s="6"/>
      <c r="BG311" s="6"/>
      <c r="BH311" s="6"/>
      <c r="BI311" s="6"/>
      <c r="BJ311" s="6"/>
      <c r="BK311" s="6"/>
      <c r="BL311" s="6"/>
      <c r="BM311" s="6"/>
      <c r="BN311" s="6"/>
      <c r="BO311" s="6"/>
      <c r="BZ311" s="6"/>
    </row>
    <row r="312">
      <c r="A312" s="21"/>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7"/>
      <c r="AP312" s="15"/>
      <c r="AT312" s="15"/>
      <c r="AU312" s="15"/>
      <c r="AV312" s="15"/>
      <c r="AW312" s="15"/>
      <c r="AX312" s="15"/>
      <c r="AY312" s="15"/>
      <c r="AZ312" s="6"/>
      <c r="BA312" s="6"/>
      <c r="BB312" s="6"/>
      <c r="BC312" s="6"/>
      <c r="BD312" s="6"/>
      <c r="BE312" s="6"/>
      <c r="BF312" s="6"/>
      <c r="BG312" s="6"/>
      <c r="BH312" s="6"/>
      <c r="BI312" s="6"/>
      <c r="BJ312" s="6"/>
      <c r="BK312" s="6"/>
      <c r="BL312" s="6"/>
      <c r="BM312" s="6"/>
      <c r="BN312" s="6"/>
      <c r="BO312" s="6"/>
      <c r="BZ312" s="6"/>
    </row>
    <row r="313">
      <c r="A313" s="21"/>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7"/>
      <c r="AP313" s="15"/>
      <c r="AT313" s="15"/>
      <c r="AU313" s="15"/>
      <c r="AV313" s="15"/>
      <c r="AW313" s="15"/>
      <c r="AX313" s="15"/>
      <c r="AY313" s="15"/>
      <c r="AZ313" s="6"/>
      <c r="BA313" s="6"/>
      <c r="BB313" s="6"/>
      <c r="BC313" s="6"/>
      <c r="BD313" s="6"/>
      <c r="BE313" s="6"/>
      <c r="BF313" s="6"/>
      <c r="BG313" s="6"/>
      <c r="BH313" s="6"/>
      <c r="BI313" s="6"/>
      <c r="BJ313" s="6"/>
      <c r="BK313" s="6"/>
      <c r="BL313" s="6"/>
      <c r="BM313" s="6"/>
      <c r="BN313" s="6"/>
      <c r="BO313" s="6"/>
      <c r="BZ313" s="6"/>
    </row>
    <row r="314">
      <c r="A314" s="21"/>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7"/>
      <c r="AP314" s="15"/>
      <c r="AT314" s="15"/>
      <c r="AU314" s="15"/>
      <c r="AV314" s="15"/>
      <c r="AW314" s="15"/>
      <c r="AX314" s="15"/>
      <c r="AY314" s="15"/>
      <c r="AZ314" s="6"/>
      <c r="BA314" s="6"/>
      <c r="BB314" s="6"/>
      <c r="BC314" s="6"/>
      <c r="BD314" s="6"/>
      <c r="BE314" s="6"/>
      <c r="BF314" s="6"/>
      <c r="BG314" s="6"/>
      <c r="BH314" s="6"/>
      <c r="BI314" s="6"/>
      <c r="BJ314" s="6"/>
      <c r="BK314" s="6"/>
      <c r="BL314" s="6"/>
      <c r="BM314" s="6"/>
      <c r="BN314" s="6"/>
      <c r="BO314" s="6"/>
      <c r="BZ314" s="6"/>
    </row>
    <row r="315">
      <c r="A315" s="21"/>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7"/>
      <c r="AP315" s="15"/>
      <c r="AT315" s="15"/>
      <c r="AU315" s="15"/>
      <c r="AV315" s="15"/>
      <c r="AW315" s="15"/>
      <c r="AX315" s="15"/>
      <c r="AY315" s="15"/>
      <c r="AZ315" s="6"/>
      <c r="BA315" s="6"/>
      <c r="BB315" s="6"/>
      <c r="BC315" s="6"/>
      <c r="BD315" s="6"/>
      <c r="BE315" s="6"/>
      <c r="BF315" s="6"/>
      <c r="BG315" s="6"/>
      <c r="BH315" s="6"/>
      <c r="BI315" s="6"/>
      <c r="BJ315" s="6"/>
      <c r="BK315" s="6"/>
      <c r="BL315" s="6"/>
      <c r="BM315" s="6"/>
      <c r="BN315" s="6"/>
      <c r="BO315" s="6"/>
      <c r="BZ315" s="6"/>
    </row>
    <row r="316">
      <c r="A316" s="21"/>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7"/>
      <c r="AP316" s="15"/>
      <c r="AT316" s="15"/>
      <c r="AU316" s="15"/>
      <c r="AV316" s="15"/>
      <c r="AW316" s="15"/>
      <c r="AX316" s="15"/>
      <c r="AY316" s="15"/>
      <c r="AZ316" s="6"/>
      <c r="BA316" s="6"/>
      <c r="BB316" s="6"/>
      <c r="BC316" s="6"/>
      <c r="BD316" s="6"/>
      <c r="BE316" s="6"/>
      <c r="BF316" s="6"/>
      <c r="BG316" s="6"/>
      <c r="BH316" s="6"/>
      <c r="BI316" s="6"/>
      <c r="BJ316" s="6"/>
      <c r="BK316" s="6"/>
      <c r="BL316" s="6"/>
      <c r="BM316" s="6"/>
      <c r="BN316" s="6"/>
      <c r="BO316" s="6"/>
      <c r="BZ316" s="6"/>
    </row>
    <row r="317">
      <c r="A317" s="21"/>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7"/>
      <c r="AP317" s="15"/>
      <c r="AT317" s="15"/>
      <c r="AU317" s="15"/>
      <c r="AV317" s="15"/>
      <c r="AW317" s="15"/>
      <c r="AX317" s="15"/>
      <c r="AY317" s="15"/>
      <c r="AZ317" s="6"/>
      <c r="BA317" s="6"/>
      <c r="BB317" s="6"/>
      <c r="BC317" s="6"/>
      <c r="BD317" s="6"/>
      <c r="BE317" s="6"/>
      <c r="BF317" s="6"/>
      <c r="BG317" s="6"/>
      <c r="BH317" s="6"/>
      <c r="BI317" s="6"/>
      <c r="BJ317" s="6"/>
      <c r="BK317" s="6"/>
      <c r="BL317" s="6"/>
      <c r="BM317" s="6"/>
      <c r="BN317" s="6"/>
      <c r="BO317" s="6"/>
      <c r="BZ317" s="6"/>
    </row>
    <row r="318">
      <c r="A318" s="21"/>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7"/>
      <c r="AP318" s="15"/>
      <c r="AT318" s="15"/>
      <c r="AU318" s="15"/>
      <c r="AV318" s="15"/>
      <c r="AW318" s="15"/>
      <c r="AX318" s="15"/>
      <c r="AY318" s="15"/>
      <c r="AZ318" s="6"/>
      <c r="BA318" s="6"/>
      <c r="BB318" s="6"/>
      <c r="BC318" s="6"/>
      <c r="BD318" s="6"/>
      <c r="BE318" s="6"/>
      <c r="BF318" s="6"/>
      <c r="BG318" s="6"/>
      <c r="BH318" s="6"/>
      <c r="BI318" s="6"/>
      <c r="BJ318" s="6"/>
      <c r="BK318" s="6"/>
      <c r="BL318" s="6"/>
      <c r="BM318" s="6"/>
      <c r="BN318" s="6"/>
      <c r="BO318" s="6"/>
      <c r="BZ318" s="6"/>
    </row>
    <row r="319">
      <c r="A319" s="21"/>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7"/>
      <c r="AP319" s="15"/>
      <c r="AT319" s="15"/>
      <c r="AU319" s="15"/>
      <c r="AV319" s="15"/>
      <c r="AW319" s="15"/>
      <c r="AX319" s="15"/>
      <c r="AY319" s="15"/>
      <c r="AZ319" s="6"/>
      <c r="BA319" s="6"/>
      <c r="BB319" s="6"/>
      <c r="BC319" s="6"/>
      <c r="BD319" s="6"/>
      <c r="BE319" s="6"/>
      <c r="BF319" s="6"/>
      <c r="BG319" s="6"/>
      <c r="BH319" s="6"/>
      <c r="BI319" s="6"/>
      <c r="BJ319" s="6"/>
      <c r="BK319" s="6"/>
      <c r="BL319" s="6"/>
      <c r="BM319" s="6"/>
      <c r="BN319" s="6"/>
      <c r="BO319" s="6"/>
      <c r="BZ319" s="6"/>
    </row>
    <row r="320">
      <c r="A320" s="21"/>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7"/>
      <c r="AP320" s="15"/>
      <c r="AT320" s="15"/>
      <c r="AU320" s="15"/>
      <c r="AV320" s="15"/>
      <c r="AW320" s="15"/>
      <c r="AX320" s="15"/>
      <c r="AY320" s="15"/>
      <c r="AZ320" s="6"/>
      <c r="BA320" s="6"/>
      <c r="BB320" s="6"/>
      <c r="BC320" s="6"/>
      <c r="BD320" s="6"/>
      <c r="BE320" s="6"/>
      <c r="BF320" s="6"/>
      <c r="BG320" s="6"/>
      <c r="BH320" s="6"/>
      <c r="BI320" s="6"/>
      <c r="BJ320" s="6"/>
      <c r="BK320" s="6"/>
      <c r="BL320" s="6"/>
      <c r="BM320" s="6"/>
      <c r="BN320" s="6"/>
      <c r="BO320" s="6"/>
      <c r="BZ320" s="6"/>
    </row>
    <row r="321">
      <c r="A321" s="21"/>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7"/>
      <c r="AP321" s="15"/>
      <c r="AT321" s="15"/>
      <c r="AU321" s="15"/>
      <c r="AV321" s="15"/>
      <c r="AW321" s="15"/>
      <c r="AX321" s="15"/>
      <c r="AY321" s="15"/>
      <c r="AZ321" s="6"/>
      <c r="BA321" s="6"/>
      <c r="BB321" s="6"/>
      <c r="BC321" s="6"/>
      <c r="BD321" s="6"/>
      <c r="BE321" s="6"/>
      <c r="BF321" s="6"/>
      <c r="BG321" s="6"/>
      <c r="BH321" s="6"/>
      <c r="BI321" s="6"/>
      <c r="BJ321" s="6"/>
      <c r="BK321" s="6"/>
      <c r="BL321" s="6"/>
      <c r="BM321" s="6"/>
      <c r="BN321" s="6"/>
      <c r="BO321" s="6"/>
      <c r="BZ321" s="6"/>
    </row>
    <row r="322">
      <c r="A322" s="21"/>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7"/>
      <c r="AP322" s="15"/>
      <c r="AT322" s="15"/>
      <c r="AU322" s="15"/>
      <c r="AV322" s="15"/>
      <c r="AW322" s="15"/>
      <c r="AX322" s="15"/>
      <c r="AY322" s="15"/>
      <c r="AZ322" s="6"/>
      <c r="BA322" s="6"/>
      <c r="BB322" s="6"/>
      <c r="BC322" s="6"/>
      <c r="BD322" s="6"/>
      <c r="BE322" s="6"/>
      <c r="BF322" s="6"/>
      <c r="BG322" s="6"/>
      <c r="BH322" s="6"/>
      <c r="BI322" s="6"/>
      <c r="BJ322" s="6"/>
      <c r="BK322" s="6"/>
      <c r="BL322" s="6"/>
      <c r="BM322" s="6"/>
      <c r="BN322" s="6"/>
      <c r="BO322" s="6"/>
      <c r="BZ322" s="6"/>
    </row>
    <row r="323">
      <c r="A323" s="21"/>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7"/>
      <c r="AP323" s="15"/>
      <c r="AT323" s="15"/>
      <c r="AU323" s="15"/>
      <c r="AV323" s="15"/>
      <c r="AW323" s="15"/>
      <c r="AX323" s="15"/>
      <c r="AY323" s="15"/>
      <c r="AZ323" s="6"/>
      <c r="BA323" s="6"/>
      <c r="BB323" s="6"/>
      <c r="BC323" s="6"/>
      <c r="BD323" s="6"/>
      <c r="BE323" s="6"/>
      <c r="BF323" s="6"/>
      <c r="BG323" s="6"/>
      <c r="BH323" s="6"/>
      <c r="BI323" s="6"/>
      <c r="BJ323" s="6"/>
      <c r="BK323" s="6"/>
      <c r="BL323" s="6"/>
      <c r="BM323" s="6"/>
      <c r="BN323" s="6"/>
      <c r="BO323" s="6"/>
      <c r="BZ323" s="6"/>
    </row>
    <row r="324">
      <c r="A324" s="21"/>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7"/>
      <c r="AP324" s="15"/>
      <c r="AT324" s="15"/>
      <c r="AU324" s="15"/>
      <c r="AV324" s="15"/>
      <c r="AW324" s="15"/>
      <c r="AX324" s="15"/>
      <c r="AY324" s="15"/>
      <c r="AZ324" s="6"/>
      <c r="BA324" s="6"/>
      <c r="BB324" s="6"/>
      <c r="BC324" s="6"/>
      <c r="BD324" s="6"/>
      <c r="BE324" s="6"/>
      <c r="BF324" s="6"/>
      <c r="BG324" s="6"/>
      <c r="BH324" s="6"/>
      <c r="BI324" s="6"/>
      <c r="BJ324" s="6"/>
      <c r="BK324" s="6"/>
      <c r="BL324" s="6"/>
      <c r="BM324" s="6"/>
      <c r="BN324" s="6"/>
      <c r="BO324" s="6"/>
      <c r="BZ324" s="6"/>
    </row>
    <row r="325">
      <c r="A325" s="21"/>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7"/>
      <c r="AP325" s="15"/>
      <c r="AT325" s="15"/>
      <c r="AU325" s="15"/>
      <c r="AV325" s="15"/>
      <c r="AW325" s="15"/>
      <c r="AX325" s="15"/>
      <c r="AY325" s="15"/>
      <c r="AZ325" s="6"/>
      <c r="BA325" s="6"/>
      <c r="BB325" s="6"/>
      <c r="BC325" s="6"/>
      <c r="BD325" s="6"/>
      <c r="BE325" s="6"/>
      <c r="BF325" s="6"/>
      <c r="BG325" s="6"/>
      <c r="BH325" s="6"/>
      <c r="BI325" s="6"/>
      <c r="BJ325" s="6"/>
      <c r="BK325" s="6"/>
      <c r="BL325" s="6"/>
      <c r="BM325" s="6"/>
      <c r="BN325" s="6"/>
      <c r="BO325" s="6"/>
      <c r="BZ325" s="6"/>
    </row>
    <row r="326">
      <c r="A326" s="21"/>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7"/>
      <c r="AP326" s="15"/>
      <c r="AT326" s="15"/>
      <c r="AU326" s="15"/>
      <c r="AV326" s="15"/>
      <c r="AW326" s="15"/>
      <c r="AX326" s="15"/>
      <c r="AY326" s="15"/>
      <c r="AZ326" s="6"/>
      <c r="BA326" s="6"/>
      <c r="BB326" s="6"/>
      <c r="BC326" s="6"/>
      <c r="BD326" s="6"/>
      <c r="BE326" s="6"/>
      <c r="BF326" s="6"/>
      <c r="BG326" s="6"/>
      <c r="BH326" s="6"/>
      <c r="BI326" s="6"/>
      <c r="BJ326" s="6"/>
      <c r="BK326" s="6"/>
      <c r="BL326" s="6"/>
      <c r="BM326" s="6"/>
      <c r="BN326" s="6"/>
      <c r="BO326" s="6"/>
      <c r="BZ326" s="6"/>
    </row>
    <row r="327">
      <c r="A327" s="21"/>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7"/>
      <c r="AP327" s="15"/>
      <c r="AT327" s="15"/>
      <c r="AU327" s="15"/>
      <c r="AV327" s="15"/>
      <c r="AW327" s="15"/>
      <c r="AX327" s="15"/>
      <c r="AY327" s="15"/>
      <c r="AZ327" s="6"/>
      <c r="BA327" s="6"/>
      <c r="BB327" s="6"/>
      <c r="BC327" s="6"/>
      <c r="BD327" s="6"/>
      <c r="BE327" s="6"/>
      <c r="BF327" s="6"/>
      <c r="BG327" s="6"/>
      <c r="BH327" s="6"/>
      <c r="BI327" s="6"/>
      <c r="BJ327" s="6"/>
      <c r="BK327" s="6"/>
      <c r="BL327" s="6"/>
      <c r="BM327" s="6"/>
      <c r="BN327" s="6"/>
      <c r="BO327" s="6"/>
      <c r="BZ327" s="6"/>
    </row>
    <row r="328">
      <c r="A328" s="21"/>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7"/>
      <c r="AP328" s="15"/>
      <c r="AT328" s="15"/>
      <c r="AU328" s="15"/>
      <c r="AV328" s="15"/>
      <c r="AW328" s="15"/>
      <c r="AX328" s="15"/>
      <c r="AY328" s="15"/>
      <c r="AZ328" s="6"/>
      <c r="BA328" s="6"/>
      <c r="BB328" s="6"/>
      <c r="BC328" s="6"/>
      <c r="BD328" s="6"/>
      <c r="BE328" s="6"/>
      <c r="BF328" s="6"/>
      <c r="BG328" s="6"/>
      <c r="BH328" s="6"/>
      <c r="BI328" s="6"/>
      <c r="BJ328" s="6"/>
      <c r="BK328" s="6"/>
      <c r="BL328" s="6"/>
      <c r="BM328" s="6"/>
      <c r="BN328" s="6"/>
      <c r="BO328" s="6"/>
      <c r="BZ328" s="6"/>
    </row>
    <row r="329">
      <c r="A329" s="21"/>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7"/>
      <c r="AP329" s="15"/>
      <c r="AT329" s="15"/>
      <c r="AU329" s="15"/>
      <c r="AV329" s="15"/>
      <c r="AW329" s="15"/>
      <c r="AX329" s="15"/>
      <c r="AY329" s="15"/>
      <c r="AZ329" s="6"/>
      <c r="BA329" s="6"/>
      <c r="BB329" s="6"/>
      <c r="BC329" s="6"/>
      <c r="BD329" s="6"/>
      <c r="BE329" s="6"/>
      <c r="BF329" s="6"/>
      <c r="BG329" s="6"/>
      <c r="BH329" s="6"/>
      <c r="BI329" s="6"/>
      <c r="BJ329" s="6"/>
      <c r="BK329" s="6"/>
      <c r="BL329" s="6"/>
      <c r="BM329" s="6"/>
      <c r="BN329" s="6"/>
      <c r="BO329" s="6"/>
      <c r="BZ329" s="6"/>
    </row>
    <row r="330">
      <c r="A330" s="21"/>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7"/>
      <c r="AP330" s="15"/>
      <c r="AT330" s="15"/>
      <c r="AU330" s="15"/>
      <c r="AV330" s="15"/>
      <c r="AW330" s="15"/>
      <c r="AX330" s="15"/>
      <c r="AY330" s="15"/>
      <c r="AZ330" s="6"/>
      <c r="BA330" s="6"/>
      <c r="BB330" s="6"/>
      <c r="BC330" s="6"/>
      <c r="BD330" s="6"/>
      <c r="BE330" s="6"/>
      <c r="BF330" s="6"/>
      <c r="BG330" s="6"/>
      <c r="BH330" s="6"/>
      <c r="BI330" s="6"/>
      <c r="BJ330" s="6"/>
      <c r="BK330" s="6"/>
      <c r="BL330" s="6"/>
      <c r="BM330" s="6"/>
      <c r="BN330" s="6"/>
      <c r="BO330" s="6"/>
      <c r="BZ330" s="6"/>
    </row>
    <row r="331">
      <c r="A331" s="21"/>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7"/>
      <c r="AP331" s="15"/>
      <c r="AT331" s="15"/>
      <c r="AU331" s="15"/>
      <c r="AV331" s="15"/>
      <c r="AW331" s="15"/>
      <c r="AX331" s="15"/>
      <c r="AY331" s="15"/>
      <c r="AZ331" s="6"/>
      <c r="BA331" s="6"/>
      <c r="BB331" s="6"/>
      <c r="BC331" s="6"/>
      <c r="BD331" s="6"/>
      <c r="BE331" s="6"/>
      <c r="BF331" s="6"/>
      <c r="BG331" s="6"/>
      <c r="BH331" s="6"/>
      <c r="BI331" s="6"/>
      <c r="BJ331" s="6"/>
      <c r="BK331" s="6"/>
      <c r="BL331" s="6"/>
      <c r="BM331" s="6"/>
      <c r="BN331" s="6"/>
      <c r="BO331" s="6"/>
      <c r="BZ331" s="6"/>
    </row>
    <row r="332">
      <c r="A332" s="21"/>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7"/>
      <c r="AP332" s="15"/>
      <c r="AT332" s="15"/>
      <c r="AU332" s="15"/>
      <c r="AV332" s="15"/>
      <c r="AW332" s="15"/>
      <c r="AX332" s="15"/>
      <c r="AY332" s="15"/>
      <c r="AZ332" s="6"/>
      <c r="BA332" s="6"/>
      <c r="BB332" s="6"/>
      <c r="BC332" s="6"/>
      <c r="BD332" s="6"/>
      <c r="BE332" s="6"/>
      <c r="BF332" s="6"/>
      <c r="BG332" s="6"/>
      <c r="BH332" s="6"/>
      <c r="BI332" s="6"/>
      <c r="BJ332" s="6"/>
      <c r="BK332" s="6"/>
      <c r="BL332" s="6"/>
      <c r="BM332" s="6"/>
      <c r="BN332" s="6"/>
      <c r="BO332" s="6"/>
      <c r="BZ332" s="6"/>
    </row>
    <row r="333">
      <c r="A333" s="21"/>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7"/>
      <c r="AP333" s="15"/>
      <c r="AT333" s="15"/>
      <c r="AU333" s="15"/>
      <c r="AV333" s="15"/>
      <c r="AW333" s="15"/>
      <c r="AX333" s="15"/>
      <c r="AY333" s="15"/>
      <c r="AZ333" s="6"/>
      <c r="BA333" s="6"/>
      <c r="BB333" s="6"/>
      <c r="BC333" s="6"/>
      <c r="BD333" s="6"/>
      <c r="BE333" s="6"/>
      <c r="BF333" s="6"/>
      <c r="BG333" s="6"/>
      <c r="BH333" s="6"/>
      <c r="BI333" s="6"/>
      <c r="BJ333" s="6"/>
      <c r="BK333" s="6"/>
      <c r="BL333" s="6"/>
      <c r="BM333" s="6"/>
      <c r="BN333" s="6"/>
      <c r="BO333" s="6"/>
      <c r="BZ333" s="6"/>
    </row>
    <row r="334">
      <c r="A334" s="21"/>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7"/>
      <c r="AP334" s="15"/>
      <c r="AT334" s="15"/>
      <c r="AU334" s="15"/>
      <c r="AV334" s="15"/>
      <c r="AW334" s="15"/>
      <c r="AX334" s="15"/>
      <c r="AY334" s="15"/>
      <c r="AZ334" s="6"/>
      <c r="BA334" s="6"/>
      <c r="BB334" s="6"/>
      <c r="BC334" s="6"/>
      <c r="BD334" s="6"/>
      <c r="BE334" s="6"/>
      <c r="BF334" s="6"/>
      <c r="BG334" s="6"/>
      <c r="BH334" s="6"/>
      <c r="BI334" s="6"/>
      <c r="BJ334" s="6"/>
      <c r="BK334" s="6"/>
      <c r="BL334" s="6"/>
      <c r="BM334" s="6"/>
      <c r="BN334" s="6"/>
      <c r="BO334" s="6"/>
      <c r="BZ334" s="6"/>
    </row>
    <row r="335">
      <c r="A335" s="21"/>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7"/>
      <c r="AP335" s="15"/>
      <c r="AT335" s="15"/>
      <c r="AU335" s="15"/>
      <c r="AV335" s="15"/>
      <c r="AW335" s="15"/>
      <c r="AX335" s="15"/>
      <c r="AY335" s="15"/>
      <c r="AZ335" s="6"/>
      <c r="BA335" s="6"/>
      <c r="BB335" s="6"/>
      <c r="BC335" s="6"/>
      <c r="BD335" s="6"/>
      <c r="BE335" s="6"/>
      <c r="BF335" s="6"/>
      <c r="BG335" s="6"/>
      <c r="BH335" s="6"/>
      <c r="BI335" s="6"/>
      <c r="BJ335" s="6"/>
      <c r="BK335" s="6"/>
      <c r="BL335" s="6"/>
      <c r="BM335" s="6"/>
      <c r="BN335" s="6"/>
      <c r="BO335" s="6"/>
      <c r="BZ335" s="6"/>
    </row>
    <row r="336">
      <c r="A336" s="21"/>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7"/>
      <c r="AP336" s="15"/>
      <c r="AT336" s="15"/>
      <c r="AU336" s="15"/>
      <c r="AV336" s="15"/>
      <c r="AW336" s="15"/>
      <c r="AX336" s="15"/>
      <c r="AY336" s="15"/>
      <c r="AZ336" s="6"/>
      <c r="BA336" s="6"/>
      <c r="BB336" s="6"/>
      <c r="BC336" s="6"/>
      <c r="BD336" s="6"/>
      <c r="BE336" s="6"/>
      <c r="BF336" s="6"/>
      <c r="BG336" s="6"/>
      <c r="BH336" s="6"/>
      <c r="BI336" s="6"/>
      <c r="BJ336" s="6"/>
      <c r="BK336" s="6"/>
      <c r="BL336" s="6"/>
      <c r="BM336" s="6"/>
      <c r="BN336" s="6"/>
      <c r="BO336" s="6"/>
      <c r="BZ336" s="6"/>
    </row>
    <row r="337">
      <c r="A337" s="21"/>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7"/>
      <c r="AP337" s="15"/>
      <c r="AT337" s="15"/>
      <c r="AU337" s="15"/>
      <c r="AV337" s="15"/>
      <c r="AW337" s="15"/>
      <c r="AX337" s="15"/>
      <c r="AY337" s="15"/>
      <c r="AZ337" s="6"/>
      <c r="BA337" s="6"/>
      <c r="BB337" s="6"/>
      <c r="BC337" s="6"/>
      <c r="BD337" s="6"/>
      <c r="BE337" s="6"/>
      <c r="BF337" s="6"/>
      <c r="BG337" s="6"/>
      <c r="BH337" s="6"/>
      <c r="BI337" s="6"/>
      <c r="BJ337" s="6"/>
      <c r="BK337" s="6"/>
      <c r="BL337" s="6"/>
      <c r="BM337" s="6"/>
      <c r="BN337" s="6"/>
      <c r="BO337" s="6"/>
      <c r="BZ337" s="6"/>
    </row>
    <row r="338">
      <c r="A338" s="21"/>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7"/>
      <c r="AP338" s="15"/>
      <c r="AT338" s="15"/>
      <c r="AU338" s="15"/>
      <c r="AV338" s="15"/>
      <c r="AW338" s="15"/>
      <c r="AX338" s="15"/>
      <c r="AY338" s="15"/>
      <c r="AZ338" s="6"/>
      <c r="BA338" s="6"/>
      <c r="BB338" s="6"/>
      <c r="BC338" s="6"/>
      <c r="BD338" s="6"/>
      <c r="BE338" s="6"/>
      <c r="BF338" s="6"/>
      <c r="BG338" s="6"/>
      <c r="BH338" s="6"/>
      <c r="BI338" s="6"/>
      <c r="BJ338" s="6"/>
      <c r="BK338" s="6"/>
      <c r="BL338" s="6"/>
      <c r="BM338" s="6"/>
      <c r="BN338" s="6"/>
      <c r="BO338" s="6"/>
      <c r="BZ338" s="6"/>
    </row>
    <row r="339">
      <c r="A339" s="21"/>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7"/>
      <c r="AP339" s="15"/>
      <c r="AT339" s="15"/>
      <c r="AU339" s="15"/>
      <c r="AV339" s="15"/>
      <c r="AW339" s="15"/>
      <c r="AX339" s="15"/>
      <c r="AY339" s="15"/>
      <c r="AZ339" s="6"/>
      <c r="BA339" s="6"/>
      <c r="BB339" s="6"/>
      <c r="BC339" s="6"/>
      <c r="BD339" s="6"/>
      <c r="BE339" s="6"/>
      <c r="BF339" s="6"/>
      <c r="BG339" s="6"/>
      <c r="BH339" s="6"/>
      <c r="BI339" s="6"/>
      <c r="BJ339" s="6"/>
      <c r="BK339" s="6"/>
      <c r="BL339" s="6"/>
      <c r="BM339" s="6"/>
      <c r="BN339" s="6"/>
      <c r="BO339" s="6"/>
      <c r="BZ339" s="6"/>
    </row>
    <row r="340">
      <c r="A340" s="21"/>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7"/>
      <c r="AP340" s="15"/>
      <c r="AT340" s="15"/>
      <c r="AU340" s="15"/>
      <c r="AV340" s="15"/>
      <c r="AW340" s="15"/>
      <c r="AX340" s="15"/>
      <c r="AY340" s="15"/>
      <c r="AZ340" s="6"/>
      <c r="BA340" s="6"/>
      <c r="BB340" s="6"/>
      <c r="BC340" s="6"/>
      <c r="BD340" s="6"/>
      <c r="BE340" s="6"/>
      <c r="BF340" s="6"/>
      <c r="BG340" s="6"/>
      <c r="BH340" s="6"/>
      <c r="BI340" s="6"/>
      <c r="BJ340" s="6"/>
      <c r="BK340" s="6"/>
      <c r="BL340" s="6"/>
      <c r="BM340" s="6"/>
      <c r="BN340" s="6"/>
      <c r="BO340" s="6"/>
      <c r="BZ340" s="6"/>
    </row>
    <row r="341">
      <c r="A341" s="21"/>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7"/>
      <c r="AP341" s="15"/>
      <c r="AT341" s="15"/>
      <c r="AU341" s="15"/>
      <c r="AV341" s="15"/>
      <c r="AW341" s="15"/>
      <c r="AX341" s="15"/>
      <c r="AY341" s="15"/>
      <c r="AZ341" s="6"/>
      <c r="BA341" s="6"/>
      <c r="BB341" s="6"/>
      <c r="BC341" s="6"/>
      <c r="BD341" s="6"/>
      <c r="BE341" s="6"/>
      <c r="BF341" s="6"/>
      <c r="BG341" s="6"/>
      <c r="BH341" s="6"/>
      <c r="BI341" s="6"/>
      <c r="BJ341" s="6"/>
      <c r="BK341" s="6"/>
      <c r="BL341" s="6"/>
      <c r="BM341" s="6"/>
      <c r="BN341" s="6"/>
      <c r="BO341" s="6"/>
      <c r="BZ341" s="6"/>
    </row>
    <row r="342">
      <c r="A342" s="21"/>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7"/>
      <c r="AP342" s="15"/>
      <c r="AT342" s="15"/>
      <c r="AU342" s="15"/>
      <c r="AV342" s="15"/>
      <c r="AW342" s="15"/>
      <c r="AX342" s="15"/>
      <c r="AY342" s="15"/>
      <c r="AZ342" s="6"/>
      <c r="BA342" s="6"/>
      <c r="BB342" s="6"/>
      <c r="BC342" s="6"/>
      <c r="BD342" s="6"/>
      <c r="BE342" s="6"/>
      <c r="BF342" s="6"/>
      <c r="BG342" s="6"/>
      <c r="BH342" s="6"/>
      <c r="BI342" s="6"/>
      <c r="BJ342" s="6"/>
      <c r="BK342" s="6"/>
      <c r="BL342" s="6"/>
      <c r="BM342" s="6"/>
      <c r="BN342" s="6"/>
      <c r="BO342" s="6"/>
      <c r="BZ342" s="6"/>
    </row>
    <row r="343">
      <c r="A343" s="21"/>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7"/>
      <c r="AP343" s="15"/>
      <c r="AT343" s="15"/>
      <c r="AU343" s="15"/>
      <c r="AV343" s="15"/>
      <c r="AW343" s="15"/>
      <c r="AX343" s="15"/>
      <c r="AY343" s="15"/>
      <c r="AZ343" s="6"/>
      <c r="BA343" s="6"/>
      <c r="BB343" s="6"/>
      <c r="BC343" s="6"/>
      <c r="BD343" s="6"/>
      <c r="BE343" s="6"/>
      <c r="BF343" s="6"/>
      <c r="BG343" s="6"/>
      <c r="BH343" s="6"/>
      <c r="BI343" s="6"/>
      <c r="BJ343" s="6"/>
      <c r="BK343" s="6"/>
      <c r="BL343" s="6"/>
      <c r="BM343" s="6"/>
      <c r="BN343" s="6"/>
      <c r="BO343" s="6"/>
      <c r="BZ343" s="6"/>
    </row>
    <row r="344">
      <c r="A344" s="21"/>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7"/>
      <c r="AP344" s="15"/>
      <c r="AT344" s="15"/>
      <c r="AU344" s="15"/>
      <c r="AV344" s="15"/>
      <c r="AW344" s="15"/>
      <c r="AX344" s="15"/>
      <c r="AY344" s="15"/>
      <c r="AZ344" s="6"/>
      <c r="BA344" s="6"/>
      <c r="BB344" s="6"/>
      <c r="BC344" s="6"/>
      <c r="BD344" s="6"/>
      <c r="BE344" s="6"/>
      <c r="BF344" s="6"/>
      <c r="BG344" s="6"/>
      <c r="BH344" s="6"/>
      <c r="BI344" s="6"/>
      <c r="BJ344" s="6"/>
      <c r="BK344" s="6"/>
      <c r="BL344" s="6"/>
      <c r="BM344" s="6"/>
      <c r="BN344" s="6"/>
      <c r="BO344" s="6"/>
      <c r="BZ344" s="6"/>
    </row>
    <row r="345">
      <c r="A345" s="21"/>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7"/>
      <c r="AP345" s="15"/>
      <c r="AT345" s="15"/>
      <c r="AU345" s="15"/>
      <c r="AV345" s="15"/>
      <c r="AW345" s="15"/>
      <c r="AX345" s="15"/>
      <c r="AY345" s="15"/>
      <c r="AZ345" s="6"/>
      <c r="BA345" s="6"/>
      <c r="BB345" s="6"/>
      <c r="BC345" s="6"/>
      <c r="BD345" s="6"/>
      <c r="BE345" s="6"/>
      <c r="BF345" s="6"/>
      <c r="BG345" s="6"/>
      <c r="BH345" s="6"/>
      <c r="BI345" s="6"/>
      <c r="BJ345" s="6"/>
      <c r="BK345" s="6"/>
      <c r="BL345" s="6"/>
      <c r="BM345" s="6"/>
      <c r="BN345" s="6"/>
      <c r="BO345" s="6"/>
      <c r="BZ345" s="6"/>
    </row>
    <row r="346">
      <c r="A346" s="21"/>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7"/>
      <c r="AP346" s="15"/>
      <c r="AT346" s="15"/>
      <c r="AU346" s="15"/>
      <c r="AV346" s="15"/>
      <c r="AW346" s="15"/>
      <c r="AX346" s="15"/>
      <c r="AY346" s="15"/>
      <c r="AZ346" s="6"/>
      <c r="BA346" s="6"/>
      <c r="BB346" s="6"/>
      <c r="BC346" s="6"/>
      <c r="BD346" s="6"/>
      <c r="BE346" s="6"/>
      <c r="BF346" s="6"/>
      <c r="BG346" s="6"/>
      <c r="BH346" s="6"/>
      <c r="BI346" s="6"/>
      <c r="BJ346" s="6"/>
      <c r="BK346" s="6"/>
      <c r="BL346" s="6"/>
      <c r="BM346" s="6"/>
      <c r="BN346" s="6"/>
      <c r="BO346" s="6"/>
      <c r="BZ346" s="6"/>
    </row>
    <row r="347">
      <c r="A347" s="21"/>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7"/>
      <c r="AP347" s="15"/>
      <c r="AT347" s="15"/>
      <c r="AU347" s="15"/>
      <c r="AV347" s="15"/>
      <c r="AW347" s="15"/>
      <c r="AX347" s="15"/>
      <c r="AY347" s="15"/>
      <c r="AZ347" s="6"/>
      <c r="BA347" s="6"/>
      <c r="BB347" s="6"/>
      <c r="BC347" s="6"/>
      <c r="BD347" s="6"/>
      <c r="BE347" s="6"/>
      <c r="BF347" s="6"/>
      <c r="BG347" s="6"/>
      <c r="BH347" s="6"/>
      <c r="BI347" s="6"/>
      <c r="BJ347" s="6"/>
      <c r="BK347" s="6"/>
      <c r="BL347" s="6"/>
      <c r="BM347" s="6"/>
      <c r="BN347" s="6"/>
      <c r="BO347" s="6"/>
      <c r="BZ347" s="6"/>
    </row>
    <row r="348">
      <c r="A348" s="21"/>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7"/>
      <c r="AP348" s="15"/>
      <c r="AT348" s="15"/>
      <c r="AU348" s="15"/>
      <c r="AV348" s="15"/>
      <c r="AW348" s="15"/>
      <c r="AX348" s="15"/>
      <c r="AY348" s="15"/>
      <c r="AZ348" s="6"/>
      <c r="BA348" s="6"/>
      <c r="BB348" s="6"/>
      <c r="BC348" s="6"/>
      <c r="BD348" s="6"/>
      <c r="BE348" s="6"/>
      <c r="BF348" s="6"/>
      <c r="BG348" s="6"/>
      <c r="BH348" s="6"/>
      <c r="BI348" s="6"/>
      <c r="BJ348" s="6"/>
      <c r="BK348" s="6"/>
      <c r="BL348" s="6"/>
      <c r="BM348" s="6"/>
      <c r="BN348" s="6"/>
      <c r="BO348" s="6"/>
      <c r="BZ348" s="6"/>
    </row>
    <row r="349">
      <c r="A349" s="21"/>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7"/>
      <c r="AP349" s="15"/>
      <c r="AT349" s="15"/>
      <c r="AU349" s="15"/>
      <c r="AV349" s="15"/>
      <c r="AW349" s="15"/>
      <c r="AX349" s="15"/>
      <c r="AY349" s="15"/>
      <c r="AZ349" s="6"/>
      <c r="BA349" s="6"/>
      <c r="BB349" s="6"/>
      <c r="BC349" s="6"/>
      <c r="BD349" s="6"/>
      <c r="BE349" s="6"/>
      <c r="BF349" s="6"/>
      <c r="BG349" s="6"/>
      <c r="BH349" s="6"/>
      <c r="BI349" s="6"/>
      <c r="BJ349" s="6"/>
      <c r="BK349" s="6"/>
      <c r="BL349" s="6"/>
      <c r="BM349" s="6"/>
      <c r="BN349" s="6"/>
      <c r="BO349" s="6"/>
      <c r="BZ349" s="6"/>
    </row>
    <row r="350">
      <c r="A350" s="21"/>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7"/>
      <c r="AP350" s="15"/>
      <c r="AT350" s="15"/>
      <c r="AU350" s="15"/>
      <c r="AV350" s="15"/>
      <c r="AW350" s="15"/>
      <c r="AX350" s="15"/>
      <c r="AY350" s="15"/>
      <c r="AZ350" s="6"/>
      <c r="BA350" s="6"/>
      <c r="BB350" s="6"/>
      <c r="BC350" s="6"/>
      <c r="BD350" s="6"/>
      <c r="BE350" s="6"/>
      <c r="BF350" s="6"/>
      <c r="BG350" s="6"/>
      <c r="BH350" s="6"/>
      <c r="BI350" s="6"/>
      <c r="BJ350" s="6"/>
      <c r="BK350" s="6"/>
      <c r="BL350" s="6"/>
      <c r="BM350" s="6"/>
      <c r="BN350" s="6"/>
      <c r="BO350" s="6"/>
      <c r="BZ350" s="6"/>
    </row>
    <row r="351">
      <c r="A351" s="21"/>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7"/>
      <c r="AP351" s="15"/>
      <c r="AT351" s="15"/>
      <c r="AU351" s="15"/>
      <c r="AV351" s="15"/>
      <c r="AW351" s="15"/>
      <c r="AX351" s="15"/>
      <c r="AY351" s="15"/>
      <c r="AZ351" s="6"/>
      <c r="BA351" s="6"/>
      <c r="BB351" s="6"/>
      <c r="BC351" s="6"/>
      <c r="BD351" s="6"/>
      <c r="BE351" s="6"/>
      <c r="BF351" s="6"/>
      <c r="BG351" s="6"/>
      <c r="BH351" s="6"/>
      <c r="BI351" s="6"/>
      <c r="BJ351" s="6"/>
      <c r="BK351" s="6"/>
      <c r="BL351" s="6"/>
      <c r="BM351" s="6"/>
      <c r="BN351" s="6"/>
      <c r="BO351" s="6"/>
      <c r="BZ351" s="6"/>
    </row>
    <row r="352">
      <c r="A352" s="21"/>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7"/>
      <c r="AP352" s="15"/>
      <c r="AT352" s="15"/>
      <c r="AU352" s="15"/>
      <c r="AV352" s="15"/>
      <c r="AW352" s="15"/>
      <c r="AX352" s="15"/>
      <c r="AY352" s="15"/>
      <c r="AZ352" s="6"/>
      <c r="BA352" s="6"/>
      <c r="BB352" s="6"/>
      <c r="BC352" s="6"/>
      <c r="BD352" s="6"/>
      <c r="BE352" s="6"/>
      <c r="BF352" s="6"/>
      <c r="BG352" s="6"/>
      <c r="BH352" s="6"/>
      <c r="BI352" s="6"/>
      <c r="BJ352" s="6"/>
      <c r="BK352" s="6"/>
      <c r="BL352" s="6"/>
      <c r="BM352" s="6"/>
      <c r="BN352" s="6"/>
      <c r="BO352" s="6"/>
      <c r="BZ352" s="6"/>
    </row>
    <row r="353">
      <c r="A353" s="21"/>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7"/>
      <c r="AP353" s="15"/>
      <c r="AT353" s="15"/>
      <c r="AU353" s="15"/>
      <c r="AV353" s="15"/>
      <c r="AW353" s="15"/>
      <c r="AX353" s="15"/>
      <c r="AY353" s="15"/>
      <c r="AZ353" s="6"/>
      <c r="BA353" s="6"/>
      <c r="BB353" s="6"/>
      <c r="BC353" s="6"/>
      <c r="BD353" s="6"/>
      <c r="BE353" s="6"/>
      <c r="BF353" s="6"/>
      <c r="BG353" s="6"/>
      <c r="BH353" s="6"/>
      <c r="BI353" s="6"/>
      <c r="BJ353" s="6"/>
      <c r="BK353" s="6"/>
      <c r="BL353" s="6"/>
      <c r="BM353" s="6"/>
      <c r="BN353" s="6"/>
      <c r="BO353" s="6"/>
      <c r="BZ353" s="6"/>
    </row>
    <row r="354">
      <c r="A354" s="21"/>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7"/>
      <c r="AP354" s="15"/>
      <c r="AT354" s="15"/>
      <c r="AU354" s="15"/>
      <c r="AV354" s="15"/>
      <c r="AW354" s="15"/>
      <c r="AX354" s="15"/>
      <c r="AY354" s="15"/>
      <c r="AZ354" s="6"/>
      <c r="BA354" s="6"/>
      <c r="BB354" s="6"/>
      <c r="BC354" s="6"/>
      <c r="BD354" s="6"/>
      <c r="BE354" s="6"/>
      <c r="BF354" s="6"/>
      <c r="BG354" s="6"/>
      <c r="BH354" s="6"/>
      <c r="BI354" s="6"/>
      <c r="BJ354" s="6"/>
      <c r="BK354" s="6"/>
      <c r="BL354" s="6"/>
      <c r="BM354" s="6"/>
      <c r="BN354" s="6"/>
      <c r="BO354" s="6"/>
      <c r="BZ354" s="6"/>
    </row>
    <row r="355">
      <c r="A355" s="21"/>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7"/>
      <c r="AP355" s="15"/>
      <c r="AT355" s="15"/>
      <c r="AU355" s="15"/>
      <c r="AV355" s="15"/>
      <c r="AW355" s="15"/>
      <c r="AX355" s="15"/>
      <c r="AY355" s="15"/>
      <c r="AZ355" s="6"/>
      <c r="BA355" s="6"/>
      <c r="BB355" s="6"/>
      <c r="BC355" s="6"/>
      <c r="BD355" s="6"/>
      <c r="BE355" s="6"/>
      <c r="BF355" s="6"/>
      <c r="BG355" s="6"/>
      <c r="BH355" s="6"/>
      <c r="BI355" s="6"/>
      <c r="BJ355" s="6"/>
      <c r="BK355" s="6"/>
      <c r="BL355" s="6"/>
      <c r="BM355" s="6"/>
      <c r="BN355" s="6"/>
      <c r="BO355" s="6"/>
      <c r="BZ355" s="6"/>
    </row>
    <row r="356">
      <c r="A356" s="21"/>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7"/>
      <c r="AP356" s="15"/>
      <c r="AT356" s="15"/>
      <c r="AU356" s="15"/>
      <c r="AV356" s="15"/>
      <c r="AW356" s="15"/>
      <c r="AX356" s="15"/>
      <c r="AY356" s="15"/>
      <c r="AZ356" s="6"/>
      <c r="BA356" s="6"/>
      <c r="BB356" s="6"/>
      <c r="BC356" s="6"/>
      <c r="BD356" s="6"/>
      <c r="BE356" s="6"/>
      <c r="BF356" s="6"/>
      <c r="BG356" s="6"/>
      <c r="BH356" s="6"/>
      <c r="BI356" s="6"/>
      <c r="BJ356" s="6"/>
      <c r="BK356" s="6"/>
      <c r="BL356" s="6"/>
      <c r="BM356" s="6"/>
      <c r="BN356" s="6"/>
      <c r="BO356" s="6"/>
      <c r="BZ356" s="6"/>
    </row>
    <row r="357">
      <c r="A357" s="21"/>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7"/>
      <c r="AP357" s="15"/>
      <c r="AT357" s="15"/>
      <c r="AU357" s="15"/>
      <c r="AV357" s="15"/>
      <c r="AW357" s="15"/>
      <c r="AX357" s="15"/>
      <c r="AY357" s="15"/>
      <c r="AZ357" s="6"/>
      <c r="BA357" s="6"/>
      <c r="BB357" s="6"/>
      <c r="BC357" s="6"/>
      <c r="BD357" s="6"/>
      <c r="BE357" s="6"/>
      <c r="BF357" s="6"/>
      <c r="BG357" s="6"/>
      <c r="BH357" s="6"/>
      <c r="BI357" s="6"/>
      <c r="BJ357" s="6"/>
      <c r="BK357" s="6"/>
      <c r="BL357" s="6"/>
      <c r="BM357" s="6"/>
      <c r="BN357" s="6"/>
      <c r="BO357" s="6"/>
      <c r="BZ357" s="6"/>
    </row>
    <row r="358">
      <c r="A358" s="21"/>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7"/>
      <c r="AP358" s="15"/>
      <c r="AT358" s="15"/>
      <c r="AU358" s="15"/>
      <c r="AV358" s="15"/>
      <c r="AW358" s="15"/>
      <c r="AX358" s="15"/>
      <c r="AY358" s="15"/>
      <c r="AZ358" s="6"/>
      <c r="BA358" s="6"/>
      <c r="BB358" s="6"/>
      <c r="BC358" s="6"/>
      <c r="BD358" s="6"/>
      <c r="BE358" s="6"/>
      <c r="BF358" s="6"/>
      <c r="BG358" s="6"/>
      <c r="BH358" s="6"/>
      <c r="BI358" s="6"/>
      <c r="BJ358" s="6"/>
      <c r="BK358" s="6"/>
      <c r="BL358" s="6"/>
      <c r="BM358" s="6"/>
      <c r="BN358" s="6"/>
      <c r="BO358" s="6"/>
      <c r="BZ358" s="6"/>
    </row>
    <row r="359">
      <c r="A359" s="21"/>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7"/>
      <c r="AP359" s="15"/>
      <c r="AT359" s="15"/>
      <c r="AU359" s="15"/>
      <c r="AV359" s="15"/>
      <c r="AW359" s="15"/>
      <c r="AX359" s="15"/>
      <c r="AY359" s="15"/>
      <c r="AZ359" s="6"/>
      <c r="BA359" s="6"/>
      <c r="BB359" s="6"/>
      <c r="BC359" s="6"/>
      <c r="BD359" s="6"/>
      <c r="BE359" s="6"/>
      <c r="BF359" s="6"/>
      <c r="BG359" s="6"/>
      <c r="BH359" s="6"/>
      <c r="BI359" s="6"/>
      <c r="BJ359" s="6"/>
      <c r="BK359" s="6"/>
      <c r="BL359" s="6"/>
      <c r="BM359" s="6"/>
      <c r="BN359" s="6"/>
      <c r="BO359" s="6"/>
      <c r="BZ359" s="6"/>
    </row>
    <row r="360">
      <c r="A360" s="21"/>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7"/>
      <c r="AP360" s="15"/>
      <c r="AT360" s="15"/>
      <c r="AU360" s="15"/>
      <c r="AV360" s="15"/>
      <c r="AW360" s="15"/>
      <c r="AX360" s="15"/>
      <c r="AY360" s="15"/>
      <c r="AZ360" s="6"/>
      <c r="BA360" s="6"/>
      <c r="BB360" s="6"/>
      <c r="BC360" s="6"/>
      <c r="BD360" s="6"/>
      <c r="BE360" s="6"/>
      <c r="BF360" s="6"/>
      <c r="BG360" s="6"/>
      <c r="BH360" s="6"/>
      <c r="BI360" s="6"/>
      <c r="BJ360" s="6"/>
      <c r="BK360" s="6"/>
      <c r="BL360" s="6"/>
      <c r="BM360" s="6"/>
      <c r="BN360" s="6"/>
      <c r="BO360" s="6"/>
      <c r="BZ360" s="6"/>
    </row>
    <row r="361">
      <c r="A361" s="21"/>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7"/>
      <c r="AP361" s="15"/>
      <c r="AT361" s="15"/>
      <c r="AU361" s="15"/>
      <c r="AV361" s="15"/>
      <c r="AW361" s="15"/>
      <c r="AX361" s="15"/>
      <c r="AY361" s="15"/>
      <c r="AZ361" s="6"/>
      <c r="BA361" s="6"/>
      <c r="BB361" s="6"/>
      <c r="BC361" s="6"/>
      <c r="BD361" s="6"/>
      <c r="BE361" s="6"/>
      <c r="BF361" s="6"/>
      <c r="BG361" s="6"/>
      <c r="BH361" s="6"/>
      <c r="BI361" s="6"/>
      <c r="BJ361" s="6"/>
      <c r="BK361" s="6"/>
      <c r="BL361" s="6"/>
      <c r="BM361" s="6"/>
      <c r="BN361" s="6"/>
      <c r="BO361" s="6"/>
      <c r="BZ361" s="6"/>
    </row>
    <row r="362">
      <c r="A362" s="21"/>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7"/>
      <c r="AP362" s="15"/>
      <c r="AT362" s="15"/>
      <c r="AU362" s="15"/>
      <c r="AV362" s="15"/>
      <c r="AW362" s="15"/>
      <c r="AX362" s="15"/>
      <c r="AY362" s="15"/>
      <c r="AZ362" s="6"/>
      <c r="BA362" s="6"/>
      <c r="BB362" s="6"/>
      <c r="BC362" s="6"/>
      <c r="BD362" s="6"/>
      <c r="BE362" s="6"/>
      <c r="BF362" s="6"/>
      <c r="BG362" s="6"/>
      <c r="BH362" s="6"/>
      <c r="BI362" s="6"/>
      <c r="BJ362" s="6"/>
      <c r="BK362" s="6"/>
      <c r="BL362" s="6"/>
      <c r="BM362" s="6"/>
      <c r="BN362" s="6"/>
      <c r="BO362" s="6"/>
      <c r="BZ362" s="6"/>
    </row>
    <row r="363">
      <c r="A363" s="21"/>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7"/>
      <c r="AP363" s="15"/>
      <c r="AT363" s="15"/>
      <c r="AU363" s="15"/>
      <c r="AV363" s="15"/>
      <c r="AW363" s="15"/>
      <c r="AX363" s="15"/>
      <c r="AY363" s="15"/>
      <c r="AZ363" s="6"/>
      <c r="BA363" s="6"/>
      <c r="BB363" s="6"/>
      <c r="BC363" s="6"/>
      <c r="BD363" s="6"/>
      <c r="BE363" s="6"/>
      <c r="BF363" s="6"/>
      <c r="BG363" s="6"/>
      <c r="BH363" s="6"/>
      <c r="BI363" s="6"/>
      <c r="BJ363" s="6"/>
      <c r="BK363" s="6"/>
      <c r="BL363" s="6"/>
      <c r="BM363" s="6"/>
      <c r="BN363" s="6"/>
      <c r="BO363" s="6"/>
      <c r="BZ363" s="6"/>
    </row>
    <row r="364">
      <c r="A364" s="21"/>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7"/>
      <c r="AP364" s="15"/>
      <c r="AT364" s="15"/>
      <c r="AU364" s="15"/>
      <c r="AV364" s="15"/>
      <c r="AW364" s="15"/>
      <c r="AX364" s="15"/>
      <c r="AY364" s="15"/>
      <c r="AZ364" s="6"/>
      <c r="BA364" s="6"/>
      <c r="BB364" s="6"/>
      <c r="BC364" s="6"/>
      <c r="BD364" s="6"/>
      <c r="BE364" s="6"/>
      <c r="BF364" s="6"/>
      <c r="BG364" s="6"/>
      <c r="BH364" s="6"/>
      <c r="BI364" s="6"/>
      <c r="BJ364" s="6"/>
      <c r="BK364" s="6"/>
      <c r="BL364" s="6"/>
      <c r="BM364" s="6"/>
      <c r="BN364" s="6"/>
      <c r="BO364" s="6"/>
      <c r="BZ364" s="6"/>
    </row>
    <row r="365">
      <c r="A365" s="21"/>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7"/>
      <c r="AP365" s="15"/>
      <c r="AT365" s="15"/>
      <c r="AU365" s="15"/>
      <c r="AV365" s="15"/>
      <c r="AW365" s="15"/>
      <c r="AX365" s="15"/>
      <c r="AY365" s="15"/>
      <c r="AZ365" s="6"/>
      <c r="BA365" s="6"/>
      <c r="BB365" s="6"/>
      <c r="BC365" s="6"/>
      <c r="BD365" s="6"/>
      <c r="BE365" s="6"/>
      <c r="BF365" s="6"/>
      <c r="BG365" s="6"/>
      <c r="BH365" s="6"/>
      <c r="BI365" s="6"/>
      <c r="BJ365" s="6"/>
      <c r="BK365" s="6"/>
      <c r="BL365" s="6"/>
      <c r="BM365" s="6"/>
      <c r="BN365" s="6"/>
      <c r="BO365" s="6"/>
      <c r="BZ365" s="6"/>
    </row>
    <row r="366">
      <c r="A366" s="21"/>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7"/>
      <c r="AP366" s="15"/>
      <c r="AT366" s="15"/>
      <c r="AU366" s="15"/>
      <c r="AV366" s="15"/>
      <c r="AW366" s="15"/>
      <c r="AX366" s="15"/>
      <c r="AY366" s="15"/>
      <c r="AZ366" s="6"/>
      <c r="BA366" s="6"/>
      <c r="BB366" s="6"/>
      <c r="BC366" s="6"/>
      <c r="BD366" s="6"/>
      <c r="BE366" s="6"/>
      <c r="BF366" s="6"/>
      <c r="BG366" s="6"/>
      <c r="BH366" s="6"/>
      <c r="BI366" s="6"/>
      <c r="BJ366" s="6"/>
      <c r="BK366" s="6"/>
      <c r="BL366" s="6"/>
      <c r="BM366" s="6"/>
      <c r="BN366" s="6"/>
      <c r="BO366" s="6"/>
      <c r="BZ366" s="6"/>
    </row>
    <row r="367">
      <c r="A367" s="21"/>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7"/>
      <c r="AP367" s="15"/>
      <c r="AT367" s="15"/>
      <c r="AU367" s="15"/>
      <c r="AV367" s="15"/>
      <c r="AW367" s="15"/>
      <c r="AX367" s="15"/>
      <c r="AY367" s="15"/>
      <c r="AZ367" s="6"/>
      <c r="BA367" s="6"/>
      <c r="BB367" s="6"/>
      <c r="BC367" s="6"/>
      <c r="BD367" s="6"/>
      <c r="BE367" s="6"/>
      <c r="BF367" s="6"/>
      <c r="BG367" s="6"/>
      <c r="BH367" s="6"/>
      <c r="BI367" s="6"/>
      <c r="BJ367" s="6"/>
      <c r="BK367" s="6"/>
      <c r="BL367" s="6"/>
      <c r="BM367" s="6"/>
      <c r="BN367" s="6"/>
      <c r="BO367" s="6"/>
      <c r="BZ367" s="6"/>
    </row>
    <row r="368">
      <c r="A368" s="21"/>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7"/>
      <c r="AP368" s="15"/>
      <c r="AT368" s="15"/>
      <c r="AU368" s="15"/>
      <c r="AV368" s="15"/>
      <c r="AW368" s="15"/>
      <c r="AX368" s="15"/>
      <c r="AY368" s="15"/>
      <c r="AZ368" s="6"/>
      <c r="BA368" s="6"/>
      <c r="BB368" s="6"/>
      <c r="BC368" s="6"/>
      <c r="BD368" s="6"/>
      <c r="BE368" s="6"/>
      <c r="BF368" s="6"/>
      <c r="BG368" s="6"/>
      <c r="BH368" s="6"/>
      <c r="BI368" s="6"/>
      <c r="BJ368" s="6"/>
      <c r="BK368" s="6"/>
      <c r="BL368" s="6"/>
      <c r="BM368" s="6"/>
      <c r="BN368" s="6"/>
      <c r="BO368" s="6"/>
      <c r="BZ368" s="6"/>
    </row>
    <row r="369">
      <c r="A369" s="21"/>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7"/>
      <c r="AP369" s="15"/>
      <c r="AT369" s="15"/>
      <c r="AU369" s="15"/>
      <c r="AV369" s="15"/>
      <c r="AW369" s="15"/>
      <c r="AX369" s="15"/>
      <c r="AY369" s="15"/>
      <c r="AZ369" s="6"/>
      <c r="BA369" s="6"/>
      <c r="BB369" s="6"/>
      <c r="BC369" s="6"/>
      <c r="BD369" s="6"/>
      <c r="BE369" s="6"/>
      <c r="BF369" s="6"/>
      <c r="BG369" s="6"/>
      <c r="BH369" s="6"/>
      <c r="BI369" s="6"/>
      <c r="BJ369" s="6"/>
      <c r="BK369" s="6"/>
      <c r="BL369" s="6"/>
      <c r="BM369" s="6"/>
      <c r="BN369" s="6"/>
      <c r="BO369" s="6"/>
      <c r="BZ369" s="6"/>
    </row>
    <row r="370">
      <c r="A370" s="21"/>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7"/>
      <c r="AP370" s="15"/>
      <c r="AT370" s="15"/>
      <c r="AU370" s="15"/>
      <c r="AV370" s="15"/>
      <c r="AW370" s="15"/>
      <c r="AX370" s="15"/>
      <c r="AY370" s="15"/>
      <c r="AZ370" s="6"/>
      <c r="BA370" s="6"/>
      <c r="BB370" s="6"/>
      <c r="BC370" s="6"/>
      <c r="BD370" s="6"/>
      <c r="BE370" s="6"/>
      <c r="BF370" s="6"/>
      <c r="BG370" s="6"/>
      <c r="BH370" s="6"/>
      <c r="BI370" s="6"/>
      <c r="BJ370" s="6"/>
      <c r="BK370" s="6"/>
      <c r="BL370" s="6"/>
      <c r="BM370" s="6"/>
      <c r="BN370" s="6"/>
      <c r="BO370" s="6"/>
      <c r="BZ370" s="6"/>
    </row>
    <row r="371">
      <c r="A371" s="21"/>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7"/>
      <c r="AP371" s="15"/>
      <c r="AT371" s="15"/>
      <c r="AU371" s="15"/>
      <c r="AV371" s="15"/>
      <c r="AW371" s="15"/>
      <c r="AX371" s="15"/>
      <c r="AY371" s="15"/>
      <c r="AZ371" s="6"/>
      <c r="BA371" s="6"/>
      <c r="BB371" s="6"/>
      <c r="BC371" s="6"/>
      <c r="BD371" s="6"/>
      <c r="BE371" s="6"/>
      <c r="BF371" s="6"/>
      <c r="BG371" s="6"/>
      <c r="BH371" s="6"/>
      <c r="BI371" s="6"/>
      <c r="BJ371" s="6"/>
      <c r="BK371" s="6"/>
      <c r="BL371" s="6"/>
      <c r="BM371" s="6"/>
      <c r="BN371" s="6"/>
      <c r="BO371" s="6"/>
      <c r="BZ371" s="6"/>
    </row>
    <row r="372">
      <c r="A372" s="21"/>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7"/>
      <c r="AP372" s="15"/>
      <c r="AT372" s="15"/>
      <c r="AU372" s="15"/>
      <c r="AV372" s="15"/>
      <c r="AW372" s="15"/>
      <c r="AX372" s="15"/>
      <c r="AY372" s="15"/>
      <c r="AZ372" s="6"/>
      <c r="BA372" s="6"/>
      <c r="BB372" s="6"/>
      <c r="BC372" s="6"/>
      <c r="BD372" s="6"/>
      <c r="BE372" s="6"/>
      <c r="BF372" s="6"/>
      <c r="BG372" s="6"/>
      <c r="BH372" s="6"/>
      <c r="BI372" s="6"/>
      <c r="BJ372" s="6"/>
      <c r="BK372" s="6"/>
      <c r="BL372" s="6"/>
      <c r="BM372" s="6"/>
      <c r="BN372" s="6"/>
      <c r="BO372" s="6"/>
      <c r="BZ372" s="6"/>
    </row>
    <row r="373">
      <c r="A373" s="21"/>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7"/>
      <c r="AP373" s="15"/>
      <c r="AT373" s="15"/>
      <c r="AU373" s="15"/>
      <c r="AV373" s="15"/>
      <c r="AW373" s="15"/>
      <c r="AX373" s="15"/>
      <c r="AY373" s="15"/>
      <c r="AZ373" s="6"/>
      <c r="BA373" s="6"/>
      <c r="BB373" s="6"/>
      <c r="BC373" s="6"/>
      <c r="BD373" s="6"/>
      <c r="BE373" s="6"/>
      <c r="BF373" s="6"/>
      <c r="BG373" s="6"/>
      <c r="BH373" s="6"/>
      <c r="BI373" s="6"/>
      <c r="BJ373" s="6"/>
      <c r="BK373" s="6"/>
      <c r="BL373" s="6"/>
      <c r="BM373" s="6"/>
      <c r="BN373" s="6"/>
      <c r="BO373" s="6"/>
      <c r="BZ373" s="6"/>
    </row>
    <row r="374">
      <c r="A374" s="21"/>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7"/>
      <c r="AP374" s="15"/>
      <c r="AT374" s="15"/>
      <c r="AU374" s="15"/>
      <c r="AV374" s="15"/>
      <c r="AW374" s="15"/>
      <c r="AX374" s="15"/>
      <c r="AY374" s="15"/>
      <c r="AZ374" s="6"/>
      <c r="BA374" s="6"/>
      <c r="BB374" s="6"/>
      <c r="BC374" s="6"/>
      <c r="BD374" s="6"/>
      <c r="BE374" s="6"/>
      <c r="BF374" s="6"/>
      <c r="BG374" s="6"/>
      <c r="BH374" s="6"/>
      <c r="BI374" s="6"/>
      <c r="BJ374" s="6"/>
      <c r="BK374" s="6"/>
      <c r="BL374" s="6"/>
      <c r="BM374" s="6"/>
      <c r="BN374" s="6"/>
      <c r="BO374" s="6"/>
      <c r="BZ374" s="6"/>
    </row>
    <row r="375">
      <c r="A375" s="21"/>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7"/>
      <c r="AP375" s="15"/>
      <c r="AT375" s="15"/>
      <c r="AU375" s="15"/>
      <c r="AV375" s="15"/>
      <c r="AW375" s="15"/>
      <c r="AX375" s="15"/>
      <c r="AY375" s="15"/>
      <c r="AZ375" s="6"/>
      <c r="BA375" s="6"/>
      <c r="BB375" s="6"/>
      <c r="BC375" s="6"/>
      <c r="BD375" s="6"/>
      <c r="BE375" s="6"/>
      <c r="BF375" s="6"/>
      <c r="BG375" s="6"/>
      <c r="BH375" s="6"/>
      <c r="BI375" s="6"/>
      <c r="BJ375" s="6"/>
      <c r="BK375" s="6"/>
      <c r="BL375" s="6"/>
      <c r="BM375" s="6"/>
      <c r="BN375" s="6"/>
      <c r="BO375" s="6"/>
      <c r="BZ375" s="6"/>
    </row>
    <row r="376">
      <c r="A376" s="21"/>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7"/>
      <c r="AP376" s="15"/>
      <c r="AT376" s="15"/>
      <c r="AU376" s="15"/>
      <c r="AV376" s="15"/>
      <c r="AW376" s="15"/>
      <c r="AX376" s="15"/>
      <c r="AY376" s="15"/>
      <c r="AZ376" s="6"/>
      <c r="BA376" s="6"/>
      <c r="BB376" s="6"/>
      <c r="BC376" s="6"/>
      <c r="BD376" s="6"/>
      <c r="BE376" s="6"/>
      <c r="BF376" s="6"/>
      <c r="BG376" s="6"/>
      <c r="BH376" s="6"/>
      <c r="BI376" s="6"/>
      <c r="BJ376" s="6"/>
      <c r="BK376" s="6"/>
      <c r="BL376" s="6"/>
      <c r="BM376" s="6"/>
      <c r="BN376" s="6"/>
      <c r="BO376" s="6"/>
      <c r="BZ376" s="6"/>
    </row>
    <row r="377">
      <c r="A377" s="21"/>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7"/>
      <c r="AP377" s="15"/>
      <c r="AT377" s="15"/>
      <c r="AU377" s="15"/>
      <c r="AV377" s="15"/>
      <c r="AW377" s="15"/>
      <c r="AX377" s="15"/>
      <c r="AY377" s="15"/>
      <c r="AZ377" s="6"/>
      <c r="BA377" s="6"/>
      <c r="BB377" s="6"/>
      <c r="BC377" s="6"/>
      <c r="BD377" s="6"/>
      <c r="BE377" s="6"/>
      <c r="BF377" s="6"/>
      <c r="BG377" s="6"/>
      <c r="BH377" s="6"/>
      <c r="BI377" s="6"/>
      <c r="BJ377" s="6"/>
      <c r="BK377" s="6"/>
      <c r="BL377" s="6"/>
      <c r="BM377" s="6"/>
      <c r="BN377" s="6"/>
      <c r="BO377" s="6"/>
      <c r="BZ377" s="6"/>
    </row>
    <row r="378">
      <c r="A378" s="21"/>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7"/>
      <c r="AP378" s="15"/>
      <c r="AT378" s="15"/>
      <c r="AU378" s="15"/>
      <c r="AV378" s="15"/>
      <c r="AW378" s="15"/>
      <c r="AX378" s="15"/>
      <c r="AY378" s="15"/>
      <c r="AZ378" s="6"/>
      <c r="BA378" s="6"/>
      <c r="BB378" s="6"/>
      <c r="BC378" s="6"/>
      <c r="BD378" s="6"/>
      <c r="BE378" s="6"/>
      <c r="BF378" s="6"/>
      <c r="BG378" s="6"/>
      <c r="BH378" s="6"/>
      <c r="BI378" s="6"/>
      <c r="BJ378" s="6"/>
      <c r="BK378" s="6"/>
      <c r="BL378" s="6"/>
      <c r="BM378" s="6"/>
      <c r="BN378" s="6"/>
      <c r="BO378" s="6"/>
      <c r="BZ378" s="6"/>
    </row>
    <row r="379">
      <c r="A379" s="21"/>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7"/>
      <c r="AP379" s="15"/>
      <c r="AT379" s="15"/>
      <c r="AU379" s="15"/>
      <c r="AV379" s="15"/>
      <c r="AW379" s="15"/>
      <c r="AX379" s="15"/>
      <c r="AY379" s="15"/>
      <c r="AZ379" s="6"/>
      <c r="BA379" s="6"/>
      <c r="BB379" s="6"/>
      <c r="BC379" s="6"/>
      <c r="BD379" s="6"/>
      <c r="BE379" s="6"/>
      <c r="BF379" s="6"/>
      <c r="BG379" s="6"/>
      <c r="BH379" s="6"/>
      <c r="BI379" s="6"/>
      <c r="BJ379" s="6"/>
      <c r="BK379" s="6"/>
      <c r="BL379" s="6"/>
      <c r="BM379" s="6"/>
      <c r="BN379" s="6"/>
      <c r="BO379" s="6"/>
      <c r="BZ379" s="6"/>
    </row>
    <row r="380">
      <c r="A380" s="21"/>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7"/>
      <c r="AP380" s="15"/>
      <c r="AT380" s="15"/>
      <c r="AU380" s="15"/>
      <c r="AV380" s="15"/>
      <c r="AW380" s="15"/>
      <c r="AX380" s="15"/>
      <c r="AY380" s="15"/>
      <c r="AZ380" s="6"/>
      <c r="BA380" s="6"/>
      <c r="BB380" s="6"/>
      <c r="BC380" s="6"/>
      <c r="BD380" s="6"/>
      <c r="BE380" s="6"/>
      <c r="BF380" s="6"/>
      <c r="BG380" s="6"/>
      <c r="BH380" s="6"/>
      <c r="BI380" s="6"/>
      <c r="BJ380" s="6"/>
      <c r="BK380" s="6"/>
      <c r="BL380" s="6"/>
      <c r="BM380" s="6"/>
      <c r="BN380" s="6"/>
      <c r="BO380" s="6"/>
      <c r="BZ380" s="6"/>
    </row>
    <row r="381">
      <c r="A381" s="21"/>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7"/>
      <c r="AP381" s="15"/>
      <c r="AT381" s="15"/>
      <c r="AU381" s="15"/>
      <c r="AV381" s="15"/>
      <c r="AW381" s="15"/>
      <c r="AX381" s="15"/>
      <c r="AY381" s="15"/>
      <c r="AZ381" s="6"/>
      <c r="BA381" s="6"/>
      <c r="BB381" s="6"/>
      <c r="BC381" s="6"/>
      <c r="BD381" s="6"/>
      <c r="BE381" s="6"/>
      <c r="BF381" s="6"/>
      <c r="BG381" s="6"/>
      <c r="BH381" s="6"/>
      <c r="BI381" s="6"/>
      <c r="BJ381" s="6"/>
      <c r="BK381" s="6"/>
      <c r="BL381" s="6"/>
      <c r="BM381" s="6"/>
      <c r="BN381" s="6"/>
      <c r="BO381" s="6"/>
      <c r="BZ381" s="6"/>
    </row>
    <row r="382">
      <c r="A382" s="21"/>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7"/>
      <c r="AP382" s="15"/>
      <c r="AT382" s="15"/>
      <c r="AU382" s="15"/>
      <c r="AV382" s="15"/>
      <c r="AW382" s="15"/>
      <c r="AX382" s="15"/>
      <c r="AY382" s="15"/>
      <c r="AZ382" s="6"/>
      <c r="BA382" s="6"/>
      <c r="BB382" s="6"/>
      <c r="BC382" s="6"/>
      <c r="BD382" s="6"/>
      <c r="BE382" s="6"/>
      <c r="BF382" s="6"/>
      <c r="BG382" s="6"/>
      <c r="BH382" s="6"/>
      <c r="BI382" s="6"/>
      <c r="BJ382" s="6"/>
      <c r="BK382" s="6"/>
      <c r="BL382" s="6"/>
      <c r="BM382" s="6"/>
      <c r="BN382" s="6"/>
      <c r="BO382" s="6"/>
      <c r="BZ382" s="6"/>
    </row>
    <row r="383">
      <c r="A383" s="21"/>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7"/>
      <c r="AP383" s="15"/>
      <c r="AT383" s="15"/>
      <c r="AU383" s="15"/>
      <c r="AV383" s="15"/>
      <c r="AW383" s="15"/>
      <c r="AX383" s="15"/>
      <c r="AY383" s="15"/>
      <c r="AZ383" s="6"/>
      <c r="BA383" s="6"/>
      <c r="BB383" s="6"/>
      <c r="BC383" s="6"/>
      <c r="BD383" s="6"/>
      <c r="BE383" s="6"/>
      <c r="BF383" s="6"/>
      <c r="BG383" s="6"/>
      <c r="BH383" s="6"/>
      <c r="BI383" s="6"/>
      <c r="BJ383" s="6"/>
      <c r="BK383" s="6"/>
      <c r="BL383" s="6"/>
      <c r="BM383" s="6"/>
      <c r="BN383" s="6"/>
      <c r="BO383" s="6"/>
      <c r="BZ383" s="6"/>
    </row>
    <row r="384">
      <c r="A384" s="21"/>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7"/>
      <c r="AP384" s="15"/>
      <c r="AT384" s="15"/>
      <c r="AU384" s="15"/>
      <c r="AV384" s="15"/>
      <c r="AW384" s="15"/>
      <c r="AX384" s="15"/>
      <c r="AY384" s="15"/>
      <c r="AZ384" s="6"/>
      <c r="BA384" s="6"/>
      <c r="BB384" s="6"/>
      <c r="BC384" s="6"/>
      <c r="BD384" s="6"/>
      <c r="BE384" s="6"/>
      <c r="BF384" s="6"/>
      <c r="BG384" s="6"/>
      <c r="BH384" s="6"/>
      <c r="BI384" s="6"/>
      <c r="BJ384" s="6"/>
      <c r="BK384" s="6"/>
      <c r="BL384" s="6"/>
      <c r="BM384" s="6"/>
      <c r="BN384" s="6"/>
      <c r="BO384" s="6"/>
      <c r="BZ384" s="6"/>
    </row>
    <row r="385">
      <c r="A385" s="21"/>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7"/>
      <c r="AP385" s="15"/>
      <c r="AT385" s="15"/>
      <c r="AU385" s="15"/>
      <c r="AV385" s="15"/>
      <c r="AW385" s="15"/>
      <c r="AX385" s="15"/>
      <c r="AY385" s="15"/>
      <c r="AZ385" s="6"/>
      <c r="BA385" s="6"/>
      <c r="BB385" s="6"/>
      <c r="BC385" s="6"/>
      <c r="BD385" s="6"/>
      <c r="BE385" s="6"/>
      <c r="BF385" s="6"/>
      <c r="BG385" s="6"/>
      <c r="BH385" s="6"/>
      <c r="BI385" s="6"/>
      <c r="BJ385" s="6"/>
      <c r="BK385" s="6"/>
      <c r="BL385" s="6"/>
      <c r="BM385" s="6"/>
      <c r="BN385" s="6"/>
      <c r="BO385" s="6"/>
      <c r="BZ385" s="6"/>
    </row>
    <row r="386">
      <c r="A386" s="21"/>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7"/>
      <c r="AP386" s="15"/>
      <c r="AT386" s="15"/>
      <c r="AU386" s="15"/>
      <c r="AV386" s="15"/>
      <c r="AW386" s="15"/>
      <c r="AX386" s="15"/>
      <c r="AY386" s="15"/>
      <c r="AZ386" s="6"/>
      <c r="BA386" s="6"/>
      <c r="BB386" s="6"/>
      <c r="BC386" s="6"/>
      <c r="BD386" s="6"/>
      <c r="BE386" s="6"/>
      <c r="BF386" s="6"/>
      <c r="BG386" s="6"/>
      <c r="BH386" s="6"/>
      <c r="BI386" s="6"/>
      <c r="BJ386" s="6"/>
      <c r="BK386" s="6"/>
      <c r="BL386" s="6"/>
      <c r="BM386" s="6"/>
      <c r="BN386" s="6"/>
      <c r="BO386" s="6"/>
      <c r="BZ386" s="6"/>
    </row>
    <row r="387">
      <c r="A387" s="21"/>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7"/>
      <c r="AP387" s="15"/>
      <c r="AT387" s="15"/>
      <c r="AU387" s="15"/>
      <c r="AV387" s="15"/>
      <c r="AW387" s="15"/>
      <c r="AX387" s="15"/>
      <c r="AY387" s="15"/>
      <c r="AZ387" s="6"/>
      <c r="BA387" s="6"/>
      <c r="BB387" s="6"/>
      <c r="BC387" s="6"/>
      <c r="BD387" s="6"/>
      <c r="BE387" s="6"/>
      <c r="BF387" s="6"/>
      <c r="BG387" s="6"/>
      <c r="BH387" s="6"/>
      <c r="BI387" s="6"/>
      <c r="BJ387" s="6"/>
      <c r="BK387" s="6"/>
      <c r="BL387" s="6"/>
      <c r="BM387" s="6"/>
      <c r="BN387" s="6"/>
      <c r="BO387" s="6"/>
      <c r="BZ387" s="6"/>
    </row>
    <row r="388">
      <c r="A388" s="21"/>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7"/>
      <c r="AP388" s="15"/>
      <c r="AT388" s="15"/>
      <c r="AU388" s="15"/>
      <c r="AV388" s="15"/>
      <c r="AW388" s="15"/>
      <c r="AX388" s="15"/>
      <c r="AY388" s="15"/>
      <c r="AZ388" s="6"/>
      <c r="BA388" s="6"/>
      <c r="BB388" s="6"/>
      <c r="BC388" s="6"/>
      <c r="BD388" s="6"/>
      <c r="BE388" s="6"/>
      <c r="BF388" s="6"/>
      <c r="BG388" s="6"/>
      <c r="BH388" s="6"/>
      <c r="BI388" s="6"/>
      <c r="BJ388" s="6"/>
      <c r="BK388" s="6"/>
      <c r="BL388" s="6"/>
      <c r="BM388" s="6"/>
      <c r="BN388" s="6"/>
      <c r="BO388" s="6"/>
      <c r="BZ388" s="6"/>
    </row>
    <row r="389">
      <c r="A389" s="21"/>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7"/>
      <c r="AP389" s="15"/>
      <c r="AT389" s="15"/>
      <c r="AU389" s="15"/>
      <c r="AV389" s="15"/>
      <c r="AW389" s="15"/>
      <c r="AX389" s="15"/>
      <c r="AY389" s="15"/>
      <c r="AZ389" s="6"/>
      <c r="BA389" s="6"/>
      <c r="BB389" s="6"/>
      <c r="BC389" s="6"/>
      <c r="BD389" s="6"/>
      <c r="BE389" s="6"/>
      <c r="BF389" s="6"/>
      <c r="BG389" s="6"/>
      <c r="BH389" s="6"/>
      <c r="BI389" s="6"/>
      <c r="BJ389" s="6"/>
      <c r="BK389" s="6"/>
      <c r="BL389" s="6"/>
      <c r="BM389" s="6"/>
      <c r="BN389" s="6"/>
      <c r="BO389" s="6"/>
      <c r="BZ389" s="6"/>
    </row>
    <row r="390">
      <c r="A390" s="21"/>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7"/>
      <c r="AP390" s="15"/>
      <c r="AT390" s="15"/>
      <c r="AU390" s="15"/>
      <c r="AV390" s="15"/>
      <c r="AW390" s="15"/>
      <c r="AX390" s="15"/>
      <c r="AY390" s="15"/>
      <c r="AZ390" s="6"/>
      <c r="BA390" s="6"/>
      <c r="BB390" s="6"/>
      <c r="BC390" s="6"/>
      <c r="BD390" s="6"/>
      <c r="BE390" s="6"/>
      <c r="BF390" s="6"/>
      <c r="BG390" s="6"/>
      <c r="BH390" s="6"/>
      <c r="BI390" s="6"/>
      <c r="BJ390" s="6"/>
      <c r="BK390" s="6"/>
      <c r="BL390" s="6"/>
      <c r="BM390" s="6"/>
      <c r="BN390" s="6"/>
      <c r="BO390" s="6"/>
      <c r="BZ390" s="6"/>
    </row>
    <row r="391">
      <c r="A391" s="21"/>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7"/>
      <c r="AP391" s="15"/>
      <c r="AT391" s="15"/>
      <c r="AU391" s="15"/>
      <c r="AV391" s="15"/>
      <c r="AW391" s="15"/>
      <c r="AX391" s="15"/>
      <c r="AY391" s="15"/>
      <c r="AZ391" s="6"/>
      <c r="BA391" s="6"/>
      <c r="BB391" s="6"/>
      <c r="BC391" s="6"/>
      <c r="BD391" s="6"/>
      <c r="BE391" s="6"/>
      <c r="BF391" s="6"/>
      <c r="BG391" s="6"/>
      <c r="BH391" s="6"/>
      <c r="BI391" s="6"/>
      <c r="BJ391" s="6"/>
      <c r="BK391" s="6"/>
      <c r="BL391" s="6"/>
      <c r="BM391" s="6"/>
      <c r="BN391" s="6"/>
      <c r="BO391" s="6"/>
      <c r="BZ391" s="6"/>
    </row>
    <row r="392">
      <c r="A392" s="21"/>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7"/>
      <c r="AP392" s="15"/>
      <c r="AT392" s="15"/>
      <c r="AU392" s="15"/>
      <c r="AV392" s="15"/>
      <c r="AW392" s="15"/>
      <c r="AX392" s="15"/>
      <c r="AY392" s="15"/>
      <c r="AZ392" s="6"/>
      <c r="BA392" s="6"/>
      <c r="BB392" s="6"/>
      <c r="BC392" s="6"/>
      <c r="BD392" s="6"/>
      <c r="BE392" s="6"/>
      <c r="BF392" s="6"/>
      <c r="BG392" s="6"/>
      <c r="BH392" s="6"/>
      <c r="BI392" s="6"/>
      <c r="BJ392" s="6"/>
      <c r="BK392" s="6"/>
      <c r="BL392" s="6"/>
      <c r="BM392" s="6"/>
      <c r="BN392" s="6"/>
      <c r="BO392" s="6"/>
      <c r="BZ392" s="6"/>
    </row>
    <row r="393">
      <c r="A393" s="21"/>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7"/>
      <c r="AP393" s="15"/>
      <c r="AT393" s="15"/>
      <c r="AU393" s="15"/>
      <c r="AV393" s="15"/>
      <c r="AW393" s="15"/>
      <c r="AX393" s="15"/>
      <c r="AY393" s="15"/>
      <c r="AZ393" s="6"/>
      <c r="BA393" s="6"/>
      <c r="BB393" s="6"/>
      <c r="BC393" s="6"/>
      <c r="BD393" s="6"/>
      <c r="BE393" s="6"/>
      <c r="BF393" s="6"/>
      <c r="BG393" s="6"/>
      <c r="BH393" s="6"/>
      <c r="BI393" s="6"/>
      <c r="BJ393" s="6"/>
      <c r="BK393" s="6"/>
      <c r="BL393" s="6"/>
      <c r="BM393" s="6"/>
      <c r="BN393" s="6"/>
      <c r="BO393" s="6"/>
      <c r="BZ393" s="6"/>
    </row>
    <row r="394">
      <c r="A394" s="21"/>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7"/>
      <c r="AP394" s="15"/>
      <c r="AT394" s="15"/>
      <c r="AU394" s="15"/>
      <c r="AV394" s="15"/>
      <c r="AW394" s="15"/>
      <c r="AX394" s="15"/>
      <c r="AY394" s="15"/>
      <c r="AZ394" s="6"/>
      <c r="BA394" s="6"/>
      <c r="BB394" s="6"/>
      <c r="BC394" s="6"/>
      <c r="BD394" s="6"/>
      <c r="BE394" s="6"/>
      <c r="BF394" s="6"/>
      <c r="BG394" s="6"/>
      <c r="BH394" s="6"/>
      <c r="BI394" s="6"/>
      <c r="BJ394" s="6"/>
      <c r="BK394" s="6"/>
      <c r="BL394" s="6"/>
      <c r="BM394" s="6"/>
      <c r="BN394" s="6"/>
      <c r="BO394" s="6"/>
      <c r="BZ394" s="6"/>
    </row>
    <row r="395">
      <c r="A395" s="21"/>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7"/>
      <c r="AP395" s="15"/>
      <c r="AT395" s="15"/>
      <c r="AU395" s="15"/>
      <c r="AV395" s="15"/>
      <c r="AW395" s="15"/>
      <c r="AX395" s="15"/>
      <c r="AY395" s="15"/>
      <c r="AZ395" s="6"/>
      <c r="BA395" s="6"/>
      <c r="BB395" s="6"/>
      <c r="BC395" s="6"/>
      <c r="BD395" s="6"/>
      <c r="BE395" s="6"/>
      <c r="BF395" s="6"/>
      <c r="BG395" s="6"/>
      <c r="BH395" s="6"/>
      <c r="BI395" s="6"/>
      <c r="BJ395" s="6"/>
      <c r="BK395" s="6"/>
      <c r="BL395" s="6"/>
      <c r="BM395" s="6"/>
      <c r="BN395" s="6"/>
      <c r="BO395" s="6"/>
      <c r="BZ395" s="6"/>
    </row>
    <row r="396">
      <c r="A396" s="21"/>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7"/>
      <c r="AP396" s="15"/>
      <c r="AT396" s="15"/>
      <c r="AU396" s="15"/>
      <c r="AV396" s="15"/>
      <c r="AW396" s="15"/>
      <c r="AX396" s="15"/>
      <c r="AY396" s="15"/>
      <c r="AZ396" s="6"/>
      <c r="BA396" s="6"/>
      <c r="BB396" s="6"/>
      <c r="BC396" s="6"/>
      <c r="BD396" s="6"/>
      <c r="BE396" s="6"/>
      <c r="BF396" s="6"/>
      <c r="BG396" s="6"/>
      <c r="BH396" s="6"/>
      <c r="BI396" s="6"/>
      <c r="BJ396" s="6"/>
      <c r="BK396" s="6"/>
      <c r="BL396" s="6"/>
      <c r="BM396" s="6"/>
      <c r="BN396" s="6"/>
      <c r="BO396" s="6"/>
      <c r="BZ396" s="6"/>
    </row>
    <row r="397">
      <c r="A397" s="21"/>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7"/>
      <c r="AP397" s="15"/>
      <c r="AT397" s="15"/>
      <c r="AU397" s="15"/>
      <c r="AV397" s="15"/>
      <c r="AW397" s="15"/>
      <c r="AX397" s="15"/>
      <c r="AY397" s="15"/>
      <c r="AZ397" s="6"/>
      <c r="BA397" s="6"/>
      <c r="BB397" s="6"/>
      <c r="BC397" s="6"/>
      <c r="BD397" s="6"/>
      <c r="BE397" s="6"/>
      <c r="BF397" s="6"/>
      <c r="BG397" s="6"/>
      <c r="BH397" s="6"/>
      <c r="BI397" s="6"/>
      <c r="BJ397" s="6"/>
      <c r="BK397" s="6"/>
      <c r="BL397" s="6"/>
      <c r="BM397" s="6"/>
      <c r="BN397" s="6"/>
      <c r="BO397" s="6"/>
      <c r="BZ397" s="6"/>
    </row>
    <row r="398">
      <c r="A398" s="21"/>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7"/>
      <c r="AP398" s="15"/>
      <c r="AT398" s="15"/>
      <c r="AU398" s="15"/>
      <c r="AV398" s="15"/>
      <c r="AW398" s="15"/>
      <c r="AX398" s="15"/>
      <c r="AY398" s="15"/>
      <c r="AZ398" s="6"/>
      <c r="BA398" s="6"/>
      <c r="BB398" s="6"/>
      <c r="BC398" s="6"/>
      <c r="BD398" s="6"/>
      <c r="BE398" s="6"/>
      <c r="BF398" s="6"/>
      <c r="BG398" s="6"/>
      <c r="BH398" s="6"/>
      <c r="BI398" s="6"/>
      <c r="BJ398" s="6"/>
      <c r="BK398" s="6"/>
      <c r="BL398" s="6"/>
      <c r="BM398" s="6"/>
      <c r="BN398" s="6"/>
      <c r="BO398" s="6"/>
      <c r="BZ398" s="6"/>
    </row>
    <row r="399">
      <c r="A399" s="21"/>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7"/>
      <c r="AP399" s="15"/>
      <c r="AT399" s="15"/>
      <c r="AU399" s="15"/>
      <c r="AV399" s="15"/>
      <c r="AW399" s="15"/>
      <c r="AX399" s="15"/>
      <c r="AY399" s="15"/>
      <c r="AZ399" s="6"/>
      <c r="BA399" s="6"/>
      <c r="BB399" s="6"/>
      <c r="BC399" s="6"/>
      <c r="BD399" s="6"/>
      <c r="BE399" s="6"/>
      <c r="BF399" s="6"/>
      <c r="BG399" s="6"/>
      <c r="BH399" s="6"/>
      <c r="BI399" s="6"/>
      <c r="BJ399" s="6"/>
      <c r="BK399" s="6"/>
      <c r="BL399" s="6"/>
      <c r="BM399" s="6"/>
      <c r="BN399" s="6"/>
      <c r="BO399" s="6"/>
      <c r="BZ399" s="6"/>
    </row>
    <row r="400">
      <c r="A400" s="21"/>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7"/>
      <c r="AP400" s="15"/>
      <c r="AT400" s="15"/>
      <c r="AU400" s="15"/>
      <c r="AV400" s="15"/>
      <c r="AW400" s="15"/>
      <c r="AX400" s="15"/>
      <c r="AY400" s="15"/>
      <c r="AZ400" s="6"/>
      <c r="BA400" s="6"/>
      <c r="BB400" s="6"/>
      <c r="BC400" s="6"/>
      <c r="BD400" s="6"/>
      <c r="BE400" s="6"/>
      <c r="BF400" s="6"/>
      <c r="BG400" s="6"/>
      <c r="BH400" s="6"/>
      <c r="BI400" s="6"/>
      <c r="BJ400" s="6"/>
      <c r="BK400" s="6"/>
      <c r="BL400" s="6"/>
      <c r="BM400" s="6"/>
      <c r="BN400" s="6"/>
      <c r="BO400" s="6"/>
      <c r="BZ400" s="6"/>
    </row>
    <row r="401">
      <c r="A401" s="21"/>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7"/>
      <c r="AP401" s="15"/>
      <c r="AT401" s="15"/>
      <c r="AU401" s="15"/>
      <c r="AV401" s="15"/>
      <c r="AW401" s="15"/>
      <c r="AX401" s="15"/>
      <c r="AY401" s="15"/>
      <c r="AZ401" s="6"/>
      <c r="BA401" s="6"/>
      <c r="BB401" s="6"/>
      <c r="BC401" s="6"/>
      <c r="BD401" s="6"/>
      <c r="BE401" s="6"/>
      <c r="BF401" s="6"/>
      <c r="BG401" s="6"/>
      <c r="BH401" s="6"/>
      <c r="BI401" s="6"/>
      <c r="BJ401" s="6"/>
      <c r="BK401" s="6"/>
      <c r="BL401" s="6"/>
      <c r="BM401" s="6"/>
      <c r="BN401" s="6"/>
      <c r="BO401" s="6"/>
      <c r="BZ401" s="6"/>
    </row>
    <row r="402">
      <c r="A402" s="21"/>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7"/>
      <c r="AP402" s="15"/>
      <c r="AT402" s="15"/>
      <c r="AU402" s="15"/>
      <c r="AV402" s="15"/>
      <c r="AW402" s="15"/>
      <c r="AX402" s="15"/>
      <c r="AY402" s="15"/>
      <c r="AZ402" s="6"/>
      <c r="BA402" s="6"/>
      <c r="BB402" s="6"/>
      <c r="BC402" s="6"/>
      <c r="BD402" s="6"/>
      <c r="BE402" s="6"/>
      <c r="BF402" s="6"/>
      <c r="BG402" s="6"/>
      <c r="BH402" s="6"/>
      <c r="BI402" s="6"/>
      <c r="BJ402" s="6"/>
      <c r="BK402" s="6"/>
      <c r="BL402" s="6"/>
      <c r="BM402" s="6"/>
      <c r="BN402" s="6"/>
      <c r="BO402" s="6"/>
      <c r="BZ402" s="6"/>
    </row>
    <row r="403">
      <c r="A403" s="21"/>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7"/>
      <c r="AP403" s="15"/>
      <c r="AT403" s="15"/>
      <c r="AU403" s="15"/>
      <c r="AV403" s="15"/>
      <c r="AW403" s="15"/>
      <c r="AX403" s="15"/>
      <c r="AY403" s="15"/>
      <c r="AZ403" s="6"/>
      <c r="BA403" s="6"/>
      <c r="BB403" s="6"/>
      <c r="BC403" s="6"/>
      <c r="BD403" s="6"/>
      <c r="BE403" s="6"/>
      <c r="BF403" s="6"/>
      <c r="BG403" s="6"/>
      <c r="BH403" s="6"/>
      <c r="BI403" s="6"/>
      <c r="BJ403" s="6"/>
      <c r="BK403" s="6"/>
      <c r="BL403" s="6"/>
      <c r="BM403" s="6"/>
      <c r="BN403" s="6"/>
      <c r="BO403" s="6"/>
      <c r="BZ403" s="6"/>
    </row>
    <row r="404">
      <c r="A404" s="21"/>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7"/>
      <c r="AP404" s="15"/>
      <c r="AT404" s="15"/>
      <c r="AU404" s="15"/>
      <c r="AV404" s="15"/>
      <c r="AW404" s="15"/>
      <c r="AX404" s="15"/>
      <c r="AY404" s="15"/>
      <c r="AZ404" s="6"/>
      <c r="BA404" s="6"/>
      <c r="BB404" s="6"/>
      <c r="BC404" s="6"/>
      <c r="BD404" s="6"/>
      <c r="BE404" s="6"/>
      <c r="BF404" s="6"/>
      <c r="BG404" s="6"/>
      <c r="BH404" s="6"/>
      <c r="BI404" s="6"/>
      <c r="BJ404" s="6"/>
      <c r="BK404" s="6"/>
      <c r="BL404" s="6"/>
      <c r="BM404" s="6"/>
      <c r="BN404" s="6"/>
      <c r="BO404" s="6"/>
      <c r="BZ404" s="6"/>
    </row>
    <row r="405">
      <c r="A405" s="21"/>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7"/>
      <c r="AP405" s="15"/>
      <c r="AT405" s="15"/>
      <c r="AU405" s="15"/>
      <c r="AV405" s="15"/>
      <c r="AW405" s="15"/>
      <c r="AX405" s="15"/>
      <c r="AY405" s="15"/>
      <c r="AZ405" s="6"/>
      <c r="BA405" s="6"/>
      <c r="BB405" s="6"/>
      <c r="BC405" s="6"/>
      <c r="BD405" s="6"/>
      <c r="BE405" s="6"/>
      <c r="BF405" s="6"/>
      <c r="BG405" s="6"/>
      <c r="BH405" s="6"/>
      <c r="BI405" s="6"/>
      <c r="BJ405" s="6"/>
      <c r="BK405" s="6"/>
      <c r="BL405" s="6"/>
      <c r="BM405" s="6"/>
      <c r="BN405" s="6"/>
      <c r="BO405" s="6"/>
      <c r="BZ405" s="6"/>
    </row>
    <row r="406">
      <c r="A406" s="21"/>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7"/>
      <c r="AP406" s="15"/>
      <c r="AT406" s="15"/>
      <c r="AU406" s="15"/>
      <c r="AV406" s="15"/>
      <c r="AW406" s="15"/>
      <c r="AX406" s="15"/>
      <c r="AY406" s="15"/>
      <c r="AZ406" s="6"/>
      <c r="BA406" s="6"/>
      <c r="BB406" s="6"/>
      <c r="BC406" s="6"/>
      <c r="BD406" s="6"/>
      <c r="BE406" s="6"/>
      <c r="BF406" s="6"/>
      <c r="BG406" s="6"/>
      <c r="BH406" s="6"/>
      <c r="BI406" s="6"/>
      <c r="BJ406" s="6"/>
      <c r="BK406" s="6"/>
      <c r="BL406" s="6"/>
      <c r="BM406" s="6"/>
      <c r="BN406" s="6"/>
      <c r="BO406" s="6"/>
      <c r="BZ406" s="6"/>
    </row>
    <row r="407">
      <c r="A407" s="21"/>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7"/>
      <c r="AP407" s="15"/>
      <c r="AT407" s="15"/>
      <c r="AU407" s="15"/>
      <c r="AV407" s="15"/>
      <c r="AW407" s="15"/>
      <c r="AX407" s="15"/>
      <c r="AY407" s="15"/>
      <c r="AZ407" s="6"/>
      <c r="BA407" s="6"/>
      <c r="BB407" s="6"/>
      <c r="BC407" s="6"/>
      <c r="BD407" s="6"/>
      <c r="BE407" s="6"/>
      <c r="BF407" s="6"/>
      <c r="BG407" s="6"/>
      <c r="BH407" s="6"/>
      <c r="BI407" s="6"/>
      <c r="BJ407" s="6"/>
      <c r="BK407" s="6"/>
      <c r="BL407" s="6"/>
      <c r="BM407" s="6"/>
      <c r="BN407" s="6"/>
      <c r="BO407" s="6"/>
      <c r="BZ407" s="6"/>
    </row>
    <row r="408">
      <c r="A408" s="21"/>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7"/>
      <c r="AP408" s="15"/>
      <c r="AT408" s="15"/>
      <c r="AU408" s="15"/>
      <c r="AV408" s="15"/>
      <c r="AW408" s="15"/>
      <c r="AX408" s="15"/>
      <c r="AY408" s="15"/>
      <c r="AZ408" s="6"/>
      <c r="BA408" s="6"/>
      <c r="BB408" s="6"/>
      <c r="BC408" s="6"/>
      <c r="BD408" s="6"/>
      <c r="BE408" s="6"/>
      <c r="BF408" s="6"/>
      <c r="BG408" s="6"/>
      <c r="BH408" s="6"/>
      <c r="BI408" s="6"/>
      <c r="BJ408" s="6"/>
      <c r="BK408" s="6"/>
      <c r="BL408" s="6"/>
      <c r="BM408" s="6"/>
      <c r="BN408" s="6"/>
      <c r="BO408" s="6"/>
      <c r="BZ408" s="6"/>
    </row>
    <row r="409">
      <c r="A409" s="21"/>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7"/>
      <c r="AP409" s="15"/>
      <c r="AT409" s="15"/>
      <c r="AU409" s="15"/>
      <c r="AV409" s="15"/>
      <c r="AW409" s="15"/>
      <c r="AX409" s="15"/>
      <c r="AY409" s="15"/>
      <c r="AZ409" s="6"/>
      <c r="BA409" s="6"/>
      <c r="BB409" s="6"/>
      <c r="BC409" s="6"/>
      <c r="BD409" s="6"/>
      <c r="BE409" s="6"/>
      <c r="BF409" s="6"/>
      <c r="BG409" s="6"/>
      <c r="BH409" s="6"/>
      <c r="BI409" s="6"/>
      <c r="BJ409" s="6"/>
      <c r="BK409" s="6"/>
      <c r="BL409" s="6"/>
      <c r="BM409" s="6"/>
      <c r="BN409" s="6"/>
      <c r="BO409" s="6"/>
      <c r="BZ409" s="6"/>
    </row>
    <row r="410">
      <c r="A410" s="21"/>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7"/>
      <c r="AP410" s="15"/>
      <c r="AT410" s="15"/>
      <c r="AU410" s="15"/>
      <c r="AV410" s="15"/>
      <c r="AW410" s="15"/>
      <c r="AX410" s="15"/>
      <c r="AY410" s="15"/>
      <c r="AZ410" s="6"/>
      <c r="BA410" s="6"/>
      <c r="BB410" s="6"/>
      <c r="BC410" s="6"/>
      <c r="BD410" s="6"/>
      <c r="BE410" s="6"/>
      <c r="BF410" s="6"/>
      <c r="BG410" s="6"/>
      <c r="BH410" s="6"/>
      <c r="BI410" s="6"/>
      <c r="BJ410" s="6"/>
      <c r="BK410" s="6"/>
      <c r="BL410" s="6"/>
      <c r="BM410" s="6"/>
      <c r="BN410" s="6"/>
      <c r="BO410" s="6"/>
      <c r="BZ410" s="6"/>
    </row>
    <row r="411">
      <c r="A411" s="21"/>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7"/>
      <c r="AP411" s="15"/>
      <c r="AT411" s="15"/>
      <c r="AU411" s="15"/>
      <c r="AV411" s="15"/>
      <c r="AW411" s="15"/>
      <c r="AX411" s="15"/>
      <c r="AY411" s="15"/>
      <c r="AZ411" s="6"/>
      <c r="BA411" s="6"/>
      <c r="BB411" s="6"/>
      <c r="BC411" s="6"/>
      <c r="BD411" s="6"/>
      <c r="BE411" s="6"/>
      <c r="BF411" s="6"/>
      <c r="BG411" s="6"/>
      <c r="BH411" s="6"/>
      <c r="BI411" s="6"/>
      <c r="BJ411" s="6"/>
      <c r="BK411" s="6"/>
      <c r="BL411" s="6"/>
      <c r="BM411" s="6"/>
      <c r="BN411" s="6"/>
      <c r="BO411" s="6"/>
      <c r="BZ411" s="6"/>
    </row>
    <row r="412">
      <c r="A412" s="21"/>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7"/>
      <c r="AP412" s="15"/>
      <c r="AT412" s="15"/>
      <c r="AU412" s="15"/>
      <c r="AV412" s="15"/>
      <c r="AW412" s="15"/>
      <c r="AX412" s="15"/>
      <c r="AY412" s="15"/>
      <c r="AZ412" s="6"/>
      <c r="BA412" s="6"/>
      <c r="BB412" s="6"/>
      <c r="BC412" s="6"/>
      <c r="BD412" s="6"/>
      <c r="BE412" s="6"/>
      <c r="BF412" s="6"/>
      <c r="BG412" s="6"/>
      <c r="BH412" s="6"/>
      <c r="BI412" s="6"/>
      <c r="BJ412" s="6"/>
      <c r="BK412" s="6"/>
      <c r="BL412" s="6"/>
      <c r="BM412" s="6"/>
      <c r="BN412" s="6"/>
      <c r="BO412" s="6"/>
      <c r="BZ412" s="6"/>
    </row>
    <row r="413">
      <c r="A413" s="21"/>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7"/>
      <c r="AP413" s="15"/>
      <c r="AT413" s="15"/>
      <c r="AU413" s="15"/>
      <c r="AV413" s="15"/>
      <c r="AW413" s="15"/>
      <c r="AX413" s="15"/>
      <c r="AY413" s="15"/>
      <c r="AZ413" s="6"/>
      <c r="BA413" s="6"/>
      <c r="BB413" s="6"/>
      <c r="BC413" s="6"/>
      <c r="BD413" s="6"/>
      <c r="BE413" s="6"/>
      <c r="BF413" s="6"/>
      <c r="BG413" s="6"/>
      <c r="BH413" s="6"/>
      <c r="BI413" s="6"/>
      <c r="BJ413" s="6"/>
      <c r="BK413" s="6"/>
      <c r="BL413" s="6"/>
      <c r="BM413" s="6"/>
      <c r="BN413" s="6"/>
      <c r="BO413" s="6"/>
      <c r="BZ413" s="6"/>
    </row>
    <row r="414">
      <c r="A414" s="21"/>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7"/>
      <c r="AP414" s="15"/>
      <c r="AT414" s="15"/>
      <c r="AU414" s="15"/>
      <c r="AV414" s="15"/>
      <c r="AW414" s="15"/>
      <c r="AX414" s="15"/>
      <c r="AY414" s="15"/>
      <c r="AZ414" s="6"/>
      <c r="BA414" s="6"/>
      <c r="BB414" s="6"/>
      <c r="BC414" s="6"/>
      <c r="BD414" s="6"/>
      <c r="BE414" s="6"/>
      <c r="BF414" s="6"/>
      <c r="BG414" s="6"/>
      <c r="BH414" s="6"/>
      <c r="BI414" s="6"/>
      <c r="BJ414" s="6"/>
      <c r="BK414" s="6"/>
      <c r="BL414" s="6"/>
      <c r="BM414" s="6"/>
      <c r="BN414" s="6"/>
      <c r="BO414" s="6"/>
      <c r="BZ414" s="6"/>
    </row>
    <row r="415">
      <c r="A415" s="21"/>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7"/>
      <c r="AP415" s="15"/>
      <c r="AT415" s="15"/>
      <c r="AU415" s="15"/>
      <c r="AV415" s="15"/>
      <c r="AW415" s="15"/>
      <c r="AX415" s="15"/>
      <c r="AY415" s="15"/>
      <c r="AZ415" s="6"/>
      <c r="BA415" s="6"/>
      <c r="BB415" s="6"/>
      <c r="BC415" s="6"/>
      <c r="BD415" s="6"/>
      <c r="BE415" s="6"/>
      <c r="BF415" s="6"/>
      <c r="BG415" s="6"/>
      <c r="BH415" s="6"/>
      <c r="BI415" s="6"/>
      <c r="BJ415" s="6"/>
      <c r="BK415" s="6"/>
      <c r="BL415" s="6"/>
      <c r="BM415" s="6"/>
      <c r="BN415" s="6"/>
      <c r="BO415" s="6"/>
      <c r="BZ415" s="6"/>
    </row>
    <row r="416">
      <c r="A416" s="21"/>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7"/>
      <c r="AP416" s="15"/>
      <c r="AT416" s="15"/>
      <c r="AU416" s="15"/>
      <c r="AV416" s="15"/>
      <c r="AW416" s="15"/>
      <c r="AX416" s="15"/>
      <c r="AY416" s="15"/>
      <c r="AZ416" s="6"/>
      <c r="BA416" s="6"/>
      <c r="BB416" s="6"/>
      <c r="BC416" s="6"/>
      <c r="BD416" s="6"/>
      <c r="BE416" s="6"/>
      <c r="BF416" s="6"/>
      <c r="BG416" s="6"/>
      <c r="BH416" s="6"/>
      <c r="BI416" s="6"/>
      <c r="BJ416" s="6"/>
      <c r="BK416" s="6"/>
      <c r="BL416" s="6"/>
      <c r="BM416" s="6"/>
      <c r="BN416" s="6"/>
      <c r="BO416" s="6"/>
      <c r="BZ416" s="6"/>
    </row>
    <row r="417">
      <c r="A417" s="21"/>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7"/>
      <c r="AP417" s="15"/>
      <c r="AT417" s="15"/>
      <c r="AU417" s="15"/>
      <c r="AV417" s="15"/>
      <c r="AW417" s="15"/>
      <c r="AX417" s="15"/>
      <c r="AY417" s="15"/>
      <c r="AZ417" s="6"/>
      <c r="BA417" s="6"/>
      <c r="BB417" s="6"/>
      <c r="BC417" s="6"/>
      <c r="BD417" s="6"/>
      <c r="BE417" s="6"/>
      <c r="BF417" s="6"/>
      <c r="BG417" s="6"/>
      <c r="BH417" s="6"/>
      <c r="BI417" s="6"/>
      <c r="BJ417" s="6"/>
      <c r="BK417" s="6"/>
      <c r="BL417" s="6"/>
      <c r="BM417" s="6"/>
      <c r="BN417" s="6"/>
      <c r="BO417" s="6"/>
      <c r="BZ417" s="6"/>
    </row>
    <row r="418">
      <c r="A418" s="21"/>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7"/>
      <c r="AP418" s="15"/>
      <c r="AT418" s="15"/>
      <c r="AU418" s="15"/>
      <c r="AV418" s="15"/>
      <c r="AW418" s="15"/>
      <c r="AX418" s="15"/>
      <c r="AY418" s="15"/>
      <c r="AZ418" s="6"/>
      <c r="BA418" s="6"/>
      <c r="BB418" s="6"/>
      <c r="BC418" s="6"/>
      <c r="BD418" s="6"/>
      <c r="BE418" s="6"/>
      <c r="BF418" s="6"/>
      <c r="BG418" s="6"/>
      <c r="BH418" s="6"/>
      <c r="BI418" s="6"/>
      <c r="BJ418" s="6"/>
      <c r="BK418" s="6"/>
      <c r="BL418" s="6"/>
      <c r="BM418" s="6"/>
      <c r="BN418" s="6"/>
      <c r="BO418" s="6"/>
      <c r="BZ418" s="6"/>
    </row>
    <row r="419">
      <c r="A419" s="21"/>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7"/>
      <c r="AP419" s="15"/>
      <c r="AT419" s="15"/>
      <c r="AU419" s="15"/>
      <c r="AV419" s="15"/>
      <c r="AW419" s="15"/>
      <c r="AX419" s="15"/>
      <c r="AY419" s="15"/>
      <c r="AZ419" s="6"/>
      <c r="BA419" s="6"/>
      <c r="BB419" s="6"/>
      <c r="BC419" s="6"/>
      <c r="BD419" s="6"/>
      <c r="BE419" s="6"/>
      <c r="BF419" s="6"/>
      <c r="BG419" s="6"/>
      <c r="BH419" s="6"/>
      <c r="BI419" s="6"/>
      <c r="BJ419" s="6"/>
      <c r="BK419" s="6"/>
      <c r="BL419" s="6"/>
      <c r="BM419" s="6"/>
      <c r="BN419" s="6"/>
      <c r="BO419" s="6"/>
      <c r="BZ419" s="6"/>
    </row>
    <row r="420">
      <c r="A420" s="21"/>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7"/>
      <c r="AP420" s="15"/>
      <c r="AT420" s="15"/>
      <c r="AU420" s="15"/>
      <c r="AV420" s="15"/>
      <c r="AW420" s="15"/>
      <c r="AX420" s="15"/>
      <c r="AY420" s="15"/>
      <c r="AZ420" s="6"/>
      <c r="BA420" s="6"/>
      <c r="BB420" s="6"/>
      <c r="BC420" s="6"/>
      <c r="BD420" s="6"/>
      <c r="BE420" s="6"/>
      <c r="BF420" s="6"/>
      <c r="BG420" s="6"/>
      <c r="BH420" s="6"/>
      <c r="BI420" s="6"/>
      <c r="BJ420" s="6"/>
      <c r="BK420" s="6"/>
      <c r="BL420" s="6"/>
      <c r="BM420" s="6"/>
      <c r="BN420" s="6"/>
      <c r="BO420" s="6"/>
      <c r="BZ420" s="6"/>
    </row>
    <row r="421">
      <c r="A421" s="21"/>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7"/>
      <c r="AP421" s="15"/>
      <c r="AT421" s="15"/>
      <c r="AU421" s="15"/>
      <c r="AV421" s="15"/>
      <c r="AW421" s="15"/>
      <c r="AX421" s="15"/>
      <c r="AY421" s="15"/>
      <c r="AZ421" s="6"/>
      <c r="BA421" s="6"/>
      <c r="BB421" s="6"/>
      <c r="BC421" s="6"/>
      <c r="BD421" s="6"/>
      <c r="BE421" s="6"/>
      <c r="BF421" s="6"/>
      <c r="BG421" s="6"/>
      <c r="BH421" s="6"/>
      <c r="BI421" s="6"/>
      <c r="BJ421" s="6"/>
      <c r="BK421" s="6"/>
      <c r="BL421" s="6"/>
      <c r="BM421" s="6"/>
      <c r="BN421" s="6"/>
      <c r="BO421" s="6"/>
      <c r="BZ421" s="6"/>
    </row>
    <row r="422">
      <c r="A422" s="21"/>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7"/>
      <c r="AP422" s="15"/>
      <c r="AT422" s="15"/>
      <c r="AU422" s="15"/>
      <c r="AV422" s="15"/>
      <c r="AW422" s="15"/>
      <c r="AX422" s="15"/>
      <c r="AY422" s="15"/>
      <c r="AZ422" s="6"/>
      <c r="BA422" s="6"/>
      <c r="BB422" s="6"/>
      <c r="BC422" s="6"/>
      <c r="BD422" s="6"/>
      <c r="BE422" s="6"/>
      <c r="BF422" s="6"/>
      <c r="BG422" s="6"/>
      <c r="BH422" s="6"/>
      <c r="BI422" s="6"/>
      <c r="BJ422" s="6"/>
      <c r="BK422" s="6"/>
      <c r="BL422" s="6"/>
      <c r="BM422" s="6"/>
      <c r="BN422" s="6"/>
      <c r="BO422" s="6"/>
      <c r="BZ422" s="6"/>
    </row>
    <row r="423">
      <c r="A423" s="21"/>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7"/>
      <c r="AP423" s="15"/>
      <c r="AT423" s="15"/>
      <c r="AU423" s="15"/>
      <c r="AV423" s="15"/>
      <c r="AW423" s="15"/>
      <c r="AX423" s="15"/>
      <c r="AY423" s="15"/>
      <c r="AZ423" s="6"/>
      <c r="BA423" s="6"/>
      <c r="BB423" s="6"/>
      <c r="BC423" s="6"/>
      <c r="BD423" s="6"/>
      <c r="BE423" s="6"/>
      <c r="BF423" s="6"/>
      <c r="BG423" s="6"/>
      <c r="BH423" s="6"/>
      <c r="BI423" s="6"/>
      <c r="BJ423" s="6"/>
      <c r="BK423" s="6"/>
      <c r="BL423" s="6"/>
      <c r="BM423" s="6"/>
      <c r="BN423" s="6"/>
      <c r="BO423" s="6"/>
      <c r="BZ423" s="6"/>
    </row>
    <row r="424">
      <c r="A424" s="21"/>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7"/>
      <c r="AP424" s="15"/>
      <c r="AT424" s="15"/>
      <c r="AU424" s="15"/>
      <c r="AV424" s="15"/>
      <c r="AW424" s="15"/>
      <c r="AX424" s="15"/>
      <c r="AY424" s="15"/>
      <c r="AZ424" s="6"/>
      <c r="BA424" s="6"/>
      <c r="BB424" s="6"/>
      <c r="BC424" s="6"/>
      <c r="BD424" s="6"/>
      <c r="BE424" s="6"/>
      <c r="BF424" s="6"/>
      <c r="BG424" s="6"/>
      <c r="BH424" s="6"/>
      <c r="BI424" s="6"/>
      <c r="BJ424" s="6"/>
      <c r="BK424" s="6"/>
      <c r="BL424" s="6"/>
      <c r="BM424" s="6"/>
      <c r="BN424" s="6"/>
      <c r="BO424" s="6"/>
      <c r="BZ424" s="6"/>
    </row>
    <row r="425">
      <c r="A425" s="21"/>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7"/>
      <c r="AP425" s="15"/>
      <c r="AT425" s="15"/>
      <c r="AU425" s="15"/>
      <c r="AV425" s="15"/>
      <c r="AW425" s="15"/>
      <c r="AX425" s="15"/>
      <c r="AY425" s="15"/>
      <c r="AZ425" s="6"/>
      <c r="BA425" s="6"/>
      <c r="BB425" s="6"/>
      <c r="BC425" s="6"/>
      <c r="BD425" s="6"/>
      <c r="BE425" s="6"/>
      <c r="BF425" s="6"/>
      <c r="BG425" s="6"/>
      <c r="BH425" s="6"/>
      <c r="BI425" s="6"/>
      <c r="BJ425" s="6"/>
      <c r="BK425" s="6"/>
      <c r="BL425" s="6"/>
      <c r="BM425" s="6"/>
      <c r="BN425" s="6"/>
      <c r="BO425" s="6"/>
      <c r="BZ425" s="6"/>
    </row>
    <row r="426">
      <c r="A426" s="21"/>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7"/>
      <c r="AP426" s="15"/>
      <c r="AT426" s="15"/>
      <c r="AU426" s="15"/>
      <c r="AV426" s="15"/>
      <c r="AW426" s="15"/>
      <c r="AX426" s="15"/>
      <c r="AY426" s="15"/>
      <c r="AZ426" s="6"/>
      <c r="BA426" s="6"/>
      <c r="BB426" s="6"/>
      <c r="BC426" s="6"/>
      <c r="BD426" s="6"/>
      <c r="BE426" s="6"/>
      <c r="BF426" s="6"/>
      <c r="BG426" s="6"/>
      <c r="BH426" s="6"/>
      <c r="BI426" s="6"/>
      <c r="BJ426" s="6"/>
      <c r="BK426" s="6"/>
      <c r="BL426" s="6"/>
      <c r="BM426" s="6"/>
      <c r="BN426" s="6"/>
      <c r="BO426" s="6"/>
      <c r="BZ426" s="6"/>
    </row>
    <row r="427">
      <c r="A427" s="21"/>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7"/>
      <c r="AP427" s="15"/>
      <c r="AT427" s="15"/>
      <c r="AU427" s="15"/>
      <c r="AV427" s="15"/>
      <c r="AW427" s="15"/>
      <c r="AX427" s="15"/>
      <c r="AY427" s="15"/>
      <c r="AZ427" s="6"/>
      <c r="BA427" s="6"/>
      <c r="BB427" s="6"/>
      <c r="BC427" s="6"/>
      <c r="BD427" s="6"/>
      <c r="BE427" s="6"/>
      <c r="BF427" s="6"/>
      <c r="BG427" s="6"/>
      <c r="BH427" s="6"/>
      <c r="BI427" s="6"/>
      <c r="BJ427" s="6"/>
      <c r="BK427" s="6"/>
      <c r="BL427" s="6"/>
      <c r="BM427" s="6"/>
      <c r="BN427" s="6"/>
      <c r="BO427" s="6"/>
      <c r="BZ427" s="6"/>
    </row>
    <row r="428">
      <c r="A428" s="21"/>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7"/>
      <c r="AP428" s="15"/>
      <c r="AT428" s="15"/>
      <c r="AU428" s="15"/>
      <c r="AV428" s="15"/>
      <c r="AW428" s="15"/>
      <c r="AX428" s="15"/>
      <c r="AY428" s="15"/>
      <c r="AZ428" s="6"/>
      <c r="BA428" s="6"/>
      <c r="BB428" s="6"/>
      <c r="BC428" s="6"/>
      <c r="BD428" s="6"/>
      <c r="BE428" s="6"/>
      <c r="BF428" s="6"/>
      <c r="BG428" s="6"/>
      <c r="BH428" s="6"/>
      <c r="BI428" s="6"/>
      <c r="BJ428" s="6"/>
      <c r="BK428" s="6"/>
      <c r="BL428" s="6"/>
      <c r="BM428" s="6"/>
      <c r="BN428" s="6"/>
      <c r="BO428" s="6"/>
      <c r="BZ428" s="6"/>
    </row>
    <row r="429">
      <c r="A429" s="21"/>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7"/>
      <c r="AP429" s="15"/>
      <c r="AT429" s="15"/>
      <c r="AU429" s="15"/>
      <c r="AV429" s="15"/>
      <c r="AW429" s="15"/>
      <c r="AX429" s="15"/>
      <c r="AY429" s="15"/>
      <c r="AZ429" s="6"/>
      <c r="BA429" s="6"/>
      <c r="BB429" s="6"/>
      <c r="BC429" s="6"/>
      <c r="BD429" s="6"/>
      <c r="BE429" s="6"/>
      <c r="BF429" s="6"/>
      <c r="BG429" s="6"/>
      <c r="BH429" s="6"/>
      <c r="BI429" s="6"/>
      <c r="BJ429" s="6"/>
      <c r="BK429" s="6"/>
      <c r="BL429" s="6"/>
      <c r="BM429" s="6"/>
      <c r="BN429" s="6"/>
      <c r="BO429" s="6"/>
      <c r="BZ429" s="6"/>
    </row>
    <row r="430">
      <c r="A430" s="21"/>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7"/>
      <c r="AP430" s="15"/>
      <c r="AT430" s="15"/>
      <c r="AU430" s="15"/>
      <c r="AV430" s="15"/>
      <c r="AW430" s="15"/>
      <c r="AX430" s="15"/>
      <c r="AY430" s="15"/>
      <c r="AZ430" s="6"/>
      <c r="BA430" s="6"/>
      <c r="BB430" s="6"/>
      <c r="BC430" s="6"/>
      <c r="BD430" s="6"/>
      <c r="BE430" s="6"/>
      <c r="BF430" s="6"/>
      <c r="BG430" s="6"/>
      <c r="BH430" s="6"/>
      <c r="BI430" s="6"/>
      <c r="BJ430" s="6"/>
      <c r="BK430" s="6"/>
      <c r="BL430" s="6"/>
      <c r="BM430" s="6"/>
      <c r="BN430" s="6"/>
      <c r="BO430" s="6"/>
      <c r="BZ430" s="6"/>
    </row>
    <row r="431">
      <c r="A431" s="21"/>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7"/>
      <c r="AP431" s="15"/>
      <c r="AT431" s="15"/>
      <c r="AU431" s="15"/>
      <c r="AV431" s="15"/>
      <c r="AW431" s="15"/>
      <c r="AX431" s="15"/>
      <c r="AY431" s="15"/>
      <c r="AZ431" s="6"/>
      <c r="BA431" s="6"/>
      <c r="BB431" s="6"/>
      <c r="BC431" s="6"/>
      <c r="BD431" s="6"/>
      <c r="BE431" s="6"/>
      <c r="BF431" s="6"/>
      <c r="BG431" s="6"/>
      <c r="BH431" s="6"/>
      <c r="BI431" s="6"/>
      <c r="BJ431" s="6"/>
      <c r="BK431" s="6"/>
      <c r="BL431" s="6"/>
      <c r="BM431" s="6"/>
      <c r="BN431" s="6"/>
      <c r="BO431" s="6"/>
      <c r="BZ431" s="6"/>
    </row>
    <row r="432">
      <c r="A432" s="21"/>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7"/>
      <c r="AP432" s="15"/>
      <c r="AT432" s="15"/>
      <c r="AU432" s="15"/>
      <c r="AV432" s="15"/>
      <c r="AW432" s="15"/>
      <c r="AX432" s="15"/>
      <c r="AY432" s="15"/>
      <c r="AZ432" s="6"/>
      <c r="BA432" s="6"/>
      <c r="BB432" s="6"/>
      <c r="BC432" s="6"/>
      <c r="BD432" s="6"/>
      <c r="BE432" s="6"/>
      <c r="BF432" s="6"/>
      <c r="BG432" s="6"/>
      <c r="BH432" s="6"/>
      <c r="BI432" s="6"/>
      <c r="BJ432" s="6"/>
      <c r="BK432" s="6"/>
      <c r="BL432" s="6"/>
      <c r="BM432" s="6"/>
      <c r="BN432" s="6"/>
      <c r="BO432" s="6"/>
      <c r="BZ432" s="6"/>
    </row>
    <row r="433">
      <c r="A433" s="21"/>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7"/>
      <c r="AP433" s="15"/>
      <c r="AT433" s="15"/>
      <c r="AU433" s="15"/>
      <c r="AV433" s="15"/>
      <c r="AW433" s="15"/>
      <c r="AX433" s="15"/>
      <c r="AY433" s="15"/>
      <c r="AZ433" s="6"/>
      <c r="BA433" s="6"/>
      <c r="BB433" s="6"/>
      <c r="BC433" s="6"/>
      <c r="BD433" s="6"/>
      <c r="BE433" s="6"/>
      <c r="BF433" s="6"/>
      <c r="BG433" s="6"/>
      <c r="BH433" s="6"/>
      <c r="BI433" s="6"/>
      <c r="BJ433" s="6"/>
      <c r="BK433" s="6"/>
      <c r="BL433" s="6"/>
      <c r="BM433" s="6"/>
      <c r="BN433" s="6"/>
      <c r="BO433" s="6"/>
      <c r="BZ433" s="6"/>
    </row>
    <row r="434">
      <c r="A434" s="21"/>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7"/>
      <c r="AP434" s="15"/>
      <c r="AT434" s="15"/>
      <c r="AU434" s="15"/>
      <c r="AV434" s="15"/>
      <c r="AW434" s="15"/>
      <c r="AX434" s="15"/>
      <c r="AY434" s="15"/>
      <c r="AZ434" s="6"/>
      <c r="BA434" s="6"/>
      <c r="BB434" s="6"/>
      <c r="BC434" s="6"/>
      <c r="BD434" s="6"/>
      <c r="BE434" s="6"/>
      <c r="BF434" s="6"/>
      <c r="BG434" s="6"/>
      <c r="BH434" s="6"/>
      <c r="BI434" s="6"/>
      <c r="BJ434" s="6"/>
      <c r="BK434" s="6"/>
      <c r="BL434" s="6"/>
      <c r="BM434" s="6"/>
      <c r="BN434" s="6"/>
      <c r="BO434" s="6"/>
      <c r="BZ434" s="6"/>
    </row>
    <row r="435">
      <c r="A435" s="21"/>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7"/>
      <c r="AP435" s="15"/>
      <c r="AT435" s="15"/>
      <c r="AU435" s="15"/>
      <c r="AV435" s="15"/>
      <c r="AW435" s="15"/>
      <c r="AX435" s="15"/>
      <c r="AY435" s="15"/>
      <c r="AZ435" s="6"/>
      <c r="BA435" s="6"/>
      <c r="BB435" s="6"/>
      <c r="BC435" s="6"/>
      <c r="BD435" s="6"/>
      <c r="BE435" s="6"/>
      <c r="BF435" s="6"/>
      <c r="BG435" s="6"/>
      <c r="BH435" s="6"/>
      <c r="BI435" s="6"/>
      <c r="BJ435" s="6"/>
      <c r="BK435" s="6"/>
      <c r="BL435" s="6"/>
      <c r="BM435" s="6"/>
      <c r="BN435" s="6"/>
      <c r="BO435" s="6"/>
      <c r="BZ435" s="6"/>
    </row>
    <row r="436">
      <c r="A436" s="21"/>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7"/>
      <c r="AP436" s="15"/>
      <c r="AT436" s="15"/>
      <c r="AU436" s="15"/>
      <c r="AV436" s="15"/>
      <c r="AW436" s="15"/>
      <c r="AX436" s="15"/>
      <c r="AY436" s="15"/>
      <c r="AZ436" s="6"/>
      <c r="BA436" s="6"/>
      <c r="BB436" s="6"/>
      <c r="BC436" s="6"/>
      <c r="BD436" s="6"/>
      <c r="BE436" s="6"/>
      <c r="BF436" s="6"/>
      <c r="BG436" s="6"/>
      <c r="BH436" s="6"/>
      <c r="BI436" s="6"/>
      <c r="BJ436" s="6"/>
      <c r="BK436" s="6"/>
      <c r="BL436" s="6"/>
      <c r="BM436" s="6"/>
      <c r="BN436" s="6"/>
      <c r="BO436" s="6"/>
      <c r="BZ436" s="6"/>
    </row>
    <row r="437">
      <c r="A437" s="21"/>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7"/>
      <c r="AP437" s="15"/>
      <c r="AT437" s="15"/>
      <c r="AU437" s="15"/>
      <c r="AV437" s="15"/>
      <c r="AW437" s="15"/>
      <c r="AX437" s="15"/>
      <c r="AY437" s="15"/>
      <c r="AZ437" s="6"/>
      <c r="BA437" s="6"/>
      <c r="BB437" s="6"/>
      <c r="BC437" s="6"/>
      <c r="BD437" s="6"/>
      <c r="BE437" s="6"/>
      <c r="BF437" s="6"/>
      <c r="BG437" s="6"/>
      <c r="BH437" s="6"/>
      <c r="BI437" s="6"/>
      <c r="BJ437" s="6"/>
      <c r="BK437" s="6"/>
      <c r="BL437" s="6"/>
      <c r="BM437" s="6"/>
      <c r="BN437" s="6"/>
      <c r="BO437" s="6"/>
      <c r="BZ437" s="6"/>
    </row>
    <row r="438">
      <c r="A438" s="21"/>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7"/>
      <c r="AP438" s="15"/>
      <c r="AT438" s="15"/>
      <c r="AU438" s="15"/>
      <c r="AV438" s="15"/>
      <c r="AW438" s="15"/>
      <c r="AX438" s="15"/>
      <c r="AY438" s="15"/>
      <c r="AZ438" s="6"/>
      <c r="BA438" s="6"/>
      <c r="BB438" s="6"/>
      <c r="BC438" s="6"/>
      <c r="BD438" s="6"/>
      <c r="BE438" s="6"/>
      <c r="BF438" s="6"/>
      <c r="BG438" s="6"/>
      <c r="BH438" s="6"/>
      <c r="BI438" s="6"/>
      <c r="BJ438" s="6"/>
      <c r="BK438" s="6"/>
      <c r="BL438" s="6"/>
      <c r="BM438" s="6"/>
      <c r="BN438" s="6"/>
      <c r="BO438" s="6"/>
      <c r="BZ438" s="6"/>
    </row>
    <row r="439">
      <c r="A439" s="21"/>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7"/>
      <c r="AP439" s="15"/>
      <c r="AT439" s="15"/>
      <c r="AU439" s="15"/>
      <c r="AV439" s="15"/>
      <c r="AW439" s="15"/>
      <c r="AX439" s="15"/>
      <c r="AY439" s="15"/>
      <c r="AZ439" s="6"/>
      <c r="BA439" s="6"/>
      <c r="BB439" s="6"/>
      <c r="BC439" s="6"/>
      <c r="BD439" s="6"/>
      <c r="BE439" s="6"/>
      <c r="BF439" s="6"/>
      <c r="BG439" s="6"/>
      <c r="BH439" s="6"/>
      <c r="BI439" s="6"/>
      <c r="BJ439" s="6"/>
      <c r="BK439" s="6"/>
      <c r="BL439" s="6"/>
      <c r="BM439" s="6"/>
      <c r="BN439" s="6"/>
      <c r="BO439" s="6"/>
      <c r="BZ439" s="6"/>
    </row>
    <row r="440">
      <c r="A440" s="21"/>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7"/>
      <c r="AP440" s="15"/>
      <c r="AT440" s="15"/>
      <c r="AU440" s="15"/>
      <c r="AV440" s="15"/>
      <c r="AW440" s="15"/>
      <c r="AX440" s="15"/>
      <c r="AY440" s="15"/>
      <c r="AZ440" s="6"/>
      <c r="BA440" s="6"/>
      <c r="BB440" s="6"/>
      <c r="BC440" s="6"/>
      <c r="BD440" s="6"/>
      <c r="BE440" s="6"/>
      <c r="BF440" s="6"/>
      <c r="BG440" s="6"/>
      <c r="BH440" s="6"/>
      <c r="BI440" s="6"/>
      <c r="BJ440" s="6"/>
      <c r="BK440" s="6"/>
      <c r="BL440" s="6"/>
      <c r="BM440" s="6"/>
      <c r="BN440" s="6"/>
      <c r="BO440" s="6"/>
      <c r="BZ440" s="6"/>
    </row>
    <row r="441">
      <c r="A441" s="21"/>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7"/>
      <c r="AP441" s="15"/>
      <c r="AT441" s="15"/>
      <c r="AU441" s="15"/>
      <c r="AV441" s="15"/>
      <c r="AW441" s="15"/>
      <c r="AX441" s="15"/>
      <c r="AY441" s="15"/>
      <c r="AZ441" s="6"/>
      <c r="BA441" s="6"/>
      <c r="BB441" s="6"/>
      <c r="BC441" s="6"/>
      <c r="BD441" s="6"/>
      <c r="BE441" s="6"/>
      <c r="BF441" s="6"/>
      <c r="BG441" s="6"/>
      <c r="BH441" s="6"/>
      <c r="BI441" s="6"/>
      <c r="BJ441" s="6"/>
      <c r="BK441" s="6"/>
      <c r="BL441" s="6"/>
      <c r="BM441" s="6"/>
      <c r="BN441" s="6"/>
      <c r="BO441" s="6"/>
      <c r="BZ441" s="6"/>
    </row>
    <row r="442">
      <c r="A442" s="21"/>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7"/>
      <c r="AP442" s="15"/>
      <c r="AT442" s="15"/>
      <c r="AU442" s="15"/>
      <c r="AV442" s="15"/>
      <c r="AW442" s="15"/>
      <c r="AX442" s="15"/>
      <c r="AY442" s="15"/>
      <c r="AZ442" s="6"/>
      <c r="BA442" s="6"/>
      <c r="BB442" s="6"/>
      <c r="BC442" s="6"/>
      <c r="BD442" s="6"/>
      <c r="BE442" s="6"/>
      <c r="BF442" s="6"/>
      <c r="BG442" s="6"/>
      <c r="BH442" s="6"/>
      <c r="BI442" s="6"/>
      <c r="BJ442" s="6"/>
      <c r="BK442" s="6"/>
      <c r="BL442" s="6"/>
      <c r="BM442" s="6"/>
      <c r="BN442" s="6"/>
      <c r="BO442" s="6"/>
      <c r="BZ442" s="6"/>
    </row>
    <row r="443">
      <c r="A443" s="21"/>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7"/>
      <c r="AP443" s="15"/>
      <c r="AT443" s="15"/>
      <c r="AU443" s="15"/>
      <c r="AV443" s="15"/>
      <c r="AW443" s="15"/>
      <c r="AX443" s="15"/>
      <c r="AY443" s="15"/>
      <c r="AZ443" s="6"/>
      <c r="BA443" s="6"/>
      <c r="BB443" s="6"/>
      <c r="BC443" s="6"/>
      <c r="BD443" s="6"/>
      <c r="BE443" s="6"/>
      <c r="BF443" s="6"/>
      <c r="BG443" s="6"/>
      <c r="BH443" s="6"/>
      <c r="BI443" s="6"/>
      <c r="BJ443" s="6"/>
      <c r="BK443" s="6"/>
      <c r="BL443" s="6"/>
      <c r="BM443" s="6"/>
      <c r="BN443" s="6"/>
      <c r="BO443" s="6"/>
      <c r="BZ443" s="6"/>
    </row>
    <row r="444">
      <c r="A444" s="21"/>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7"/>
      <c r="AP444" s="15"/>
      <c r="AT444" s="15"/>
      <c r="AU444" s="15"/>
      <c r="AV444" s="15"/>
      <c r="AW444" s="15"/>
      <c r="AX444" s="15"/>
      <c r="AY444" s="15"/>
      <c r="AZ444" s="6"/>
      <c r="BA444" s="6"/>
      <c r="BB444" s="6"/>
      <c r="BC444" s="6"/>
      <c r="BD444" s="6"/>
      <c r="BE444" s="6"/>
      <c r="BF444" s="6"/>
      <c r="BG444" s="6"/>
      <c r="BH444" s="6"/>
      <c r="BI444" s="6"/>
      <c r="BJ444" s="6"/>
      <c r="BK444" s="6"/>
      <c r="BL444" s="6"/>
      <c r="BM444" s="6"/>
      <c r="BN444" s="6"/>
      <c r="BO444" s="6"/>
      <c r="BZ444" s="6"/>
    </row>
    <row r="445">
      <c r="A445" s="21"/>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7"/>
      <c r="AP445" s="15"/>
      <c r="AT445" s="15"/>
      <c r="AU445" s="15"/>
      <c r="AV445" s="15"/>
      <c r="AW445" s="15"/>
      <c r="AX445" s="15"/>
      <c r="AY445" s="15"/>
      <c r="AZ445" s="6"/>
      <c r="BA445" s="6"/>
      <c r="BB445" s="6"/>
      <c r="BC445" s="6"/>
      <c r="BD445" s="6"/>
      <c r="BE445" s="6"/>
      <c r="BF445" s="6"/>
      <c r="BG445" s="6"/>
      <c r="BH445" s="6"/>
      <c r="BI445" s="6"/>
      <c r="BJ445" s="6"/>
      <c r="BK445" s="6"/>
      <c r="BL445" s="6"/>
      <c r="BM445" s="6"/>
      <c r="BN445" s="6"/>
      <c r="BO445" s="6"/>
      <c r="BZ445" s="6"/>
    </row>
    <row r="446">
      <c r="A446" s="21"/>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7"/>
      <c r="AP446" s="15"/>
      <c r="AT446" s="15"/>
      <c r="AU446" s="15"/>
      <c r="AV446" s="15"/>
      <c r="AW446" s="15"/>
      <c r="AX446" s="15"/>
      <c r="AY446" s="15"/>
      <c r="AZ446" s="6"/>
      <c r="BA446" s="6"/>
      <c r="BB446" s="6"/>
      <c r="BC446" s="6"/>
      <c r="BD446" s="6"/>
      <c r="BE446" s="6"/>
      <c r="BF446" s="6"/>
      <c r="BG446" s="6"/>
      <c r="BH446" s="6"/>
      <c r="BI446" s="6"/>
      <c r="BJ446" s="6"/>
      <c r="BK446" s="6"/>
      <c r="BL446" s="6"/>
      <c r="BM446" s="6"/>
      <c r="BN446" s="6"/>
      <c r="BO446" s="6"/>
      <c r="BZ446" s="6"/>
    </row>
    <row r="447">
      <c r="A447" s="21"/>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7"/>
      <c r="AP447" s="15"/>
      <c r="AT447" s="15"/>
      <c r="AU447" s="15"/>
      <c r="AV447" s="15"/>
      <c r="AW447" s="15"/>
      <c r="AX447" s="15"/>
      <c r="AY447" s="15"/>
      <c r="AZ447" s="6"/>
      <c r="BA447" s="6"/>
      <c r="BB447" s="6"/>
      <c r="BC447" s="6"/>
      <c r="BD447" s="6"/>
      <c r="BE447" s="6"/>
      <c r="BF447" s="6"/>
      <c r="BG447" s="6"/>
      <c r="BH447" s="6"/>
      <c r="BI447" s="6"/>
      <c r="BJ447" s="6"/>
      <c r="BK447" s="6"/>
      <c r="BL447" s="6"/>
      <c r="BM447" s="6"/>
      <c r="BN447" s="6"/>
      <c r="BO447" s="6"/>
      <c r="BZ447" s="6"/>
    </row>
    <row r="448">
      <c r="A448" s="21"/>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7"/>
      <c r="AP448" s="15"/>
      <c r="AT448" s="15"/>
      <c r="AU448" s="15"/>
      <c r="AV448" s="15"/>
      <c r="AW448" s="15"/>
      <c r="AX448" s="15"/>
      <c r="AY448" s="15"/>
      <c r="AZ448" s="6"/>
      <c r="BA448" s="6"/>
      <c r="BB448" s="6"/>
      <c r="BC448" s="6"/>
      <c r="BD448" s="6"/>
      <c r="BE448" s="6"/>
      <c r="BF448" s="6"/>
      <c r="BG448" s="6"/>
      <c r="BH448" s="6"/>
      <c r="BI448" s="6"/>
      <c r="BJ448" s="6"/>
      <c r="BK448" s="6"/>
      <c r="BL448" s="6"/>
      <c r="BM448" s="6"/>
      <c r="BN448" s="6"/>
      <c r="BO448" s="6"/>
      <c r="BZ448" s="6"/>
    </row>
    <row r="449">
      <c r="A449" s="21"/>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7"/>
      <c r="AP449" s="15"/>
      <c r="AT449" s="15"/>
      <c r="AU449" s="15"/>
      <c r="AV449" s="15"/>
      <c r="AW449" s="15"/>
      <c r="AX449" s="15"/>
      <c r="AY449" s="15"/>
      <c r="AZ449" s="6"/>
      <c r="BA449" s="6"/>
      <c r="BB449" s="6"/>
      <c r="BC449" s="6"/>
      <c r="BD449" s="6"/>
      <c r="BE449" s="6"/>
      <c r="BF449" s="6"/>
      <c r="BG449" s="6"/>
      <c r="BH449" s="6"/>
      <c r="BI449" s="6"/>
      <c r="BJ449" s="6"/>
      <c r="BK449" s="6"/>
      <c r="BL449" s="6"/>
      <c r="BM449" s="6"/>
      <c r="BN449" s="6"/>
      <c r="BO449" s="6"/>
      <c r="BZ449" s="6"/>
    </row>
    <row r="450">
      <c r="A450" s="21"/>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7"/>
      <c r="AP450" s="15"/>
      <c r="AT450" s="15"/>
      <c r="AU450" s="15"/>
      <c r="AV450" s="15"/>
      <c r="AW450" s="15"/>
      <c r="AX450" s="15"/>
      <c r="AY450" s="15"/>
      <c r="AZ450" s="6"/>
      <c r="BA450" s="6"/>
      <c r="BB450" s="6"/>
      <c r="BC450" s="6"/>
      <c r="BD450" s="6"/>
      <c r="BE450" s="6"/>
      <c r="BF450" s="6"/>
      <c r="BG450" s="6"/>
      <c r="BH450" s="6"/>
      <c r="BI450" s="6"/>
      <c r="BJ450" s="6"/>
      <c r="BK450" s="6"/>
      <c r="BL450" s="6"/>
      <c r="BM450" s="6"/>
      <c r="BN450" s="6"/>
      <c r="BO450" s="6"/>
      <c r="BZ450" s="6"/>
    </row>
    <row r="451">
      <c r="A451" s="21"/>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7"/>
      <c r="AP451" s="15"/>
      <c r="AT451" s="15"/>
      <c r="AU451" s="15"/>
      <c r="AV451" s="15"/>
      <c r="AW451" s="15"/>
      <c r="AX451" s="15"/>
      <c r="AY451" s="15"/>
      <c r="AZ451" s="6"/>
      <c r="BA451" s="6"/>
      <c r="BB451" s="6"/>
      <c r="BC451" s="6"/>
      <c r="BD451" s="6"/>
      <c r="BE451" s="6"/>
      <c r="BF451" s="6"/>
      <c r="BG451" s="6"/>
      <c r="BH451" s="6"/>
      <c r="BI451" s="6"/>
      <c r="BJ451" s="6"/>
      <c r="BK451" s="6"/>
      <c r="BL451" s="6"/>
      <c r="BM451" s="6"/>
      <c r="BN451" s="6"/>
      <c r="BO451" s="6"/>
      <c r="BZ451" s="6"/>
    </row>
    <row r="452">
      <c r="A452" s="21"/>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7"/>
      <c r="AP452" s="15"/>
      <c r="AT452" s="15"/>
      <c r="AU452" s="15"/>
      <c r="AV452" s="15"/>
      <c r="AW452" s="15"/>
      <c r="AX452" s="15"/>
      <c r="AY452" s="15"/>
      <c r="AZ452" s="6"/>
      <c r="BA452" s="6"/>
      <c r="BB452" s="6"/>
      <c r="BC452" s="6"/>
      <c r="BD452" s="6"/>
      <c r="BE452" s="6"/>
      <c r="BF452" s="6"/>
      <c r="BG452" s="6"/>
      <c r="BH452" s="6"/>
      <c r="BI452" s="6"/>
      <c r="BJ452" s="6"/>
      <c r="BK452" s="6"/>
      <c r="BL452" s="6"/>
      <c r="BM452" s="6"/>
      <c r="BN452" s="6"/>
      <c r="BO452" s="6"/>
      <c r="BZ452" s="6"/>
    </row>
    <row r="453">
      <c r="A453" s="21"/>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7"/>
      <c r="AP453" s="15"/>
      <c r="AT453" s="15"/>
      <c r="AU453" s="15"/>
      <c r="AV453" s="15"/>
      <c r="AW453" s="15"/>
      <c r="AX453" s="15"/>
      <c r="AY453" s="15"/>
      <c r="AZ453" s="6"/>
      <c r="BA453" s="6"/>
      <c r="BB453" s="6"/>
      <c r="BC453" s="6"/>
      <c r="BD453" s="6"/>
      <c r="BE453" s="6"/>
      <c r="BF453" s="6"/>
      <c r="BG453" s="6"/>
      <c r="BH453" s="6"/>
      <c r="BI453" s="6"/>
      <c r="BJ453" s="6"/>
      <c r="BK453" s="6"/>
      <c r="BL453" s="6"/>
      <c r="BM453" s="6"/>
      <c r="BN453" s="6"/>
      <c r="BO453" s="6"/>
      <c r="BZ453" s="6"/>
    </row>
    <row r="454">
      <c r="A454" s="21"/>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7"/>
      <c r="AP454" s="15"/>
      <c r="AT454" s="15"/>
      <c r="AU454" s="15"/>
      <c r="AV454" s="15"/>
      <c r="AW454" s="15"/>
      <c r="AX454" s="15"/>
      <c r="AY454" s="15"/>
      <c r="AZ454" s="6"/>
      <c r="BA454" s="6"/>
      <c r="BB454" s="6"/>
      <c r="BC454" s="6"/>
      <c r="BD454" s="6"/>
      <c r="BE454" s="6"/>
      <c r="BF454" s="6"/>
      <c r="BG454" s="6"/>
      <c r="BH454" s="6"/>
      <c r="BI454" s="6"/>
      <c r="BJ454" s="6"/>
      <c r="BK454" s="6"/>
      <c r="BL454" s="6"/>
      <c r="BM454" s="6"/>
      <c r="BN454" s="6"/>
      <c r="BO454" s="6"/>
      <c r="BZ454" s="6"/>
    </row>
    <row r="455">
      <c r="A455" s="21"/>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7"/>
      <c r="AP455" s="15"/>
      <c r="AT455" s="15"/>
      <c r="AU455" s="15"/>
      <c r="AV455" s="15"/>
      <c r="AW455" s="15"/>
      <c r="AX455" s="15"/>
      <c r="AY455" s="15"/>
      <c r="AZ455" s="6"/>
      <c r="BA455" s="6"/>
      <c r="BB455" s="6"/>
      <c r="BC455" s="6"/>
      <c r="BD455" s="6"/>
      <c r="BE455" s="6"/>
      <c r="BF455" s="6"/>
      <c r="BG455" s="6"/>
      <c r="BH455" s="6"/>
      <c r="BI455" s="6"/>
      <c r="BJ455" s="6"/>
      <c r="BK455" s="6"/>
      <c r="BL455" s="6"/>
      <c r="BM455" s="6"/>
      <c r="BN455" s="6"/>
      <c r="BO455" s="6"/>
      <c r="BZ455" s="6"/>
    </row>
    <row r="456">
      <c r="A456" s="21"/>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7"/>
      <c r="AP456" s="15"/>
      <c r="AT456" s="15"/>
      <c r="AU456" s="15"/>
      <c r="AV456" s="15"/>
      <c r="AW456" s="15"/>
      <c r="AX456" s="15"/>
      <c r="AY456" s="15"/>
      <c r="AZ456" s="6"/>
      <c r="BA456" s="6"/>
      <c r="BB456" s="6"/>
      <c r="BC456" s="6"/>
      <c r="BD456" s="6"/>
      <c r="BE456" s="6"/>
      <c r="BF456" s="6"/>
      <c r="BG456" s="6"/>
      <c r="BH456" s="6"/>
      <c r="BI456" s="6"/>
      <c r="BJ456" s="6"/>
      <c r="BK456" s="6"/>
      <c r="BL456" s="6"/>
      <c r="BM456" s="6"/>
      <c r="BN456" s="6"/>
      <c r="BO456" s="6"/>
      <c r="BZ456" s="6"/>
    </row>
    <row r="457">
      <c r="A457" s="21"/>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7"/>
      <c r="AP457" s="15"/>
      <c r="AT457" s="15"/>
      <c r="AU457" s="15"/>
      <c r="AV457" s="15"/>
      <c r="AW457" s="15"/>
      <c r="AX457" s="15"/>
      <c r="AY457" s="15"/>
      <c r="AZ457" s="6"/>
      <c r="BA457" s="6"/>
      <c r="BB457" s="6"/>
      <c r="BC457" s="6"/>
      <c r="BD457" s="6"/>
      <c r="BE457" s="6"/>
      <c r="BF457" s="6"/>
      <c r="BG457" s="6"/>
      <c r="BH457" s="6"/>
      <c r="BI457" s="6"/>
      <c r="BJ457" s="6"/>
      <c r="BK457" s="6"/>
      <c r="BL457" s="6"/>
      <c r="BM457" s="6"/>
      <c r="BN457" s="6"/>
      <c r="BO457" s="6"/>
      <c r="BZ457" s="6"/>
    </row>
    <row r="458">
      <c r="A458" s="21"/>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7"/>
      <c r="AP458" s="15"/>
      <c r="AT458" s="15"/>
      <c r="AU458" s="15"/>
      <c r="AV458" s="15"/>
      <c r="AW458" s="15"/>
      <c r="AX458" s="15"/>
      <c r="AY458" s="15"/>
      <c r="AZ458" s="6"/>
      <c r="BA458" s="6"/>
      <c r="BB458" s="6"/>
      <c r="BC458" s="6"/>
      <c r="BD458" s="6"/>
      <c r="BE458" s="6"/>
      <c r="BF458" s="6"/>
      <c r="BG458" s="6"/>
      <c r="BH458" s="6"/>
      <c r="BI458" s="6"/>
      <c r="BJ458" s="6"/>
      <c r="BK458" s="6"/>
      <c r="BL458" s="6"/>
      <c r="BM458" s="6"/>
      <c r="BN458" s="6"/>
      <c r="BO458" s="6"/>
      <c r="BZ458" s="6"/>
    </row>
    <row r="459">
      <c r="A459" s="21"/>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7"/>
      <c r="AP459" s="15"/>
      <c r="AT459" s="15"/>
      <c r="AU459" s="15"/>
      <c r="AV459" s="15"/>
      <c r="AW459" s="15"/>
      <c r="AX459" s="15"/>
      <c r="AY459" s="15"/>
      <c r="AZ459" s="6"/>
      <c r="BA459" s="6"/>
      <c r="BB459" s="6"/>
      <c r="BC459" s="6"/>
      <c r="BD459" s="6"/>
      <c r="BE459" s="6"/>
      <c r="BF459" s="6"/>
      <c r="BG459" s="6"/>
      <c r="BH459" s="6"/>
      <c r="BI459" s="6"/>
      <c r="BJ459" s="6"/>
      <c r="BK459" s="6"/>
      <c r="BL459" s="6"/>
      <c r="BM459" s="6"/>
      <c r="BN459" s="6"/>
      <c r="BO459" s="6"/>
      <c r="BZ459" s="6"/>
    </row>
    <row r="460">
      <c r="A460" s="21"/>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7"/>
      <c r="AP460" s="15"/>
      <c r="AT460" s="15"/>
      <c r="AU460" s="15"/>
      <c r="AV460" s="15"/>
      <c r="AW460" s="15"/>
      <c r="AX460" s="15"/>
      <c r="AY460" s="15"/>
      <c r="AZ460" s="6"/>
      <c r="BA460" s="6"/>
      <c r="BB460" s="6"/>
      <c r="BC460" s="6"/>
      <c r="BD460" s="6"/>
      <c r="BE460" s="6"/>
      <c r="BF460" s="6"/>
      <c r="BG460" s="6"/>
      <c r="BH460" s="6"/>
      <c r="BI460" s="6"/>
      <c r="BJ460" s="6"/>
      <c r="BK460" s="6"/>
      <c r="BL460" s="6"/>
      <c r="BM460" s="6"/>
      <c r="BN460" s="6"/>
      <c r="BO460" s="6"/>
      <c r="BZ460" s="6"/>
    </row>
    <row r="461">
      <c r="A461" s="21"/>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7"/>
      <c r="AP461" s="15"/>
      <c r="AT461" s="15"/>
      <c r="AU461" s="15"/>
      <c r="AV461" s="15"/>
      <c r="AW461" s="15"/>
      <c r="AX461" s="15"/>
      <c r="AY461" s="15"/>
      <c r="AZ461" s="6"/>
      <c r="BA461" s="6"/>
      <c r="BB461" s="6"/>
      <c r="BC461" s="6"/>
      <c r="BD461" s="6"/>
      <c r="BE461" s="6"/>
      <c r="BF461" s="6"/>
      <c r="BG461" s="6"/>
      <c r="BH461" s="6"/>
      <c r="BI461" s="6"/>
      <c r="BJ461" s="6"/>
      <c r="BK461" s="6"/>
      <c r="BL461" s="6"/>
      <c r="BM461" s="6"/>
      <c r="BN461" s="6"/>
      <c r="BO461" s="6"/>
      <c r="BZ461" s="6"/>
    </row>
    <row r="462">
      <c r="A462" s="21"/>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7"/>
      <c r="AP462" s="15"/>
      <c r="AT462" s="15"/>
      <c r="AU462" s="15"/>
      <c r="AV462" s="15"/>
      <c r="AW462" s="15"/>
      <c r="AX462" s="15"/>
      <c r="AY462" s="15"/>
      <c r="AZ462" s="6"/>
      <c r="BA462" s="6"/>
      <c r="BB462" s="6"/>
      <c r="BC462" s="6"/>
      <c r="BD462" s="6"/>
      <c r="BE462" s="6"/>
      <c r="BF462" s="6"/>
      <c r="BG462" s="6"/>
      <c r="BH462" s="6"/>
      <c r="BI462" s="6"/>
      <c r="BJ462" s="6"/>
      <c r="BK462" s="6"/>
      <c r="BL462" s="6"/>
      <c r="BM462" s="6"/>
      <c r="BN462" s="6"/>
      <c r="BO462" s="6"/>
      <c r="BZ462" s="6"/>
    </row>
    <row r="463">
      <c r="A463" s="21"/>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7"/>
      <c r="AP463" s="15"/>
      <c r="AT463" s="15"/>
      <c r="AU463" s="15"/>
      <c r="AV463" s="15"/>
      <c r="AW463" s="15"/>
      <c r="AX463" s="15"/>
      <c r="AY463" s="15"/>
      <c r="AZ463" s="6"/>
      <c r="BA463" s="6"/>
      <c r="BB463" s="6"/>
      <c r="BC463" s="6"/>
      <c r="BD463" s="6"/>
      <c r="BE463" s="6"/>
      <c r="BF463" s="6"/>
      <c r="BG463" s="6"/>
      <c r="BH463" s="6"/>
      <c r="BI463" s="6"/>
      <c r="BJ463" s="6"/>
      <c r="BK463" s="6"/>
      <c r="BL463" s="6"/>
      <c r="BM463" s="6"/>
      <c r="BN463" s="6"/>
      <c r="BO463" s="6"/>
      <c r="BZ463" s="6"/>
    </row>
    <row r="464">
      <c r="A464" s="21"/>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7"/>
      <c r="AP464" s="15"/>
      <c r="AT464" s="15"/>
      <c r="AU464" s="15"/>
      <c r="AV464" s="15"/>
      <c r="AW464" s="15"/>
      <c r="AX464" s="15"/>
      <c r="AY464" s="15"/>
      <c r="AZ464" s="6"/>
      <c r="BA464" s="6"/>
      <c r="BB464" s="6"/>
      <c r="BC464" s="6"/>
      <c r="BD464" s="6"/>
      <c r="BE464" s="6"/>
      <c r="BF464" s="6"/>
      <c r="BG464" s="6"/>
      <c r="BH464" s="6"/>
      <c r="BI464" s="6"/>
      <c r="BJ464" s="6"/>
      <c r="BK464" s="6"/>
      <c r="BL464" s="6"/>
      <c r="BM464" s="6"/>
      <c r="BN464" s="6"/>
      <c r="BO464" s="6"/>
      <c r="BZ464" s="6"/>
    </row>
    <row r="465">
      <c r="A465" s="21"/>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7"/>
      <c r="AP465" s="15"/>
      <c r="AT465" s="15"/>
      <c r="AU465" s="15"/>
      <c r="AV465" s="15"/>
      <c r="AW465" s="15"/>
      <c r="AX465" s="15"/>
      <c r="AY465" s="15"/>
      <c r="AZ465" s="6"/>
      <c r="BA465" s="6"/>
      <c r="BB465" s="6"/>
      <c r="BC465" s="6"/>
      <c r="BD465" s="6"/>
      <c r="BE465" s="6"/>
      <c r="BF465" s="6"/>
      <c r="BG465" s="6"/>
      <c r="BH465" s="6"/>
      <c r="BI465" s="6"/>
      <c r="BJ465" s="6"/>
      <c r="BK465" s="6"/>
      <c r="BL465" s="6"/>
      <c r="BM465" s="6"/>
      <c r="BN465" s="6"/>
      <c r="BO465" s="6"/>
      <c r="BZ465" s="6"/>
    </row>
    <row r="466">
      <c r="A466" s="21"/>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7"/>
      <c r="AP466" s="15"/>
      <c r="AT466" s="15"/>
      <c r="AU466" s="15"/>
      <c r="AV466" s="15"/>
      <c r="AW466" s="15"/>
      <c r="AX466" s="15"/>
      <c r="AY466" s="15"/>
      <c r="AZ466" s="6"/>
      <c r="BA466" s="6"/>
      <c r="BB466" s="6"/>
      <c r="BC466" s="6"/>
      <c r="BD466" s="6"/>
      <c r="BE466" s="6"/>
      <c r="BF466" s="6"/>
      <c r="BG466" s="6"/>
      <c r="BH466" s="6"/>
      <c r="BI466" s="6"/>
      <c r="BJ466" s="6"/>
      <c r="BK466" s="6"/>
      <c r="BL466" s="6"/>
      <c r="BM466" s="6"/>
      <c r="BN466" s="6"/>
      <c r="BO466" s="6"/>
      <c r="BZ466" s="6"/>
    </row>
    <row r="467">
      <c r="A467" s="21"/>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7"/>
      <c r="AP467" s="15"/>
      <c r="AT467" s="15"/>
      <c r="AU467" s="15"/>
      <c r="AV467" s="15"/>
      <c r="AW467" s="15"/>
      <c r="AX467" s="15"/>
      <c r="AY467" s="15"/>
      <c r="AZ467" s="6"/>
      <c r="BA467" s="6"/>
      <c r="BB467" s="6"/>
      <c r="BC467" s="6"/>
      <c r="BD467" s="6"/>
      <c r="BE467" s="6"/>
      <c r="BF467" s="6"/>
      <c r="BG467" s="6"/>
      <c r="BH467" s="6"/>
      <c r="BI467" s="6"/>
      <c r="BJ467" s="6"/>
      <c r="BK467" s="6"/>
      <c r="BL467" s="6"/>
      <c r="BM467" s="6"/>
      <c r="BN467" s="6"/>
      <c r="BO467" s="6"/>
      <c r="BZ467" s="6"/>
    </row>
    <row r="468">
      <c r="A468" s="21"/>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7"/>
      <c r="AP468" s="15"/>
      <c r="AT468" s="15"/>
      <c r="AU468" s="15"/>
      <c r="AV468" s="15"/>
      <c r="AW468" s="15"/>
      <c r="AX468" s="15"/>
      <c r="AY468" s="15"/>
      <c r="AZ468" s="6"/>
      <c r="BA468" s="6"/>
      <c r="BB468" s="6"/>
      <c r="BC468" s="6"/>
      <c r="BD468" s="6"/>
      <c r="BE468" s="6"/>
      <c r="BF468" s="6"/>
      <c r="BG468" s="6"/>
      <c r="BH468" s="6"/>
      <c r="BI468" s="6"/>
      <c r="BJ468" s="6"/>
      <c r="BK468" s="6"/>
      <c r="BL468" s="6"/>
      <c r="BM468" s="6"/>
      <c r="BN468" s="6"/>
      <c r="BO468" s="6"/>
      <c r="BZ468" s="6"/>
    </row>
    <row r="469">
      <c r="A469" s="21"/>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7"/>
      <c r="AP469" s="15"/>
      <c r="AT469" s="15"/>
      <c r="AU469" s="15"/>
      <c r="AV469" s="15"/>
      <c r="AW469" s="15"/>
      <c r="AX469" s="15"/>
      <c r="AY469" s="15"/>
      <c r="AZ469" s="6"/>
      <c r="BA469" s="6"/>
      <c r="BB469" s="6"/>
      <c r="BC469" s="6"/>
      <c r="BD469" s="6"/>
      <c r="BE469" s="6"/>
      <c r="BF469" s="6"/>
      <c r="BG469" s="6"/>
      <c r="BH469" s="6"/>
      <c r="BI469" s="6"/>
      <c r="BJ469" s="6"/>
      <c r="BK469" s="6"/>
      <c r="BL469" s="6"/>
      <c r="BM469" s="6"/>
      <c r="BN469" s="6"/>
      <c r="BO469" s="6"/>
      <c r="BZ469" s="6"/>
    </row>
    <row r="470">
      <c r="A470" s="21"/>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7"/>
      <c r="AP470" s="15"/>
      <c r="AT470" s="15"/>
      <c r="AU470" s="15"/>
      <c r="AV470" s="15"/>
      <c r="AW470" s="15"/>
      <c r="AX470" s="15"/>
      <c r="AY470" s="15"/>
      <c r="AZ470" s="6"/>
      <c r="BA470" s="6"/>
      <c r="BB470" s="6"/>
      <c r="BC470" s="6"/>
      <c r="BD470" s="6"/>
      <c r="BE470" s="6"/>
      <c r="BF470" s="6"/>
      <c r="BG470" s="6"/>
      <c r="BH470" s="6"/>
      <c r="BI470" s="6"/>
      <c r="BJ470" s="6"/>
      <c r="BK470" s="6"/>
      <c r="BL470" s="6"/>
      <c r="BM470" s="6"/>
      <c r="BN470" s="6"/>
      <c r="BO470" s="6"/>
      <c r="BZ470" s="6"/>
    </row>
    <row r="471">
      <c r="A471" s="21"/>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7"/>
      <c r="AP471" s="15"/>
      <c r="AT471" s="15"/>
      <c r="AU471" s="15"/>
      <c r="AV471" s="15"/>
      <c r="AW471" s="15"/>
      <c r="AX471" s="15"/>
      <c r="AY471" s="15"/>
      <c r="AZ471" s="6"/>
      <c r="BA471" s="6"/>
      <c r="BB471" s="6"/>
      <c r="BC471" s="6"/>
      <c r="BD471" s="6"/>
      <c r="BE471" s="6"/>
      <c r="BF471" s="6"/>
      <c r="BG471" s="6"/>
      <c r="BH471" s="6"/>
      <c r="BI471" s="6"/>
      <c r="BJ471" s="6"/>
      <c r="BK471" s="6"/>
      <c r="BL471" s="6"/>
      <c r="BM471" s="6"/>
      <c r="BN471" s="6"/>
      <c r="BO471" s="6"/>
      <c r="BZ471" s="6"/>
    </row>
    <row r="472">
      <c r="A472" s="21"/>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7"/>
      <c r="AP472" s="15"/>
      <c r="AT472" s="15"/>
      <c r="AU472" s="15"/>
      <c r="AV472" s="15"/>
      <c r="AW472" s="15"/>
      <c r="AX472" s="15"/>
      <c r="AY472" s="15"/>
      <c r="AZ472" s="6"/>
      <c r="BA472" s="6"/>
      <c r="BB472" s="6"/>
      <c r="BC472" s="6"/>
      <c r="BD472" s="6"/>
      <c r="BE472" s="6"/>
      <c r="BF472" s="6"/>
      <c r="BG472" s="6"/>
      <c r="BH472" s="6"/>
      <c r="BI472" s="6"/>
      <c r="BJ472" s="6"/>
      <c r="BK472" s="6"/>
      <c r="BL472" s="6"/>
      <c r="BM472" s="6"/>
      <c r="BN472" s="6"/>
      <c r="BO472" s="6"/>
      <c r="BZ472" s="6"/>
    </row>
    <row r="473">
      <c r="A473" s="21"/>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7"/>
      <c r="AP473" s="15"/>
      <c r="AT473" s="15"/>
      <c r="AU473" s="15"/>
      <c r="AV473" s="15"/>
      <c r="AW473" s="15"/>
      <c r="AX473" s="15"/>
      <c r="AY473" s="15"/>
      <c r="AZ473" s="6"/>
      <c r="BA473" s="6"/>
      <c r="BB473" s="6"/>
      <c r="BC473" s="6"/>
      <c r="BD473" s="6"/>
      <c r="BE473" s="6"/>
      <c r="BF473" s="6"/>
      <c r="BG473" s="6"/>
      <c r="BH473" s="6"/>
      <c r="BI473" s="6"/>
      <c r="BJ473" s="6"/>
      <c r="BK473" s="6"/>
      <c r="BL473" s="6"/>
      <c r="BM473" s="6"/>
      <c r="BN473" s="6"/>
      <c r="BO473" s="6"/>
      <c r="BZ473" s="6"/>
    </row>
    <row r="474">
      <c r="A474" s="21"/>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7"/>
      <c r="AP474" s="15"/>
      <c r="AT474" s="15"/>
      <c r="AU474" s="15"/>
      <c r="AV474" s="15"/>
      <c r="AW474" s="15"/>
      <c r="AX474" s="15"/>
      <c r="AY474" s="15"/>
      <c r="AZ474" s="6"/>
      <c r="BA474" s="6"/>
      <c r="BB474" s="6"/>
      <c r="BC474" s="6"/>
      <c r="BD474" s="6"/>
      <c r="BE474" s="6"/>
      <c r="BF474" s="6"/>
      <c r="BG474" s="6"/>
      <c r="BH474" s="6"/>
      <c r="BI474" s="6"/>
      <c r="BJ474" s="6"/>
      <c r="BK474" s="6"/>
      <c r="BL474" s="6"/>
      <c r="BM474" s="6"/>
      <c r="BN474" s="6"/>
      <c r="BO474" s="6"/>
      <c r="BZ474" s="6"/>
    </row>
    <row r="475">
      <c r="A475" s="21"/>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7"/>
      <c r="AP475" s="15"/>
      <c r="AT475" s="15"/>
      <c r="AU475" s="15"/>
      <c r="AV475" s="15"/>
      <c r="AW475" s="15"/>
      <c r="AX475" s="15"/>
      <c r="AY475" s="15"/>
      <c r="AZ475" s="6"/>
      <c r="BA475" s="6"/>
      <c r="BB475" s="6"/>
      <c r="BC475" s="6"/>
      <c r="BD475" s="6"/>
      <c r="BE475" s="6"/>
      <c r="BF475" s="6"/>
      <c r="BG475" s="6"/>
      <c r="BH475" s="6"/>
      <c r="BI475" s="6"/>
      <c r="BJ475" s="6"/>
      <c r="BK475" s="6"/>
      <c r="BL475" s="6"/>
      <c r="BM475" s="6"/>
      <c r="BN475" s="6"/>
      <c r="BO475" s="6"/>
      <c r="BZ475" s="6"/>
    </row>
    <row r="476">
      <c r="A476" s="21"/>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7"/>
      <c r="AP476" s="15"/>
      <c r="AT476" s="15"/>
      <c r="AU476" s="15"/>
      <c r="AV476" s="15"/>
      <c r="AW476" s="15"/>
      <c r="AX476" s="15"/>
      <c r="AY476" s="15"/>
      <c r="AZ476" s="6"/>
      <c r="BA476" s="6"/>
      <c r="BB476" s="6"/>
      <c r="BC476" s="6"/>
      <c r="BD476" s="6"/>
      <c r="BE476" s="6"/>
      <c r="BF476" s="6"/>
      <c r="BG476" s="6"/>
      <c r="BH476" s="6"/>
      <c r="BI476" s="6"/>
      <c r="BJ476" s="6"/>
      <c r="BK476" s="6"/>
      <c r="BL476" s="6"/>
      <c r="BM476" s="6"/>
      <c r="BN476" s="6"/>
      <c r="BO476" s="6"/>
      <c r="BZ476" s="6"/>
    </row>
    <row r="477">
      <c r="A477" s="21"/>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7"/>
      <c r="AP477" s="15"/>
      <c r="AT477" s="15"/>
      <c r="AU477" s="15"/>
      <c r="AV477" s="15"/>
      <c r="AW477" s="15"/>
      <c r="AX477" s="15"/>
      <c r="AY477" s="15"/>
      <c r="AZ477" s="6"/>
      <c r="BA477" s="6"/>
      <c r="BB477" s="6"/>
      <c r="BC477" s="6"/>
      <c r="BD477" s="6"/>
      <c r="BE477" s="6"/>
      <c r="BF477" s="6"/>
      <c r="BG477" s="6"/>
      <c r="BH477" s="6"/>
      <c r="BI477" s="6"/>
      <c r="BJ477" s="6"/>
      <c r="BK477" s="6"/>
      <c r="BL477" s="6"/>
      <c r="BM477" s="6"/>
      <c r="BN477" s="6"/>
      <c r="BO477" s="6"/>
      <c r="BZ477" s="6"/>
    </row>
    <row r="478">
      <c r="A478" s="21"/>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7"/>
      <c r="AP478" s="15"/>
      <c r="AT478" s="15"/>
      <c r="AU478" s="15"/>
      <c r="AV478" s="15"/>
      <c r="AW478" s="15"/>
      <c r="AX478" s="15"/>
      <c r="AY478" s="15"/>
      <c r="AZ478" s="6"/>
      <c r="BA478" s="6"/>
      <c r="BB478" s="6"/>
      <c r="BC478" s="6"/>
      <c r="BD478" s="6"/>
      <c r="BE478" s="6"/>
      <c r="BF478" s="6"/>
      <c r="BG478" s="6"/>
      <c r="BH478" s="6"/>
      <c r="BI478" s="6"/>
      <c r="BJ478" s="6"/>
      <c r="BK478" s="6"/>
      <c r="BL478" s="6"/>
      <c r="BM478" s="6"/>
      <c r="BN478" s="6"/>
      <c r="BO478" s="6"/>
      <c r="BZ478" s="6"/>
    </row>
    <row r="479">
      <c r="A479" s="21"/>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7"/>
      <c r="AP479" s="15"/>
      <c r="AT479" s="15"/>
      <c r="AU479" s="15"/>
      <c r="AV479" s="15"/>
      <c r="AW479" s="15"/>
      <c r="AX479" s="15"/>
      <c r="AY479" s="15"/>
      <c r="AZ479" s="6"/>
      <c r="BA479" s="6"/>
      <c r="BB479" s="6"/>
      <c r="BC479" s="6"/>
      <c r="BD479" s="6"/>
      <c r="BE479" s="6"/>
      <c r="BF479" s="6"/>
      <c r="BG479" s="6"/>
      <c r="BH479" s="6"/>
      <c r="BI479" s="6"/>
      <c r="BJ479" s="6"/>
      <c r="BK479" s="6"/>
      <c r="BL479" s="6"/>
      <c r="BM479" s="6"/>
      <c r="BN479" s="6"/>
      <c r="BO479" s="6"/>
      <c r="BZ479" s="6"/>
    </row>
    <row r="480">
      <c r="A480" s="21"/>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7"/>
      <c r="AP480" s="15"/>
      <c r="AT480" s="15"/>
      <c r="AU480" s="15"/>
      <c r="AV480" s="15"/>
      <c r="AW480" s="15"/>
      <c r="AX480" s="15"/>
      <c r="AY480" s="15"/>
      <c r="AZ480" s="6"/>
      <c r="BA480" s="6"/>
      <c r="BB480" s="6"/>
      <c r="BC480" s="6"/>
      <c r="BD480" s="6"/>
      <c r="BE480" s="6"/>
      <c r="BF480" s="6"/>
      <c r="BG480" s="6"/>
      <c r="BH480" s="6"/>
      <c r="BI480" s="6"/>
      <c r="BJ480" s="6"/>
      <c r="BK480" s="6"/>
      <c r="BL480" s="6"/>
      <c r="BM480" s="6"/>
      <c r="BN480" s="6"/>
      <c r="BO480" s="6"/>
      <c r="BZ480" s="6"/>
    </row>
    <row r="481">
      <c r="A481" s="21"/>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7"/>
      <c r="AP481" s="15"/>
      <c r="AT481" s="15"/>
      <c r="AU481" s="15"/>
      <c r="AV481" s="15"/>
      <c r="AW481" s="15"/>
      <c r="AX481" s="15"/>
      <c r="AY481" s="15"/>
      <c r="AZ481" s="6"/>
      <c r="BA481" s="6"/>
      <c r="BB481" s="6"/>
      <c r="BC481" s="6"/>
      <c r="BD481" s="6"/>
      <c r="BE481" s="6"/>
      <c r="BF481" s="6"/>
      <c r="BG481" s="6"/>
      <c r="BH481" s="6"/>
      <c r="BI481" s="6"/>
      <c r="BJ481" s="6"/>
      <c r="BK481" s="6"/>
      <c r="BL481" s="6"/>
      <c r="BM481" s="6"/>
      <c r="BN481" s="6"/>
      <c r="BO481" s="6"/>
      <c r="BZ481" s="6"/>
    </row>
    <row r="482">
      <c r="A482" s="21"/>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7"/>
      <c r="AP482" s="15"/>
      <c r="AT482" s="15"/>
      <c r="AU482" s="15"/>
      <c r="AV482" s="15"/>
      <c r="AW482" s="15"/>
      <c r="AX482" s="15"/>
      <c r="AY482" s="15"/>
      <c r="AZ482" s="6"/>
      <c r="BA482" s="6"/>
      <c r="BB482" s="6"/>
      <c r="BC482" s="6"/>
      <c r="BD482" s="6"/>
      <c r="BE482" s="6"/>
      <c r="BF482" s="6"/>
      <c r="BG482" s="6"/>
      <c r="BH482" s="6"/>
      <c r="BI482" s="6"/>
      <c r="BJ482" s="6"/>
      <c r="BK482" s="6"/>
      <c r="BL482" s="6"/>
      <c r="BM482" s="6"/>
      <c r="BN482" s="6"/>
      <c r="BO482" s="6"/>
      <c r="BZ482" s="6"/>
    </row>
    <row r="483">
      <c r="A483" s="21"/>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7"/>
      <c r="AP483" s="15"/>
      <c r="AT483" s="15"/>
      <c r="AU483" s="15"/>
      <c r="AV483" s="15"/>
      <c r="AW483" s="15"/>
      <c r="AX483" s="15"/>
      <c r="AY483" s="15"/>
      <c r="AZ483" s="6"/>
      <c r="BA483" s="6"/>
      <c r="BB483" s="6"/>
      <c r="BC483" s="6"/>
      <c r="BD483" s="6"/>
      <c r="BE483" s="6"/>
      <c r="BF483" s="6"/>
      <c r="BG483" s="6"/>
      <c r="BH483" s="6"/>
      <c r="BI483" s="6"/>
      <c r="BJ483" s="6"/>
      <c r="BK483" s="6"/>
      <c r="BL483" s="6"/>
      <c r="BM483" s="6"/>
      <c r="BN483" s="6"/>
      <c r="BO483" s="6"/>
      <c r="BZ483" s="6"/>
    </row>
    <row r="484">
      <c r="A484" s="21"/>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7"/>
      <c r="AP484" s="15"/>
      <c r="AT484" s="15"/>
      <c r="AU484" s="15"/>
      <c r="AV484" s="15"/>
      <c r="AW484" s="15"/>
      <c r="AX484" s="15"/>
      <c r="AY484" s="15"/>
      <c r="AZ484" s="6"/>
      <c r="BA484" s="6"/>
      <c r="BB484" s="6"/>
      <c r="BC484" s="6"/>
      <c r="BD484" s="6"/>
      <c r="BE484" s="6"/>
      <c r="BF484" s="6"/>
      <c r="BG484" s="6"/>
      <c r="BH484" s="6"/>
      <c r="BI484" s="6"/>
      <c r="BJ484" s="6"/>
      <c r="BK484" s="6"/>
      <c r="BL484" s="6"/>
      <c r="BM484" s="6"/>
      <c r="BN484" s="6"/>
      <c r="BO484" s="6"/>
      <c r="BZ484" s="6"/>
    </row>
    <row r="485">
      <c r="A485" s="21"/>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7"/>
      <c r="AP485" s="15"/>
      <c r="AT485" s="15"/>
      <c r="AU485" s="15"/>
      <c r="AV485" s="15"/>
      <c r="AW485" s="15"/>
      <c r="AX485" s="15"/>
      <c r="AY485" s="15"/>
      <c r="AZ485" s="6"/>
      <c r="BA485" s="6"/>
      <c r="BB485" s="6"/>
      <c r="BC485" s="6"/>
      <c r="BD485" s="6"/>
      <c r="BE485" s="6"/>
      <c r="BF485" s="6"/>
      <c r="BG485" s="6"/>
      <c r="BH485" s="6"/>
      <c r="BI485" s="6"/>
      <c r="BJ485" s="6"/>
      <c r="BK485" s="6"/>
      <c r="BL485" s="6"/>
      <c r="BM485" s="6"/>
      <c r="BN485" s="6"/>
      <c r="BO485" s="6"/>
      <c r="BZ485" s="6"/>
    </row>
    <row r="486">
      <c r="A486" s="21"/>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7"/>
      <c r="AP486" s="15"/>
      <c r="AT486" s="15"/>
      <c r="AU486" s="15"/>
      <c r="AV486" s="15"/>
      <c r="AW486" s="15"/>
      <c r="AX486" s="15"/>
      <c r="AY486" s="15"/>
      <c r="AZ486" s="6"/>
      <c r="BA486" s="6"/>
      <c r="BB486" s="6"/>
      <c r="BC486" s="6"/>
      <c r="BD486" s="6"/>
      <c r="BE486" s="6"/>
      <c r="BF486" s="6"/>
      <c r="BG486" s="6"/>
      <c r="BH486" s="6"/>
      <c r="BI486" s="6"/>
      <c r="BJ486" s="6"/>
      <c r="BK486" s="6"/>
      <c r="BL486" s="6"/>
      <c r="BM486" s="6"/>
      <c r="BN486" s="6"/>
      <c r="BO486" s="6"/>
      <c r="BZ486" s="6"/>
    </row>
    <row r="487">
      <c r="A487" s="21"/>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7"/>
      <c r="AP487" s="15"/>
      <c r="AT487" s="15"/>
      <c r="AU487" s="15"/>
      <c r="AV487" s="15"/>
      <c r="AW487" s="15"/>
      <c r="AX487" s="15"/>
      <c r="AY487" s="15"/>
      <c r="AZ487" s="6"/>
      <c r="BA487" s="6"/>
      <c r="BB487" s="6"/>
      <c r="BC487" s="6"/>
      <c r="BD487" s="6"/>
      <c r="BE487" s="6"/>
      <c r="BF487" s="6"/>
      <c r="BG487" s="6"/>
      <c r="BH487" s="6"/>
      <c r="BI487" s="6"/>
      <c r="BJ487" s="6"/>
      <c r="BK487" s="6"/>
      <c r="BL487" s="6"/>
      <c r="BM487" s="6"/>
      <c r="BN487" s="6"/>
      <c r="BO487" s="6"/>
      <c r="BZ487" s="6"/>
    </row>
    <row r="488">
      <c r="A488" s="21"/>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7"/>
      <c r="AP488" s="15"/>
      <c r="AT488" s="15"/>
      <c r="AU488" s="15"/>
      <c r="AV488" s="15"/>
      <c r="AW488" s="15"/>
      <c r="AX488" s="15"/>
      <c r="AY488" s="15"/>
      <c r="AZ488" s="6"/>
      <c r="BA488" s="6"/>
      <c r="BB488" s="6"/>
      <c r="BC488" s="6"/>
      <c r="BD488" s="6"/>
      <c r="BE488" s="6"/>
      <c r="BF488" s="6"/>
      <c r="BG488" s="6"/>
      <c r="BH488" s="6"/>
      <c r="BI488" s="6"/>
      <c r="BJ488" s="6"/>
      <c r="BK488" s="6"/>
      <c r="BL488" s="6"/>
      <c r="BM488" s="6"/>
      <c r="BN488" s="6"/>
      <c r="BO488" s="6"/>
      <c r="BZ488" s="6"/>
    </row>
    <row r="489">
      <c r="A489" s="21"/>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7"/>
      <c r="AP489" s="15"/>
      <c r="AT489" s="15"/>
      <c r="AU489" s="15"/>
      <c r="AV489" s="15"/>
      <c r="AW489" s="15"/>
      <c r="AX489" s="15"/>
      <c r="AY489" s="15"/>
      <c r="AZ489" s="6"/>
      <c r="BA489" s="6"/>
      <c r="BB489" s="6"/>
      <c r="BC489" s="6"/>
      <c r="BD489" s="6"/>
      <c r="BE489" s="6"/>
      <c r="BF489" s="6"/>
      <c r="BG489" s="6"/>
      <c r="BH489" s="6"/>
      <c r="BI489" s="6"/>
      <c r="BJ489" s="6"/>
      <c r="BK489" s="6"/>
      <c r="BL489" s="6"/>
      <c r="BM489" s="6"/>
      <c r="BN489" s="6"/>
      <c r="BO489" s="6"/>
      <c r="BZ489" s="6"/>
    </row>
    <row r="490">
      <c r="A490" s="21"/>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7"/>
      <c r="AP490" s="15"/>
      <c r="AT490" s="15"/>
      <c r="AU490" s="15"/>
      <c r="AV490" s="15"/>
      <c r="AW490" s="15"/>
      <c r="AX490" s="15"/>
      <c r="AY490" s="15"/>
      <c r="AZ490" s="6"/>
      <c r="BA490" s="6"/>
      <c r="BB490" s="6"/>
      <c r="BC490" s="6"/>
      <c r="BD490" s="6"/>
      <c r="BE490" s="6"/>
      <c r="BF490" s="6"/>
      <c r="BG490" s="6"/>
      <c r="BH490" s="6"/>
      <c r="BI490" s="6"/>
      <c r="BJ490" s="6"/>
      <c r="BK490" s="6"/>
      <c r="BL490" s="6"/>
      <c r="BM490" s="6"/>
      <c r="BN490" s="6"/>
      <c r="BO490" s="6"/>
      <c r="BZ490" s="6"/>
    </row>
    <row r="491">
      <c r="A491" s="21"/>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7"/>
      <c r="AP491" s="15"/>
      <c r="AT491" s="15"/>
      <c r="AU491" s="15"/>
      <c r="AV491" s="15"/>
      <c r="AW491" s="15"/>
      <c r="AX491" s="15"/>
      <c r="AY491" s="15"/>
      <c r="AZ491" s="6"/>
      <c r="BA491" s="6"/>
      <c r="BB491" s="6"/>
      <c r="BC491" s="6"/>
      <c r="BD491" s="6"/>
      <c r="BE491" s="6"/>
      <c r="BF491" s="6"/>
      <c r="BG491" s="6"/>
      <c r="BH491" s="6"/>
      <c r="BI491" s="6"/>
      <c r="BJ491" s="6"/>
      <c r="BK491" s="6"/>
      <c r="BL491" s="6"/>
      <c r="BM491" s="6"/>
      <c r="BN491" s="6"/>
      <c r="BO491" s="6"/>
      <c r="BZ491" s="6"/>
    </row>
    <row r="492">
      <c r="A492" s="21"/>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7"/>
      <c r="AP492" s="15"/>
      <c r="AT492" s="15"/>
      <c r="AU492" s="15"/>
      <c r="AV492" s="15"/>
      <c r="AW492" s="15"/>
      <c r="AX492" s="15"/>
      <c r="AY492" s="15"/>
      <c r="AZ492" s="6"/>
      <c r="BA492" s="6"/>
      <c r="BB492" s="6"/>
      <c r="BC492" s="6"/>
      <c r="BD492" s="6"/>
      <c r="BE492" s="6"/>
      <c r="BF492" s="6"/>
      <c r="BG492" s="6"/>
      <c r="BH492" s="6"/>
      <c r="BI492" s="6"/>
      <c r="BJ492" s="6"/>
      <c r="BK492" s="6"/>
      <c r="BL492" s="6"/>
      <c r="BM492" s="6"/>
      <c r="BN492" s="6"/>
      <c r="BO492" s="6"/>
      <c r="BZ492" s="6"/>
    </row>
    <row r="493">
      <c r="A493" s="21"/>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7"/>
      <c r="AP493" s="15"/>
      <c r="AT493" s="15"/>
      <c r="AU493" s="15"/>
      <c r="AV493" s="15"/>
      <c r="AW493" s="15"/>
      <c r="AX493" s="15"/>
      <c r="AY493" s="15"/>
      <c r="AZ493" s="6"/>
      <c r="BA493" s="6"/>
      <c r="BB493" s="6"/>
      <c r="BC493" s="6"/>
      <c r="BD493" s="6"/>
      <c r="BE493" s="6"/>
      <c r="BF493" s="6"/>
      <c r="BG493" s="6"/>
      <c r="BH493" s="6"/>
      <c r="BI493" s="6"/>
      <c r="BJ493" s="6"/>
      <c r="BK493" s="6"/>
      <c r="BL493" s="6"/>
      <c r="BM493" s="6"/>
      <c r="BN493" s="6"/>
      <c r="BO493" s="6"/>
      <c r="BZ493" s="6"/>
    </row>
    <row r="494">
      <c r="A494" s="21"/>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7"/>
      <c r="AP494" s="15"/>
      <c r="AT494" s="15"/>
      <c r="AU494" s="15"/>
      <c r="AV494" s="15"/>
      <c r="AW494" s="15"/>
      <c r="AX494" s="15"/>
      <c r="AY494" s="15"/>
      <c r="AZ494" s="6"/>
      <c r="BA494" s="6"/>
      <c r="BB494" s="6"/>
      <c r="BC494" s="6"/>
      <c r="BD494" s="6"/>
      <c r="BE494" s="6"/>
      <c r="BF494" s="6"/>
      <c r="BG494" s="6"/>
      <c r="BH494" s="6"/>
      <c r="BI494" s="6"/>
      <c r="BJ494" s="6"/>
      <c r="BK494" s="6"/>
      <c r="BL494" s="6"/>
      <c r="BM494" s="6"/>
      <c r="BN494" s="6"/>
      <c r="BO494" s="6"/>
      <c r="BZ494" s="6"/>
    </row>
    <row r="495">
      <c r="A495" s="21"/>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7"/>
      <c r="AP495" s="15"/>
      <c r="AT495" s="15"/>
      <c r="AU495" s="15"/>
      <c r="AV495" s="15"/>
      <c r="AW495" s="15"/>
      <c r="AX495" s="15"/>
      <c r="AY495" s="15"/>
      <c r="AZ495" s="6"/>
      <c r="BA495" s="6"/>
      <c r="BB495" s="6"/>
      <c r="BC495" s="6"/>
      <c r="BD495" s="6"/>
      <c r="BE495" s="6"/>
      <c r="BF495" s="6"/>
      <c r="BG495" s="6"/>
      <c r="BH495" s="6"/>
      <c r="BI495" s="6"/>
      <c r="BJ495" s="6"/>
      <c r="BK495" s="6"/>
      <c r="BL495" s="6"/>
      <c r="BM495" s="6"/>
      <c r="BN495" s="6"/>
      <c r="BO495" s="6"/>
      <c r="BZ495" s="6"/>
    </row>
    <row r="496">
      <c r="A496" s="21"/>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7"/>
      <c r="AP496" s="15"/>
      <c r="AT496" s="15"/>
      <c r="AU496" s="15"/>
      <c r="AV496" s="15"/>
      <c r="AW496" s="15"/>
      <c r="AX496" s="15"/>
      <c r="AY496" s="15"/>
      <c r="AZ496" s="6"/>
      <c r="BA496" s="6"/>
      <c r="BB496" s="6"/>
      <c r="BC496" s="6"/>
      <c r="BD496" s="6"/>
      <c r="BE496" s="6"/>
      <c r="BF496" s="6"/>
      <c r="BG496" s="6"/>
      <c r="BH496" s="6"/>
      <c r="BI496" s="6"/>
      <c r="BJ496" s="6"/>
      <c r="BK496" s="6"/>
      <c r="BL496" s="6"/>
      <c r="BM496" s="6"/>
      <c r="BN496" s="6"/>
      <c r="BO496" s="6"/>
      <c r="BZ496" s="6"/>
    </row>
    <row r="497">
      <c r="A497" s="21"/>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7"/>
      <c r="AP497" s="15"/>
      <c r="AT497" s="15"/>
      <c r="AU497" s="15"/>
      <c r="AV497" s="15"/>
      <c r="AW497" s="15"/>
      <c r="AX497" s="15"/>
      <c r="AY497" s="15"/>
      <c r="AZ497" s="6"/>
      <c r="BA497" s="6"/>
      <c r="BB497" s="6"/>
      <c r="BC497" s="6"/>
      <c r="BD497" s="6"/>
      <c r="BE497" s="6"/>
      <c r="BF497" s="6"/>
      <c r="BG497" s="6"/>
      <c r="BH497" s="6"/>
      <c r="BI497" s="6"/>
      <c r="BJ497" s="6"/>
      <c r="BK497" s="6"/>
      <c r="BL497" s="6"/>
      <c r="BM497" s="6"/>
      <c r="BN497" s="6"/>
      <c r="BO497" s="6"/>
      <c r="BZ497" s="6"/>
    </row>
    <row r="498">
      <c r="A498" s="21"/>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7"/>
      <c r="AP498" s="15"/>
      <c r="AT498" s="15"/>
      <c r="AU498" s="15"/>
      <c r="AV498" s="15"/>
      <c r="AW498" s="15"/>
      <c r="AX498" s="15"/>
      <c r="AY498" s="15"/>
      <c r="AZ498" s="6"/>
      <c r="BA498" s="6"/>
      <c r="BB498" s="6"/>
      <c r="BC498" s="6"/>
      <c r="BD498" s="6"/>
      <c r="BE498" s="6"/>
      <c r="BF498" s="6"/>
      <c r="BG498" s="6"/>
      <c r="BH498" s="6"/>
      <c r="BI498" s="6"/>
      <c r="BJ498" s="6"/>
      <c r="BK498" s="6"/>
      <c r="BL498" s="6"/>
      <c r="BM498" s="6"/>
      <c r="BN498" s="6"/>
      <c r="BO498" s="6"/>
      <c r="BZ498" s="6"/>
    </row>
    <row r="499">
      <c r="A499" s="21"/>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7"/>
      <c r="AP499" s="15"/>
      <c r="AT499" s="15"/>
      <c r="AU499" s="15"/>
      <c r="AV499" s="15"/>
      <c r="AW499" s="15"/>
      <c r="AX499" s="15"/>
      <c r="AY499" s="15"/>
      <c r="AZ499" s="6"/>
      <c r="BA499" s="6"/>
      <c r="BB499" s="6"/>
      <c r="BC499" s="6"/>
      <c r="BD499" s="6"/>
      <c r="BE499" s="6"/>
      <c r="BF499" s="6"/>
      <c r="BG499" s="6"/>
      <c r="BH499" s="6"/>
      <c r="BI499" s="6"/>
      <c r="BJ499" s="6"/>
      <c r="BK499" s="6"/>
      <c r="BL499" s="6"/>
      <c r="BM499" s="6"/>
      <c r="BN499" s="6"/>
      <c r="BO499" s="6"/>
      <c r="BZ499" s="6"/>
    </row>
    <row r="500">
      <c r="A500" s="21"/>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7"/>
      <c r="AP500" s="15"/>
      <c r="AT500" s="15"/>
      <c r="AU500" s="15"/>
      <c r="AV500" s="15"/>
      <c r="AW500" s="15"/>
      <c r="AX500" s="15"/>
      <c r="AY500" s="15"/>
      <c r="AZ500" s="6"/>
      <c r="BA500" s="6"/>
      <c r="BB500" s="6"/>
      <c r="BC500" s="6"/>
      <c r="BD500" s="6"/>
      <c r="BE500" s="6"/>
      <c r="BF500" s="6"/>
      <c r="BG500" s="6"/>
      <c r="BH500" s="6"/>
      <c r="BI500" s="6"/>
      <c r="BJ500" s="6"/>
      <c r="BK500" s="6"/>
      <c r="BL500" s="6"/>
      <c r="BM500" s="6"/>
      <c r="BN500" s="6"/>
      <c r="BO500" s="6"/>
      <c r="BZ500" s="6"/>
    </row>
    <row r="501">
      <c r="A501" s="21"/>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7"/>
      <c r="AP501" s="15"/>
      <c r="AT501" s="15"/>
      <c r="AU501" s="15"/>
      <c r="AV501" s="15"/>
      <c r="AW501" s="15"/>
      <c r="AX501" s="15"/>
      <c r="AY501" s="15"/>
      <c r="AZ501" s="6"/>
      <c r="BA501" s="6"/>
      <c r="BB501" s="6"/>
      <c r="BC501" s="6"/>
      <c r="BD501" s="6"/>
      <c r="BE501" s="6"/>
      <c r="BF501" s="6"/>
      <c r="BG501" s="6"/>
      <c r="BH501" s="6"/>
      <c r="BI501" s="6"/>
      <c r="BJ501" s="6"/>
      <c r="BK501" s="6"/>
      <c r="BL501" s="6"/>
      <c r="BM501" s="6"/>
      <c r="BN501" s="6"/>
      <c r="BO501" s="6"/>
      <c r="BZ501" s="6"/>
    </row>
    <row r="502">
      <c r="A502" s="21"/>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7"/>
      <c r="AP502" s="15"/>
      <c r="AT502" s="15"/>
      <c r="AU502" s="15"/>
      <c r="AV502" s="15"/>
      <c r="AW502" s="15"/>
      <c r="AX502" s="15"/>
      <c r="AY502" s="15"/>
      <c r="AZ502" s="6"/>
      <c r="BA502" s="6"/>
      <c r="BB502" s="6"/>
      <c r="BC502" s="6"/>
      <c r="BD502" s="6"/>
      <c r="BE502" s="6"/>
      <c r="BF502" s="6"/>
      <c r="BG502" s="6"/>
      <c r="BH502" s="6"/>
      <c r="BI502" s="6"/>
      <c r="BJ502" s="6"/>
      <c r="BK502" s="6"/>
      <c r="BL502" s="6"/>
      <c r="BM502" s="6"/>
      <c r="BN502" s="6"/>
      <c r="BO502" s="6"/>
      <c r="BZ502" s="6"/>
    </row>
    <row r="503">
      <c r="A503" s="21"/>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7"/>
      <c r="AP503" s="15"/>
      <c r="AT503" s="15"/>
      <c r="AU503" s="15"/>
      <c r="AV503" s="15"/>
      <c r="AW503" s="15"/>
      <c r="AX503" s="15"/>
      <c r="AY503" s="15"/>
      <c r="AZ503" s="6"/>
      <c r="BA503" s="6"/>
      <c r="BB503" s="6"/>
      <c r="BC503" s="6"/>
      <c r="BD503" s="6"/>
      <c r="BE503" s="6"/>
      <c r="BF503" s="6"/>
      <c r="BG503" s="6"/>
      <c r="BH503" s="6"/>
      <c r="BI503" s="6"/>
      <c r="BJ503" s="6"/>
      <c r="BK503" s="6"/>
      <c r="BL503" s="6"/>
      <c r="BM503" s="6"/>
      <c r="BN503" s="6"/>
      <c r="BO503" s="6"/>
      <c r="BZ503" s="6"/>
    </row>
    <row r="504">
      <c r="A504" s="21"/>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7"/>
      <c r="AP504" s="15"/>
      <c r="AT504" s="15"/>
      <c r="AU504" s="15"/>
      <c r="AV504" s="15"/>
      <c r="AW504" s="15"/>
      <c r="AX504" s="15"/>
      <c r="AY504" s="15"/>
      <c r="AZ504" s="6"/>
      <c r="BA504" s="6"/>
      <c r="BB504" s="6"/>
      <c r="BC504" s="6"/>
      <c r="BD504" s="6"/>
      <c r="BE504" s="6"/>
      <c r="BF504" s="6"/>
      <c r="BG504" s="6"/>
      <c r="BH504" s="6"/>
      <c r="BI504" s="6"/>
      <c r="BJ504" s="6"/>
      <c r="BK504" s="6"/>
      <c r="BL504" s="6"/>
      <c r="BM504" s="6"/>
      <c r="BN504" s="6"/>
      <c r="BO504" s="6"/>
      <c r="BZ504" s="6"/>
    </row>
    <row r="505">
      <c r="A505" s="21"/>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7"/>
      <c r="AP505" s="15"/>
      <c r="AT505" s="15"/>
      <c r="AU505" s="15"/>
      <c r="AV505" s="15"/>
      <c r="AW505" s="15"/>
      <c r="AX505" s="15"/>
      <c r="AY505" s="15"/>
      <c r="AZ505" s="6"/>
      <c r="BA505" s="6"/>
      <c r="BB505" s="6"/>
      <c r="BC505" s="6"/>
      <c r="BD505" s="6"/>
      <c r="BE505" s="6"/>
      <c r="BF505" s="6"/>
      <c r="BG505" s="6"/>
      <c r="BH505" s="6"/>
      <c r="BI505" s="6"/>
      <c r="BJ505" s="6"/>
      <c r="BK505" s="6"/>
      <c r="BL505" s="6"/>
      <c r="BM505" s="6"/>
      <c r="BN505" s="6"/>
      <c r="BO505" s="6"/>
      <c r="BZ505" s="6"/>
    </row>
    <row r="506">
      <c r="A506" s="21"/>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7"/>
      <c r="AP506" s="15"/>
      <c r="AT506" s="15"/>
      <c r="AU506" s="15"/>
      <c r="AV506" s="15"/>
      <c r="AW506" s="15"/>
      <c r="AX506" s="15"/>
      <c r="AY506" s="15"/>
      <c r="AZ506" s="6"/>
      <c r="BA506" s="6"/>
      <c r="BB506" s="6"/>
      <c r="BC506" s="6"/>
      <c r="BD506" s="6"/>
      <c r="BE506" s="6"/>
      <c r="BF506" s="6"/>
      <c r="BG506" s="6"/>
      <c r="BH506" s="6"/>
      <c r="BI506" s="6"/>
      <c r="BJ506" s="6"/>
      <c r="BK506" s="6"/>
      <c r="BL506" s="6"/>
      <c r="BM506" s="6"/>
      <c r="BN506" s="6"/>
      <c r="BO506" s="6"/>
      <c r="BZ506" s="6"/>
    </row>
    <row r="507">
      <c r="A507" s="21"/>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7"/>
      <c r="AP507" s="15"/>
      <c r="AT507" s="15"/>
      <c r="AU507" s="15"/>
      <c r="AV507" s="15"/>
      <c r="AW507" s="15"/>
      <c r="AX507" s="15"/>
      <c r="AY507" s="15"/>
      <c r="AZ507" s="6"/>
      <c r="BA507" s="6"/>
      <c r="BB507" s="6"/>
      <c r="BC507" s="6"/>
      <c r="BD507" s="6"/>
      <c r="BE507" s="6"/>
      <c r="BF507" s="6"/>
      <c r="BG507" s="6"/>
      <c r="BH507" s="6"/>
      <c r="BI507" s="6"/>
      <c r="BJ507" s="6"/>
      <c r="BK507" s="6"/>
      <c r="BL507" s="6"/>
      <c r="BM507" s="6"/>
      <c r="BN507" s="6"/>
      <c r="BO507" s="6"/>
      <c r="BZ507" s="6"/>
    </row>
    <row r="508">
      <c r="A508" s="21"/>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7"/>
      <c r="AP508" s="15"/>
      <c r="AT508" s="15"/>
      <c r="AU508" s="15"/>
      <c r="AV508" s="15"/>
      <c r="AW508" s="15"/>
      <c r="AX508" s="15"/>
      <c r="AY508" s="15"/>
      <c r="AZ508" s="6"/>
      <c r="BA508" s="6"/>
      <c r="BB508" s="6"/>
      <c r="BC508" s="6"/>
      <c r="BD508" s="6"/>
      <c r="BE508" s="6"/>
      <c r="BF508" s="6"/>
      <c r="BG508" s="6"/>
      <c r="BH508" s="6"/>
      <c r="BI508" s="6"/>
      <c r="BJ508" s="6"/>
      <c r="BK508" s="6"/>
      <c r="BL508" s="6"/>
      <c r="BM508" s="6"/>
      <c r="BN508" s="6"/>
      <c r="BO508" s="6"/>
      <c r="BZ508" s="6"/>
    </row>
    <row r="509">
      <c r="A509" s="21"/>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7"/>
      <c r="AP509" s="15"/>
      <c r="AT509" s="15"/>
      <c r="AU509" s="15"/>
      <c r="AV509" s="15"/>
      <c r="AW509" s="15"/>
      <c r="AX509" s="15"/>
      <c r="AY509" s="15"/>
      <c r="AZ509" s="6"/>
      <c r="BA509" s="6"/>
      <c r="BB509" s="6"/>
      <c r="BC509" s="6"/>
      <c r="BD509" s="6"/>
      <c r="BE509" s="6"/>
      <c r="BF509" s="6"/>
      <c r="BG509" s="6"/>
      <c r="BH509" s="6"/>
      <c r="BI509" s="6"/>
      <c r="BJ509" s="6"/>
      <c r="BK509" s="6"/>
      <c r="BL509" s="6"/>
      <c r="BM509" s="6"/>
      <c r="BN509" s="6"/>
      <c r="BO509" s="6"/>
      <c r="BZ509" s="6"/>
    </row>
    <row r="510">
      <c r="A510" s="21"/>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7"/>
      <c r="AP510" s="15"/>
      <c r="AT510" s="15"/>
      <c r="AU510" s="15"/>
      <c r="AV510" s="15"/>
      <c r="AW510" s="15"/>
      <c r="AX510" s="15"/>
      <c r="AY510" s="15"/>
      <c r="AZ510" s="6"/>
      <c r="BA510" s="6"/>
      <c r="BB510" s="6"/>
      <c r="BC510" s="6"/>
      <c r="BD510" s="6"/>
      <c r="BE510" s="6"/>
      <c r="BF510" s="6"/>
      <c r="BG510" s="6"/>
      <c r="BH510" s="6"/>
      <c r="BI510" s="6"/>
      <c r="BJ510" s="6"/>
      <c r="BK510" s="6"/>
      <c r="BL510" s="6"/>
      <c r="BM510" s="6"/>
      <c r="BN510" s="6"/>
      <c r="BO510" s="6"/>
      <c r="BZ510" s="6"/>
    </row>
    <row r="511">
      <c r="A511" s="21"/>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7"/>
      <c r="AP511" s="15"/>
      <c r="AT511" s="15"/>
      <c r="AU511" s="15"/>
      <c r="AV511" s="15"/>
      <c r="AW511" s="15"/>
      <c r="AX511" s="15"/>
      <c r="AY511" s="15"/>
      <c r="AZ511" s="6"/>
      <c r="BA511" s="6"/>
      <c r="BB511" s="6"/>
      <c r="BC511" s="6"/>
      <c r="BD511" s="6"/>
      <c r="BE511" s="6"/>
      <c r="BF511" s="6"/>
      <c r="BG511" s="6"/>
      <c r="BH511" s="6"/>
      <c r="BI511" s="6"/>
      <c r="BJ511" s="6"/>
      <c r="BK511" s="6"/>
      <c r="BL511" s="6"/>
      <c r="BM511" s="6"/>
      <c r="BN511" s="6"/>
      <c r="BO511" s="6"/>
      <c r="BZ511" s="6"/>
    </row>
    <row r="512">
      <c r="A512" s="21"/>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7"/>
      <c r="AP512" s="15"/>
      <c r="AT512" s="15"/>
      <c r="AU512" s="15"/>
      <c r="AV512" s="15"/>
      <c r="AW512" s="15"/>
      <c r="AX512" s="15"/>
      <c r="AY512" s="15"/>
      <c r="AZ512" s="6"/>
      <c r="BA512" s="6"/>
      <c r="BB512" s="6"/>
      <c r="BC512" s="6"/>
      <c r="BD512" s="6"/>
      <c r="BE512" s="6"/>
      <c r="BF512" s="6"/>
      <c r="BG512" s="6"/>
      <c r="BH512" s="6"/>
      <c r="BI512" s="6"/>
      <c r="BJ512" s="6"/>
      <c r="BK512" s="6"/>
      <c r="BL512" s="6"/>
      <c r="BM512" s="6"/>
      <c r="BN512" s="6"/>
      <c r="BO512" s="6"/>
      <c r="BZ512" s="6"/>
    </row>
    <row r="513">
      <c r="A513" s="21"/>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7"/>
      <c r="AP513" s="15"/>
      <c r="AT513" s="15"/>
      <c r="AU513" s="15"/>
      <c r="AV513" s="15"/>
      <c r="AW513" s="15"/>
      <c r="AX513" s="15"/>
      <c r="AY513" s="15"/>
      <c r="AZ513" s="6"/>
      <c r="BA513" s="6"/>
      <c r="BB513" s="6"/>
      <c r="BC513" s="6"/>
      <c r="BD513" s="6"/>
      <c r="BE513" s="6"/>
      <c r="BF513" s="6"/>
      <c r="BG513" s="6"/>
      <c r="BH513" s="6"/>
      <c r="BI513" s="6"/>
      <c r="BJ513" s="6"/>
      <c r="BK513" s="6"/>
      <c r="BL513" s="6"/>
      <c r="BM513" s="6"/>
      <c r="BN513" s="6"/>
      <c r="BO513" s="6"/>
      <c r="BZ513" s="6"/>
    </row>
    <row r="514">
      <c r="A514" s="21"/>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7"/>
      <c r="AP514" s="15"/>
      <c r="AT514" s="15"/>
      <c r="AU514" s="15"/>
      <c r="AV514" s="15"/>
      <c r="AW514" s="15"/>
      <c r="AX514" s="15"/>
      <c r="AY514" s="15"/>
      <c r="AZ514" s="6"/>
      <c r="BA514" s="6"/>
      <c r="BB514" s="6"/>
      <c r="BC514" s="6"/>
      <c r="BD514" s="6"/>
      <c r="BE514" s="6"/>
      <c r="BF514" s="6"/>
      <c r="BG514" s="6"/>
      <c r="BH514" s="6"/>
      <c r="BI514" s="6"/>
      <c r="BJ514" s="6"/>
      <c r="BK514" s="6"/>
      <c r="BL514" s="6"/>
      <c r="BM514" s="6"/>
      <c r="BN514" s="6"/>
      <c r="BO514" s="6"/>
      <c r="BZ514" s="6"/>
    </row>
    <row r="515">
      <c r="A515" s="21"/>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7"/>
      <c r="AP515" s="15"/>
      <c r="AT515" s="15"/>
      <c r="AU515" s="15"/>
      <c r="AV515" s="15"/>
      <c r="AW515" s="15"/>
      <c r="AX515" s="15"/>
      <c r="AY515" s="15"/>
      <c r="AZ515" s="6"/>
      <c r="BA515" s="6"/>
      <c r="BB515" s="6"/>
      <c r="BC515" s="6"/>
      <c r="BD515" s="6"/>
      <c r="BE515" s="6"/>
      <c r="BF515" s="6"/>
      <c r="BG515" s="6"/>
      <c r="BH515" s="6"/>
      <c r="BI515" s="6"/>
      <c r="BJ515" s="6"/>
      <c r="BK515" s="6"/>
      <c r="BL515" s="6"/>
      <c r="BM515" s="6"/>
      <c r="BN515" s="6"/>
      <c r="BO515" s="6"/>
      <c r="BZ515" s="6"/>
    </row>
    <row r="516">
      <c r="A516" s="21"/>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7"/>
      <c r="AP516" s="15"/>
      <c r="AT516" s="15"/>
      <c r="AU516" s="15"/>
      <c r="AV516" s="15"/>
      <c r="AW516" s="15"/>
      <c r="AX516" s="15"/>
      <c r="AY516" s="15"/>
      <c r="AZ516" s="6"/>
      <c r="BA516" s="6"/>
      <c r="BB516" s="6"/>
      <c r="BC516" s="6"/>
      <c r="BD516" s="6"/>
      <c r="BE516" s="6"/>
      <c r="BF516" s="6"/>
      <c r="BG516" s="6"/>
      <c r="BH516" s="6"/>
      <c r="BI516" s="6"/>
      <c r="BJ516" s="6"/>
      <c r="BK516" s="6"/>
      <c r="BL516" s="6"/>
      <c r="BM516" s="6"/>
      <c r="BN516" s="6"/>
      <c r="BO516" s="6"/>
      <c r="BZ516" s="6"/>
    </row>
    <row r="517">
      <c r="A517" s="21"/>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7"/>
      <c r="AP517" s="15"/>
      <c r="AT517" s="15"/>
      <c r="AU517" s="15"/>
      <c r="AV517" s="15"/>
      <c r="AW517" s="15"/>
      <c r="AX517" s="15"/>
      <c r="AY517" s="15"/>
      <c r="AZ517" s="6"/>
      <c r="BA517" s="6"/>
      <c r="BB517" s="6"/>
      <c r="BC517" s="6"/>
      <c r="BD517" s="6"/>
      <c r="BE517" s="6"/>
      <c r="BF517" s="6"/>
      <c r="BG517" s="6"/>
      <c r="BH517" s="6"/>
      <c r="BI517" s="6"/>
      <c r="BJ517" s="6"/>
      <c r="BK517" s="6"/>
      <c r="BL517" s="6"/>
      <c r="BM517" s="6"/>
      <c r="BN517" s="6"/>
      <c r="BO517" s="6"/>
      <c r="BZ517" s="6"/>
    </row>
    <row r="518">
      <c r="A518" s="21"/>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7"/>
      <c r="AP518" s="15"/>
      <c r="AT518" s="15"/>
      <c r="AU518" s="15"/>
      <c r="AV518" s="15"/>
      <c r="AW518" s="15"/>
      <c r="AX518" s="15"/>
      <c r="AY518" s="15"/>
      <c r="AZ518" s="6"/>
      <c r="BA518" s="6"/>
      <c r="BB518" s="6"/>
      <c r="BC518" s="6"/>
      <c r="BD518" s="6"/>
      <c r="BE518" s="6"/>
      <c r="BF518" s="6"/>
      <c r="BG518" s="6"/>
      <c r="BH518" s="6"/>
      <c r="BI518" s="6"/>
      <c r="BJ518" s="6"/>
      <c r="BK518" s="6"/>
      <c r="BL518" s="6"/>
      <c r="BM518" s="6"/>
      <c r="BN518" s="6"/>
      <c r="BO518" s="6"/>
      <c r="BZ518" s="6"/>
    </row>
    <row r="519">
      <c r="A519" s="21"/>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7"/>
      <c r="AP519" s="15"/>
      <c r="AT519" s="15"/>
      <c r="AU519" s="15"/>
      <c r="AV519" s="15"/>
      <c r="AW519" s="15"/>
      <c r="AX519" s="15"/>
      <c r="AY519" s="15"/>
      <c r="AZ519" s="6"/>
      <c r="BA519" s="6"/>
      <c r="BB519" s="6"/>
      <c r="BC519" s="6"/>
      <c r="BD519" s="6"/>
      <c r="BE519" s="6"/>
      <c r="BF519" s="6"/>
      <c r="BG519" s="6"/>
      <c r="BH519" s="6"/>
      <c r="BI519" s="6"/>
      <c r="BJ519" s="6"/>
      <c r="BK519" s="6"/>
      <c r="BL519" s="6"/>
      <c r="BM519" s="6"/>
      <c r="BN519" s="6"/>
      <c r="BO519" s="6"/>
      <c r="BZ519" s="6"/>
    </row>
    <row r="520">
      <c r="A520" s="21"/>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7"/>
      <c r="AP520" s="15"/>
      <c r="AT520" s="15"/>
      <c r="AU520" s="15"/>
      <c r="AV520" s="15"/>
      <c r="AW520" s="15"/>
      <c r="AX520" s="15"/>
      <c r="AY520" s="15"/>
      <c r="AZ520" s="6"/>
      <c r="BA520" s="6"/>
      <c r="BB520" s="6"/>
      <c r="BC520" s="6"/>
      <c r="BD520" s="6"/>
      <c r="BE520" s="6"/>
      <c r="BF520" s="6"/>
      <c r="BG520" s="6"/>
      <c r="BH520" s="6"/>
      <c r="BI520" s="6"/>
      <c r="BJ520" s="6"/>
      <c r="BK520" s="6"/>
      <c r="BL520" s="6"/>
      <c r="BM520" s="6"/>
      <c r="BN520" s="6"/>
      <c r="BO520" s="6"/>
      <c r="BZ520" s="6"/>
    </row>
    <row r="521">
      <c r="A521" s="21"/>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7"/>
      <c r="AP521" s="15"/>
      <c r="AT521" s="15"/>
      <c r="AU521" s="15"/>
      <c r="AV521" s="15"/>
      <c r="AW521" s="15"/>
      <c r="AX521" s="15"/>
      <c r="AY521" s="15"/>
      <c r="AZ521" s="6"/>
      <c r="BA521" s="6"/>
      <c r="BB521" s="6"/>
      <c r="BC521" s="6"/>
      <c r="BD521" s="6"/>
      <c r="BE521" s="6"/>
      <c r="BF521" s="6"/>
      <c r="BG521" s="6"/>
      <c r="BH521" s="6"/>
      <c r="BI521" s="6"/>
      <c r="BJ521" s="6"/>
      <c r="BK521" s="6"/>
      <c r="BL521" s="6"/>
      <c r="BM521" s="6"/>
      <c r="BN521" s="6"/>
      <c r="BO521" s="6"/>
      <c r="BZ521" s="6"/>
    </row>
    <row r="522">
      <c r="A522" s="21"/>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7"/>
      <c r="AP522" s="15"/>
      <c r="AT522" s="15"/>
      <c r="AU522" s="15"/>
      <c r="AV522" s="15"/>
      <c r="AW522" s="15"/>
      <c r="AX522" s="15"/>
      <c r="AY522" s="15"/>
      <c r="AZ522" s="6"/>
      <c r="BA522" s="6"/>
      <c r="BB522" s="6"/>
      <c r="BC522" s="6"/>
      <c r="BD522" s="6"/>
      <c r="BE522" s="6"/>
      <c r="BF522" s="6"/>
      <c r="BG522" s="6"/>
      <c r="BH522" s="6"/>
      <c r="BI522" s="6"/>
      <c r="BJ522" s="6"/>
      <c r="BK522" s="6"/>
      <c r="BL522" s="6"/>
      <c r="BM522" s="6"/>
      <c r="BN522" s="6"/>
      <c r="BO522" s="6"/>
      <c r="BZ522" s="6"/>
    </row>
    <row r="523">
      <c r="A523" s="21"/>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7"/>
      <c r="AP523" s="15"/>
      <c r="AT523" s="15"/>
      <c r="AU523" s="15"/>
      <c r="AV523" s="15"/>
      <c r="AW523" s="15"/>
      <c r="AX523" s="15"/>
      <c r="AY523" s="15"/>
      <c r="AZ523" s="6"/>
      <c r="BA523" s="6"/>
      <c r="BB523" s="6"/>
      <c r="BC523" s="6"/>
      <c r="BD523" s="6"/>
      <c r="BE523" s="6"/>
      <c r="BF523" s="6"/>
      <c r="BG523" s="6"/>
      <c r="BH523" s="6"/>
      <c r="BI523" s="6"/>
      <c r="BJ523" s="6"/>
      <c r="BK523" s="6"/>
      <c r="BL523" s="6"/>
      <c r="BM523" s="6"/>
      <c r="BN523" s="6"/>
      <c r="BO523" s="6"/>
      <c r="BZ523" s="6"/>
    </row>
    <row r="524">
      <c r="A524" s="21"/>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7"/>
      <c r="AP524" s="15"/>
      <c r="AT524" s="15"/>
      <c r="AU524" s="15"/>
      <c r="AV524" s="15"/>
      <c r="AW524" s="15"/>
      <c r="AX524" s="15"/>
      <c r="AY524" s="15"/>
      <c r="AZ524" s="6"/>
      <c r="BA524" s="6"/>
      <c r="BB524" s="6"/>
      <c r="BC524" s="6"/>
      <c r="BD524" s="6"/>
      <c r="BE524" s="6"/>
      <c r="BF524" s="6"/>
      <c r="BG524" s="6"/>
      <c r="BH524" s="6"/>
      <c r="BI524" s="6"/>
      <c r="BJ524" s="6"/>
      <c r="BK524" s="6"/>
      <c r="BL524" s="6"/>
      <c r="BM524" s="6"/>
      <c r="BN524" s="6"/>
      <c r="BO524" s="6"/>
      <c r="BZ524" s="6"/>
    </row>
    <row r="525">
      <c r="A525" s="21"/>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7"/>
      <c r="AP525" s="15"/>
      <c r="AT525" s="15"/>
      <c r="AU525" s="15"/>
      <c r="AV525" s="15"/>
      <c r="AW525" s="15"/>
      <c r="AX525" s="15"/>
      <c r="AY525" s="15"/>
      <c r="AZ525" s="6"/>
      <c r="BA525" s="6"/>
      <c r="BB525" s="6"/>
      <c r="BC525" s="6"/>
      <c r="BD525" s="6"/>
      <c r="BE525" s="6"/>
      <c r="BF525" s="6"/>
      <c r="BG525" s="6"/>
      <c r="BH525" s="6"/>
      <c r="BI525" s="6"/>
      <c r="BJ525" s="6"/>
      <c r="BK525" s="6"/>
      <c r="BL525" s="6"/>
      <c r="BM525" s="6"/>
      <c r="BN525" s="6"/>
      <c r="BO525" s="6"/>
      <c r="BZ525" s="6"/>
    </row>
    <row r="526">
      <c r="A526" s="21"/>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7"/>
      <c r="AP526" s="15"/>
      <c r="AT526" s="15"/>
      <c r="AU526" s="15"/>
      <c r="AV526" s="15"/>
      <c r="AW526" s="15"/>
      <c r="AX526" s="15"/>
      <c r="AY526" s="15"/>
      <c r="AZ526" s="6"/>
      <c r="BA526" s="6"/>
      <c r="BB526" s="6"/>
      <c r="BC526" s="6"/>
      <c r="BD526" s="6"/>
      <c r="BE526" s="6"/>
      <c r="BF526" s="6"/>
      <c r="BG526" s="6"/>
      <c r="BH526" s="6"/>
      <c r="BI526" s="6"/>
      <c r="BJ526" s="6"/>
      <c r="BK526" s="6"/>
      <c r="BL526" s="6"/>
      <c r="BM526" s="6"/>
      <c r="BN526" s="6"/>
      <c r="BO526" s="6"/>
      <c r="BZ526" s="6"/>
    </row>
    <row r="527">
      <c r="A527" s="21"/>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7"/>
      <c r="AP527" s="15"/>
      <c r="AT527" s="15"/>
      <c r="AU527" s="15"/>
      <c r="AV527" s="15"/>
      <c r="AW527" s="15"/>
      <c r="AX527" s="15"/>
      <c r="AY527" s="15"/>
      <c r="AZ527" s="6"/>
      <c r="BA527" s="6"/>
      <c r="BB527" s="6"/>
      <c r="BC527" s="6"/>
      <c r="BD527" s="6"/>
      <c r="BE527" s="6"/>
      <c r="BF527" s="6"/>
      <c r="BG527" s="6"/>
      <c r="BH527" s="6"/>
      <c r="BI527" s="6"/>
      <c r="BJ527" s="6"/>
      <c r="BK527" s="6"/>
      <c r="BL527" s="6"/>
      <c r="BM527" s="6"/>
      <c r="BN527" s="6"/>
      <c r="BO527" s="6"/>
      <c r="BZ527" s="6"/>
    </row>
    <row r="528">
      <c r="A528" s="21"/>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7"/>
      <c r="AP528" s="15"/>
      <c r="AT528" s="15"/>
      <c r="AU528" s="15"/>
      <c r="AV528" s="15"/>
      <c r="AW528" s="15"/>
      <c r="AX528" s="15"/>
      <c r="AY528" s="15"/>
      <c r="AZ528" s="6"/>
      <c r="BA528" s="6"/>
      <c r="BB528" s="6"/>
      <c r="BC528" s="6"/>
      <c r="BD528" s="6"/>
      <c r="BE528" s="6"/>
      <c r="BF528" s="6"/>
      <c r="BG528" s="6"/>
      <c r="BH528" s="6"/>
      <c r="BI528" s="6"/>
      <c r="BJ528" s="6"/>
      <c r="BK528" s="6"/>
      <c r="BL528" s="6"/>
      <c r="BM528" s="6"/>
      <c r="BN528" s="6"/>
      <c r="BO528" s="6"/>
      <c r="BZ528" s="6"/>
    </row>
    <row r="529">
      <c r="A529" s="21"/>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7"/>
      <c r="AP529" s="15"/>
      <c r="AT529" s="15"/>
      <c r="AU529" s="15"/>
      <c r="AV529" s="15"/>
      <c r="AW529" s="15"/>
      <c r="AX529" s="15"/>
      <c r="AY529" s="15"/>
      <c r="AZ529" s="6"/>
      <c r="BA529" s="6"/>
      <c r="BB529" s="6"/>
      <c r="BC529" s="6"/>
      <c r="BD529" s="6"/>
      <c r="BE529" s="6"/>
      <c r="BF529" s="6"/>
      <c r="BG529" s="6"/>
      <c r="BH529" s="6"/>
      <c r="BI529" s="6"/>
      <c r="BJ529" s="6"/>
      <c r="BK529" s="6"/>
      <c r="BL529" s="6"/>
      <c r="BM529" s="6"/>
      <c r="BN529" s="6"/>
      <c r="BO529" s="6"/>
      <c r="BZ529" s="6"/>
    </row>
    <row r="530">
      <c r="A530" s="21"/>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7"/>
      <c r="AP530" s="15"/>
      <c r="AT530" s="15"/>
      <c r="AU530" s="15"/>
      <c r="AV530" s="15"/>
      <c r="AW530" s="15"/>
      <c r="AX530" s="15"/>
      <c r="AY530" s="15"/>
      <c r="AZ530" s="6"/>
      <c r="BA530" s="6"/>
      <c r="BB530" s="6"/>
      <c r="BC530" s="6"/>
      <c r="BD530" s="6"/>
      <c r="BE530" s="6"/>
      <c r="BF530" s="6"/>
      <c r="BG530" s="6"/>
      <c r="BH530" s="6"/>
      <c r="BI530" s="6"/>
      <c r="BJ530" s="6"/>
      <c r="BK530" s="6"/>
      <c r="BL530" s="6"/>
      <c r="BM530" s="6"/>
      <c r="BN530" s="6"/>
      <c r="BO530" s="6"/>
      <c r="BZ530" s="6"/>
    </row>
    <row r="531">
      <c r="A531" s="21"/>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7"/>
      <c r="AP531" s="15"/>
      <c r="AT531" s="15"/>
      <c r="AU531" s="15"/>
      <c r="AV531" s="15"/>
      <c r="AW531" s="15"/>
      <c r="AX531" s="15"/>
      <c r="AY531" s="15"/>
      <c r="AZ531" s="6"/>
      <c r="BA531" s="6"/>
      <c r="BB531" s="6"/>
      <c r="BC531" s="6"/>
      <c r="BD531" s="6"/>
      <c r="BE531" s="6"/>
      <c r="BF531" s="6"/>
      <c r="BG531" s="6"/>
      <c r="BH531" s="6"/>
      <c r="BI531" s="6"/>
      <c r="BJ531" s="6"/>
      <c r="BK531" s="6"/>
      <c r="BL531" s="6"/>
      <c r="BM531" s="6"/>
      <c r="BN531" s="6"/>
      <c r="BO531" s="6"/>
      <c r="BZ531" s="6"/>
    </row>
    <row r="532">
      <c r="A532" s="21"/>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7"/>
      <c r="AP532" s="15"/>
      <c r="AT532" s="15"/>
      <c r="AU532" s="15"/>
      <c r="AV532" s="15"/>
      <c r="AW532" s="15"/>
      <c r="AX532" s="15"/>
      <c r="AY532" s="15"/>
      <c r="AZ532" s="6"/>
      <c r="BA532" s="6"/>
      <c r="BB532" s="6"/>
      <c r="BC532" s="6"/>
      <c r="BD532" s="6"/>
      <c r="BE532" s="6"/>
      <c r="BF532" s="6"/>
      <c r="BG532" s="6"/>
      <c r="BH532" s="6"/>
      <c r="BI532" s="6"/>
      <c r="BJ532" s="6"/>
      <c r="BK532" s="6"/>
      <c r="BL532" s="6"/>
      <c r="BM532" s="6"/>
      <c r="BN532" s="6"/>
      <c r="BO532" s="6"/>
      <c r="BZ532" s="6"/>
    </row>
    <row r="533">
      <c r="A533" s="21"/>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7"/>
      <c r="AP533" s="15"/>
      <c r="AT533" s="15"/>
      <c r="AU533" s="15"/>
      <c r="AV533" s="15"/>
      <c r="AW533" s="15"/>
      <c r="AX533" s="15"/>
      <c r="AY533" s="15"/>
      <c r="AZ533" s="6"/>
      <c r="BA533" s="6"/>
      <c r="BB533" s="6"/>
      <c r="BC533" s="6"/>
      <c r="BD533" s="6"/>
      <c r="BE533" s="6"/>
      <c r="BF533" s="6"/>
      <c r="BG533" s="6"/>
      <c r="BH533" s="6"/>
      <c r="BI533" s="6"/>
      <c r="BJ533" s="6"/>
      <c r="BK533" s="6"/>
      <c r="BL533" s="6"/>
      <c r="BM533" s="6"/>
      <c r="BN533" s="6"/>
      <c r="BO533" s="6"/>
      <c r="BZ533" s="6"/>
    </row>
    <row r="534">
      <c r="A534" s="21"/>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7"/>
      <c r="AP534" s="15"/>
      <c r="AT534" s="15"/>
      <c r="AU534" s="15"/>
      <c r="AV534" s="15"/>
      <c r="AW534" s="15"/>
      <c r="AX534" s="15"/>
      <c r="AY534" s="15"/>
      <c r="AZ534" s="6"/>
      <c r="BA534" s="6"/>
      <c r="BB534" s="6"/>
      <c r="BC534" s="6"/>
      <c r="BD534" s="6"/>
      <c r="BE534" s="6"/>
      <c r="BF534" s="6"/>
      <c r="BG534" s="6"/>
      <c r="BH534" s="6"/>
      <c r="BI534" s="6"/>
      <c r="BJ534" s="6"/>
      <c r="BK534" s="6"/>
      <c r="BL534" s="6"/>
      <c r="BM534" s="6"/>
      <c r="BN534" s="6"/>
      <c r="BO534" s="6"/>
      <c r="BZ534" s="6"/>
    </row>
    <row r="535">
      <c r="A535" s="21"/>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7"/>
      <c r="AP535" s="15"/>
      <c r="AT535" s="15"/>
      <c r="AU535" s="15"/>
      <c r="AV535" s="15"/>
      <c r="AW535" s="15"/>
      <c r="AX535" s="15"/>
      <c r="AY535" s="15"/>
      <c r="AZ535" s="6"/>
      <c r="BA535" s="6"/>
      <c r="BB535" s="6"/>
      <c r="BC535" s="6"/>
      <c r="BD535" s="6"/>
      <c r="BE535" s="6"/>
      <c r="BF535" s="6"/>
      <c r="BG535" s="6"/>
      <c r="BH535" s="6"/>
      <c r="BI535" s="6"/>
      <c r="BJ535" s="6"/>
      <c r="BK535" s="6"/>
      <c r="BL535" s="6"/>
      <c r="BM535" s="6"/>
      <c r="BN535" s="6"/>
      <c r="BO535" s="6"/>
      <c r="BZ535" s="6"/>
    </row>
    <row r="536">
      <c r="A536" s="21"/>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7"/>
      <c r="AP536" s="15"/>
      <c r="AT536" s="15"/>
      <c r="AU536" s="15"/>
      <c r="AV536" s="15"/>
      <c r="AW536" s="15"/>
      <c r="AX536" s="15"/>
      <c r="AY536" s="15"/>
      <c r="AZ536" s="6"/>
      <c r="BA536" s="6"/>
      <c r="BB536" s="6"/>
      <c r="BC536" s="6"/>
      <c r="BD536" s="6"/>
      <c r="BE536" s="6"/>
      <c r="BF536" s="6"/>
      <c r="BG536" s="6"/>
      <c r="BH536" s="6"/>
      <c r="BI536" s="6"/>
      <c r="BJ536" s="6"/>
      <c r="BK536" s="6"/>
      <c r="BL536" s="6"/>
      <c r="BM536" s="6"/>
      <c r="BN536" s="6"/>
      <c r="BO536" s="6"/>
      <c r="BZ536" s="6"/>
    </row>
    <row r="537">
      <c r="A537" s="21"/>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7"/>
      <c r="AP537" s="15"/>
      <c r="AT537" s="15"/>
      <c r="AU537" s="15"/>
      <c r="AV537" s="15"/>
      <c r="AW537" s="15"/>
      <c r="AX537" s="15"/>
      <c r="AY537" s="15"/>
      <c r="AZ537" s="6"/>
      <c r="BA537" s="6"/>
      <c r="BB537" s="6"/>
      <c r="BC537" s="6"/>
      <c r="BD537" s="6"/>
      <c r="BE537" s="6"/>
      <c r="BF537" s="6"/>
      <c r="BG537" s="6"/>
      <c r="BH537" s="6"/>
      <c r="BI537" s="6"/>
      <c r="BJ537" s="6"/>
      <c r="BK537" s="6"/>
      <c r="BL537" s="6"/>
      <c r="BM537" s="6"/>
      <c r="BN537" s="6"/>
      <c r="BO537" s="6"/>
      <c r="BZ537" s="6"/>
    </row>
    <row r="538">
      <c r="A538" s="21"/>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7"/>
      <c r="AP538" s="15"/>
      <c r="AT538" s="15"/>
      <c r="AU538" s="15"/>
      <c r="AV538" s="15"/>
      <c r="AW538" s="15"/>
      <c r="AX538" s="15"/>
      <c r="AY538" s="15"/>
      <c r="AZ538" s="6"/>
      <c r="BA538" s="6"/>
      <c r="BB538" s="6"/>
      <c r="BC538" s="6"/>
      <c r="BD538" s="6"/>
      <c r="BE538" s="6"/>
      <c r="BF538" s="6"/>
      <c r="BG538" s="6"/>
      <c r="BH538" s="6"/>
      <c r="BI538" s="6"/>
      <c r="BJ538" s="6"/>
      <c r="BK538" s="6"/>
      <c r="BL538" s="6"/>
      <c r="BM538" s="6"/>
      <c r="BN538" s="6"/>
      <c r="BO538" s="6"/>
      <c r="BZ538" s="6"/>
    </row>
    <row r="539">
      <c r="A539" s="21"/>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7"/>
      <c r="AP539" s="15"/>
      <c r="AT539" s="15"/>
      <c r="AU539" s="15"/>
      <c r="AV539" s="15"/>
      <c r="AW539" s="15"/>
      <c r="AX539" s="15"/>
      <c r="AY539" s="15"/>
      <c r="AZ539" s="6"/>
      <c r="BA539" s="6"/>
      <c r="BB539" s="6"/>
      <c r="BC539" s="6"/>
      <c r="BD539" s="6"/>
      <c r="BE539" s="6"/>
      <c r="BF539" s="6"/>
      <c r="BG539" s="6"/>
      <c r="BH539" s="6"/>
      <c r="BI539" s="6"/>
      <c r="BJ539" s="6"/>
      <c r="BK539" s="6"/>
      <c r="BL539" s="6"/>
      <c r="BM539" s="6"/>
      <c r="BN539" s="6"/>
      <c r="BO539" s="6"/>
      <c r="BZ539" s="6"/>
    </row>
    <row r="540">
      <c r="A540" s="21"/>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7"/>
      <c r="AP540" s="15"/>
      <c r="AT540" s="15"/>
      <c r="AU540" s="15"/>
      <c r="AV540" s="15"/>
      <c r="AW540" s="15"/>
      <c r="AX540" s="15"/>
      <c r="AY540" s="15"/>
      <c r="AZ540" s="6"/>
      <c r="BA540" s="6"/>
      <c r="BB540" s="6"/>
      <c r="BC540" s="6"/>
      <c r="BD540" s="6"/>
      <c r="BE540" s="6"/>
      <c r="BF540" s="6"/>
      <c r="BG540" s="6"/>
      <c r="BH540" s="6"/>
      <c r="BI540" s="6"/>
      <c r="BJ540" s="6"/>
      <c r="BK540" s="6"/>
      <c r="BL540" s="6"/>
      <c r="BM540" s="6"/>
      <c r="BN540" s="6"/>
      <c r="BO540" s="6"/>
      <c r="BZ540" s="6"/>
    </row>
    <row r="541">
      <c r="A541" s="21"/>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7"/>
      <c r="AP541" s="15"/>
      <c r="AT541" s="15"/>
      <c r="AU541" s="15"/>
      <c r="AV541" s="15"/>
      <c r="AW541" s="15"/>
      <c r="AX541" s="15"/>
      <c r="AY541" s="15"/>
      <c r="AZ541" s="6"/>
      <c r="BA541" s="6"/>
      <c r="BB541" s="6"/>
      <c r="BC541" s="6"/>
      <c r="BD541" s="6"/>
      <c r="BE541" s="6"/>
      <c r="BF541" s="6"/>
      <c r="BG541" s="6"/>
      <c r="BH541" s="6"/>
      <c r="BI541" s="6"/>
      <c r="BJ541" s="6"/>
      <c r="BK541" s="6"/>
      <c r="BL541" s="6"/>
      <c r="BM541" s="6"/>
      <c r="BN541" s="6"/>
      <c r="BO541" s="6"/>
      <c r="BZ541" s="6"/>
    </row>
    <row r="542">
      <c r="A542" s="21"/>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7"/>
      <c r="AP542" s="15"/>
      <c r="AT542" s="15"/>
      <c r="AU542" s="15"/>
      <c r="AV542" s="15"/>
      <c r="AW542" s="15"/>
      <c r="AX542" s="15"/>
      <c r="AY542" s="15"/>
      <c r="AZ542" s="6"/>
      <c r="BA542" s="6"/>
      <c r="BB542" s="6"/>
      <c r="BC542" s="6"/>
      <c r="BD542" s="6"/>
      <c r="BE542" s="6"/>
      <c r="BF542" s="6"/>
      <c r="BG542" s="6"/>
      <c r="BH542" s="6"/>
      <c r="BI542" s="6"/>
      <c r="BJ542" s="6"/>
      <c r="BK542" s="6"/>
      <c r="BL542" s="6"/>
      <c r="BM542" s="6"/>
      <c r="BN542" s="6"/>
      <c r="BO542" s="6"/>
      <c r="BZ542" s="6"/>
    </row>
    <row r="543">
      <c r="A543" s="21"/>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7"/>
      <c r="AP543" s="15"/>
      <c r="AT543" s="15"/>
      <c r="AU543" s="15"/>
      <c r="AV543" s="15"/>
      <c r="AW543" s="15"/>
      <c r="AX543" s="15"/>
      <c r="AY543" s="15"/>
      <c r="AZ543" s="6"/>
      <c r="BA543" s="6"/>
      <c r="BB543" s="6"/>
      <c r="BC543" s="6"/>
      <c r="BD543" s="6"/>
      <c r="BE543" s="6"/>
      <c r="BF543" s="6"/>
      <c r="BG543" s="6"/>
      <c r="BH543" s="6"/>
      <c r="BI543" s="6"/>
      <c r="BJ543" s="6"/>
      <c r="BK543" s="6"/>
      <c r="BL543" s="6"/>
      <c r="BM543" s="6"/>
      <c r="BN543" s="6"/>
      <c r="BO543" s="6"/>
      <c r="BZ543" s="6"/>
    </row>
    <row r="544">
      <c r="A544" s="21"/>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7"/>
      <c r="AP544" s="15"/>
      <c r="AT544" s="15"/>
      <c r="AU544" s="15"/>
      <c r="AV544" s="15"/>
      <c r="AW544" s="15"/>
      <c r="AX544" s="15"/>
      <c r="AY544" s="15"/>
      <c r="AZ544" s="6"/>
      <c r="BA544" s="6"/>
      <c r="BB544" s="6"/>
      <c r="BC544" s="6"/>
      <c r="BD544" s="6"/>
      <c r="BE544" s="6"/>
      <c r="BF544" s="6"/>
      <c r="BG544" s="6"/>
      <c r="BH544" s="6"/>
      <c r="BI544" s="6"/>
      <c r="BJ544" s="6"/>
      <c r="BK544" s="6"/>
      <c r="BL544" s="6"/>
      <c r="BM544" s="6"/>
      <c r="BN544" s="6"/>
      <c r="BO544" s="6"/>
      <c r="BZ544" s="6"/>
    </row>
    <row r="545">
      <c r="A545" s="21"/>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7"/>
      <c r="AP545" s="15"/>
      <c r="AT545" s="15"/>
      <c r="AU545" s="15"/>
      <c r="AV545" s="15"/>
      <c r="AW545" s="15"/>
      <c r="AX545" s="15"/>
      <c r="AY545" s="15"/>
      <c r="AZ545" s="6"/>
      <c r="BA545" s="6"/>
      <c r="BB545" s="6"/>
      <c r="BC545" s="6"/>
      <c r="BD545" s="6"/>
      <c r="BE545" s="6"/>
      <c r="BF545" s="6"/>
      <c r="BG545" s="6"/>
      <c r="BH545" s="6"/>
      <c r="BI545" s="6"/>
      <c r="BJ545" s="6"/>
      <c r="BK545" s="6"/>
      <c r="BL545" s="6"/>
      <c r="BM545" s="6"/>
      <c r="BN545" s="6"/>
      <c r="BO545" s="6"/>
      <c r="BZ545" s="6"/>
    </row>
    <row r="546">
      <c r="A546" s="21"/>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7"/>
      <c r="AP546" s="15"/>
      <c r="AT546" s="15"/>
      <c r="AU546" s="15"/>
      <c r="AV546" s="15"/>
      <c r="AW546" s="15"/>
      <c r="AX546" s="15"/>
      <c r="AY546" s="15"/>
      <c r="AZ546" s="6"/>
      <c r="BA546" s="6"/>
      <c r="BB546" s="6"/>
      <c r="BC546" s="6"/>
      <c r="BD546" s="6"/>
      <c r="BE546" s="6"/>
      <c r="BF546" s="6"/>
      <c r="BG546" s="6"/>
      <c r="BH546" s="6"/>
      <c r="BI546" s="6"/>
      <c r="BJ546" s="6"/>
      <c r="BK546" s="6"/>
      <c r="BL546" s="6"/>
      <c r="BM546" s="6"/>
      <c r="BN546" s="6"/>
      <c r="BO546" s="6"/>
      <c r="BZ546" s="6"/>
    </row>
    <row r="547">
      <c r="A547" s="21"/>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7"/>
      <c r="AP547" s="15"/>
      <c r="AT547" s="15"/>
      <c r="AU547" s="15"/>
      <c r="AV547" s="15"/>
      <c r="AW547" s="15"/>
      <c r="AX547" s="15"/>
      <c r="AY547" s="15"/>
      <c r="AZ547" s="6"/>
      <c r="BA547" s="6"/>
      <c r="BB547" s="6"/>
      <c r="BC547" s="6"/>
      <c r="BD547" s="6"/>
      <c r="BE547" s="6"/>
      <c r="BF547" s="6"/>
      <c r="BG547" s="6"/>
      <c r="BH547" s="6"/>
      <c r="BI547" s="6"/>
      <c r="BJ547" s="6"/>
      <c r="BK547" s="6"/>
      <c r="BL547" s="6"/>
      <c r="BM547" s="6"/>
      <c r="BN547" s="6"/>
      <c r="BO547" s="6"/>
      <c r="BZ547" s="6"/>
    </row>
    <row r="548">
      <c r="A548" s="21"/>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7"/>
      <c r="AP548" s="15"/>
      <c r="AT548" s="15"/>
      <c r="AU548" s="15"/>
      <c r="AV548" s="15"/>
      <c r="AW548" s="15"/>
      <c r="AX548" s="15"/>
      <c r="AY548" s="15"/>
      <c r="AZ548" s="6"/>
      <c r="BA548" s="6"/>
      <c r="BB548" s="6"/>
      <c r="BC548" s="6"/>
      <c r="BD548" s="6"/>
      <c r="BE548" s="6"/>
      <c r="BF548" s="6"/>
      <c r="BG548" s="6"/>
      <c r="BH548" s="6"/>
      <c r="BI548" s="6"/>
      <c r="BJ548" s="6"/>
      <c r="BK548" s="6"/>
      <c r="BL548" s="6"/>
      <c r="BM548" s="6"/>
      <c r="BN548" s="6"/>
      <c r="BO548" s="6"/>
      <c r="BZ548" s="6"/>
    </row>
    <row r="549">
      <c r="A549" s="21"/>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7"/>
      <c r="AP549" s="15"/>
      <c r="AT549" s="15"/>
      <c r="AU549" s="15"/>
      <c r="AV549" s="15"/>
      <c r="AW549" s="15"/>
      <c r="AX549" s="15"/>
      <c r="AY549" s="15"/>
      <c r="AZ549" s="6"/>
      <c r="BA549" s="6"/>
      <c r="BB549" s="6"/>
      <c r="BC549" s="6"/>
      <c r="BD549" s="6"/>
      <c r="BE549" s="6"/>
      <c r="BF549" s="6"/>
      <c r="BG549" s="6"/>
      <c r="BH549" s="6"/>
      <c r="BI549" s="6"/>
      <c r="BJ549" s="6"/>
      <c r="BK549" s="6"/>
      <c r="BL549" s="6"/>
      <c r="BM549" s="6"/>
      <c r="BN549" s="6"/>
      <c r="BO549" s="6"/>
      <c r="BZ549" s="6"/>
    </row>
    <row r="550">
      <c r="A550" s="21"/>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7"/>
      <c r="AP550" s="15"/>
      <c r="AT550" s="15"/>
      <c r="AU550" s="15"/>
      <c r="AV550" s="15"/>
      <c r="AW550" s="15"/>
      <c r="AX550" s="15"/>
      <c r="AY550" s="15"/>
      <c r="AZ550" s="6"/>
      <c r="BA550" s="6"/>
      <c r="BB550" s="6"/>
      <c r="BC550" s="6"/>
      <c r="BD550" s="6"/>
      <c r="BE550" s="6"/>
      <c r="BF550" s="6"/>
      <c r="BG550" s="6"/>
      <c r="BH550" s="6"/>
      <c r="BI550" s="6"/>
      <c r="BJ550" s="6"/>
      <c r="BK550" s="6"/>
      <c r="BL550" s="6"/>
      <c r="BM550" s="6"/>
      <c r="BN550" s="6"/>
      <c r="BO550" s="6"/>
      <c r="BZ550" s="6"/>
    </row>
    <row r="551">
      <c r="A551" s="21"/>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7"/>
      <c r="AP551" s="15"/>
      <c r="AT551" s="15"/>
      <c r="AU551" s="15"/>
      <c r="AV551" s="15"/>
      <c r="AW551" s="15"/>
      <c r="AX551" s="15"/>
      <c r="AY551" s="15"/>
      <c r="AZ551" s="6"/>
      <c r="BA551" s="6"/>
      <c r="BB551" s="6"/>
      <c r="BC551" s="6"/>
      <c r="BD551" s="6"/>
      <c r="BE551" s="6"/>
      <c r="BF551" s="6"/>
      <c r="BG551" s="6"/>
      <c r="BH551" s="6"/>
      <c r="BI551" s="6"/>
      <c r="BJ551" s="6"/>
      <c r="BK551" s="6"/>
      <c r="BL551" s="6"/>
      <c r="BM551" s="6"/>
      <c r="BN551" s="6"/>
      <c r="BO551" s="6"/>
      <c r="BZ551" s="6"/>
    </row>
    <row r="552">
      <c r="A552" s="21"/>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7"/>
      <c r="AP552" s="15"/>
      <c r="AT552" s="15"/>
      <c r="AU552" s="15"/>
      <c r="AV552" s="15"/>
      <c r="AW552" s="15"/>
      <c r="AX552" s="15"/>
      <c r="AY552" s="15"/>
      <c r="AZ552" s="6"/>
      <c r="BA552" s="6"/>
      <c r="BB552" s="6"/>
      <c r="BC552" s="6"/>
      <c r="BD552" s="6"/>
      <c r="BE552" s="6"/>
      <c r="BF552" s="6"/>
      <c r="BG552" s="6"/>
      <c r="BH552" s="6"/>
      <c r="BI552" s="6"/>
      <c r="BJ552" s="6"/>
      <c r="BK552" s="6"/>
      <c r="BL552" s="6"/>
      <c r="BM552" s="6"/>
      <c r="BN552" s="6"/>
      <c r="BO552" s="6"/>
      <c r="BZ552" s="6"/>
    </row>
    <row r="553">
      <c r="A553" s="21"/>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7"/>
      <c r="AP553" s="15"/>
      <c r="AT553" s="15"/>
      <c r="AU553" s="15"/>
      <c r="AV553" s="15"/>
      <c r="AW553" s="15"/>
      <c r="AX553" s="15"/>
      <c r="AY553" s="15"/>
      <c r="AZ553" s="6"/>
      <c r="BA553" s="6"/>
      <c r="BB553" s="6"/>
      <c r="BC553" s="6"/>
      <c r="BD553" s="6"/>
      <c r="BE553" s="6"/>
      <c r="BF553" s="6"/>
      <c r="BG553" s="6"/>
      <c r="BH553" s="6"/>
      <c r="BI553" s="6"/>
      <c r="BJ553" s="6"/>
      <c r="BK553" s="6"/>
      <c r="BL553" s="6"/>
      <c r="BM553" s="6"/>
      <c r="BN553" s="6"/>
      <c r="BO553" s="6"/>
      <c r="BZ553" s="6"/>
    </row>
    <row r="554">
      <c r="A554" s="21"/>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7"/>
      <c r="AP554" s="15"/>
      <c r="AT554" s="15"/>
      <c r="AU554" s="15"/>
      <c r="AV554" s="15"/>
      <c r="AW554" s="15"/>
      <c r="AX554" s="15"/>
      <c r="AY554" s="15"/>
      <c r="AZ554" s="6"/>
      <c r="BA554" s="6"/>
      <c r="BB554" s="6"/>
      <c r="BC554" s="6"/>
      <c r="BD554" s="6"/>
      <c r="BE554" s="6"/>
      <c r="BF554" s="6"/>
      <c r="BG554" s="6"/>
      <c r="BH554" s="6"/>
      <c r="BI554" s="6"/>
      <c r="BJ554" s="6"/>
      <c r="BK554" s="6"/>
      <c r="BL554" s="6"/>
      <c r="BM554" s="6"/>
      <c r="BN554" s="6"/>
      <c r="BO554" s="6"/>
      <c r="BZ554" s="6"/>
    </row>
    <row r="555">
      <c r="A555" s="21"/>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7"/>
      <c r="AP555" s="15"/>
      <c r="AT555" s="15"/>
      <c r="AU555" s="15"/>
      <c r="AV555" s="15"/>
      <c r="AW555" s="15"/>
      <c r="AX555" s="15"/>
      <c r="AY555" s="15"/>
      <c r="AZ555" s="6"/>
      <c r="BA555" s="6"/>
      <c r="BB555" s="6"/>
      <c r="BC555" s="6"/>
      <c r="BD555" s="6"/>
      <c r="BE555" s="6"/>
      <c r="BF555" s="6"/>
      <c r="BG555" s="6"/>
      <c r="BH555" s="6"/>
      <c r="BI555" s="6"/>
      <c r="BJ555" s="6"/>
      <c r="BK555" s="6"/>
      <c r="BL555" s="6"/>
      <c r="BM555" s="6"/>
      <c r="BN555" s="6"/>
      <c r="BO555" s="6"/>
      <c r="BZ555" s="6"/>
    </row>
    <row r="556">
      <c r="A556" s="21"/>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7"/>
      <c r="AP556" s="15"/>
      <c r="AT556" s="15"/>
      <c r="AU556" s="15"/>
      <c r="AV556" s="15"/>
      <c r="AW556" s="15"/>
      <c r="AX556" s="15"/>
      <c r="AY556" s="15"/>
      <c r="AZ556" s="6"/>
      <c r="BA556" s="6"/>
      <c r="BB556" s="6"/>
      <c r="BC556" s="6"/>
      <c r="BD556" s="6"/>
      <c r="BE556" s="6"/>
      <c r="BF556" s="6"/>
      <c r="BG556" s="6"/>
      <c r="BH556" s="6"/>
      <c r="BI556" s="6"/>
      <c r="BJ556" s="6"/>
      <c r="BK556" s="6"/>
      <c r="BL556" s="6"/>
      <c r="BM556" s="6"/>
      <c r="BN556" s="6"/>
      <c r="BO556" s="6"/>
      <c r="BZ556" s="6"/>
    </row>
    <row r="557">
      <c r="A557" s="21"/>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7"/>
      <c r="AP557" s="15"/>
      <c r="AT557" s="15"/>
      <c r="AU557" s="15"/>
      <c r="AV557" s="15"/>
      <c r="AW557" s="15"/>
      <c r="AX557" s="15"/>
      <c r="AY557" s="15"/>
      <c r="AZ557" s="6"/>
      <c r="BA557" s="6"/>
      <c r="BB557" s="6"/>
      <c r="BC557" s="6"/>
      <c r="BD557" s="6"/>
      <c r="BE557" s="6"/>
      <c r="BF557" s="6"/>
      <c r="BG557" s="6"/>
      <c r="BH557" s="6"/>
      <c r="BI557" s="6"/>
      <c r="BJ557" s="6"/>
      <c r="BK557" s="6"/>
      <c r="BL557" s="6"/>
      <c r="BM557" s="6"/>
      <c r="BN557" s="6"/>
      <c r="BO557" s="6"/>
      <c r="BZ557" s="6"/>
    </row>
    <row r="558">
      <c r="A558" s="21"/>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7"/>
      <c r="AP558" s="15"/>
      <c r="AT558" s="15"/>
      <c r="AU558" s="15"/>
      <c r="AV558" s="15"/>
      <c r="AW558" s="15"/>
      <c r="AX558" s="15"/>
      <c r="AY558" s="15"/>
      <c r="AZ558" s="6"/>
      <c r="BA558" s="6"/>
      <c r="BB558" s="6"/>
      <c r="BC558" s="6"/>
      <c r="BD558" s="6"/>
      <c r="BE558" s="6"/>
      <c r="BF558" s="6"/>
      <c r="BG558" s="6"/>
      <c r="BH558" s="6"/>
      <c r="BI558" s="6"/>
      <c r="BJ558" s="6"/>
      <c r="BK558" s="6"/>
      <c r="BL558" s="6"/>
      <c r="BM558" s="6"/>
      <c r="BN558" s="6"/>
      <c r="BO558" s="6"/>
      <c r="BZ558" s="6"/>
    </row>
    <row r="559">
      <c r="A559" s="21"/>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7"/>
      <c r="AP559" s="15"/>
      <c r="AT559" s="15"/>
      <c r="AU559" s="15"/>
      <c r="AV559" s="15"/>
      <c r="AW559" s="15"/>
      <c r="AX559" s="15"/>
      <c r="AY559" s="15"/>
      <c r="AZ559" s="6"/>
      <c r="BA559" s="6"/>
      <c r="BB559" s="6"/>
      <c r="BC559" s="6"/>
      <c r="BD559" s="6"/>
      <c r="BE559" s="6"/>
      <c r="BF559" s="6"/>
      <c r="BG559" s="6"/>
      <c r="BH559" s="6"/>
      <c r="BI559" s="6"/>
      <c r="BJ559" s="6"/>
      <c r="BK559" s="6"/>
      <c r="BL559" s="6"/>
      <c r="BM559" s="6"/>
      <c r="BN559" s="6"/>
      <c r="BO559" s="6"/>
      <c r="BZ559" s="6"/>
    </row>
    <row r="560">
      <c r="A560" s="21"/>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7"/>
      <c r="AP560" s="15"/>
      <c r="AT560" s="15"/>
      <c r="AU560" s="15"/>
      <c r="AV560" s="15"/>
      <c r="AW560" s="15"/>
      <c r="AX560" s="15"/>
      <c r="AY560" s="15"/>
      <c r="AZ560" s="6"/>
      <c r="BA560" s="6"/>
      <c r="BB560" s="6"/>
      <c r="BC560" s="6"/>
      <c r="BD560" s="6"/>
      <c r="BE560" s="6"/>
      <c r="BF560" s="6"/>
      <c r="BG560" s="6"/>
      <c r="BH560" s="6"/>
      <c r="BI560" s="6"/>
      <c r="BJ560" s="6"/>
      <c r="BK560" s="6"/>
      <c r="BL560" s="6"/>
      <c r="BM560" s="6"/>
      <c r="BN560" s="6"/>
      <c r="BO560" s="6"/>
      <c r="BZ560" s="6"/>
    </row>
    <row r="561">
      <c r="A561" s="21"/>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7"/>
      <c r="AP561" s="15"/>
      <c r="AT561" s="15"/>
      <c r="AU561" s="15"/>
      <c r="AV561" s="15"/>
      <c r="AW561" s="15"/>
      <c r="AX561" s="15"/>
      <c r="AY561" s="15"/>
      <c r="AZ561" s="6"/>
      <c r="BA561" s="6"/>
      <c r="BB561" s="6"/>
      <c r="BC561" s="6"/>
      <c r="BD561" s="6"/>
      <c r="BE561" s="6"/>
      <c r="BF561" s="6"/>
      <c r="BG561" s="6"/>
      <c r="BH561" s="6"/>
      <c r="BI561" s="6"/>
      <c r="BJ561" s="6"/>
      <c r="BK561" s="6"/>
      <c r="BL561" s="6"/>
      <c r="BM561" s="6"/>
      <c r="BN561" s="6"/>
      <c r="BO561" s="6"/>
      <c r="BZ561" s="6"/>
    </row>
    <row r="562">
      <c r="A562" s="21"/>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7"/>
      <c r="AP562" s="15"/>
      <c r="AT562" s="15"/>
      <c r="AU562" s="15"/>
      <c r="AV562" s="15"/>
      <c r="AW562" s="15"/>
      <c r="AX562" s="15"/>
      <c r="AY562" s="15"/>
      <c r="AZ562" s="6"/>
      <c r="BA562" s="6"/>
      <c r="BB562" s="6"/>
      <c r="BC562" s="6"/>
      <c r="BD562" s="6"/>
      <c r="BE562" s="6"/>
      <c r="BF562" s="6"/>
      <c r="BG562" s="6"/>
      <c r="BH562" s="6"/>
      <c r="BI562" s="6"/>
      <c r="BJ562" s="6"/>
      <c r="BK562" s="6"/>
      <c r="BL562" s="6"/>
      <c r="BM562" s="6"/>
      <c r="BN562" s="6"/>
      <c r="BO562" s="6"/>
      <c r="BZ562" s="6"/>
    </row>
    <row r="563">
      <c r="A563" s="21"/>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7"/>
      <c r="AP563" s="15"/>
      <c r="AT563" s="15"/>
      <c r="AU563" s="15"/>
      <c r="AV563" s="15"/>
      <c r="AW563" s="15"/>
      <c r="AX563" s="15"/>
      <c r="AY563" s="15"/>
      <c r="AZ563" s="6"/>
      <c r="BA563" s="6"/>
      <c r="BB563" s="6"/>
      <c r="BC563" s="6"/>
      <c r="BD563" s="6"/>
      <c r="BE563" s="6"/>
      <c r="BF563" s="6"/>
      <c r="BG563" s="6"/>
      <c r="BH563" s="6"/>
      <c r="BI563" s="6"/>
      <c r="BJ563" s="6"/>
      <c r="BK563" s="6"/>
      <c r="BL563" s="6"/>
      <c r="BM563" s="6"/>
      <c r="BN563" s="6"/>
      <c r="BO563" s="6"/>
      <c r="BZ563" s="6"/>
    </row>
    <row r="564">
      <c r="A564" s="21"/>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7"/>
      <c r="AP564" s="15"/>
      <c r="AT564" s="15"/>
      <c r="AU564" s="15"/>
      <c r="AV564" s="15"/>
      <c r="AW564" s="15"/>
      <c r="AX564" s="15"/>
      <c r="AY564" s="15"/>
      <c r="AZ564" s="6"/>
      <c r="BA564" s="6"/>
      <c r="BB564" s="6"/>
      <c r="BC564" s="6"/>
      <c r="BD564" s="6"/>
      <c r="BE564" s="6"/>
      <c r="BF564" s="6"/>
      <c r="BG564" s="6"/>
      <c r="BH564" s="6"/>
      <c r="BI564" s="6"/>
      <c r="BJ564" s="6"/>
      <c r="BK564" s="6"/>
      <c r="BL564" s="6"/>
      <c r="BM564" s="6"/>
      <c r="BN564" s="6"/>
      <c r="BO564" s="6"/>
      <c r="BZ564" s="6"/>
    </row>
    <row r="565">
      <c r="A565" s="21"/>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7"/>
      <c r="AP565" s="15"/>
      <c r="AT565" s="15"/>
      <c r="AU565" s="15"/>
      <c r="AV565" s="15"/>
      <c r="AW565" s="15"/>
      <c r="AX565" s="15"/>
      <c r="AY565" s="15"/>
      <c r="AZ565" s="6"/>
      <c r="BA565" s="6"/>
      <c r="BB565" s="6"/>
      <c r="BC565" s="6"/>
      <c r="BD565" s="6"/>
      <c r="BE565" s="6"/>
      <c r="BF565" s="6"/>
      <c r="BG565" s="6"/>
      <c r="BH565" s="6"/>
      <c r="BI565" s="6"/>
      <c r="BJ565" s="6"/>
      <c r="BK565" s="6"/>
      <c r="BL565" s="6"/>
      <c r="BM565" s="6"/>
      <c r="BN565" s="6"/>
      <c r="BO565" s="6"/>
      <c r="BZ565" s="6"/>
    </row>
    <row r="566">
      <c r="A566" s="21"/>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7"/>
      <c r="AP566" s="15"/>
      <c r="AT566" s="15"/>
      <c r="AU566" s="15"/>
      <c r="AV566" s="15"/>
      <c r="AW566" s="15"/>
      <c r="AX566" s="15"/>
      <c r="AY566" s="15"/>
      <c r="AZ566" s="6"/>
      <c r="BA566" s="6"/>
      <c r="BB566" s="6"/>
      <c r="BC566" s="6"/>
      <c r="BD566" s="6"/>
      <c r="BE566" s="6"/>
      <c r="BF566" s="6"/>
      <c r="BG566" s="6"/>
      <c r="BH566" s="6"/>
      <c r="BI566" s="6"/>
      <c r="BJ566" s="6"/>
      <c r="BK566" s="6"/>
      <c r="BL566" s="6"/>
      <c r="BM566" s="6"/>
      <c r="BN566" s="6"/>
      <c r="BO566" s="6"/>
      <c r="BZ566" s="6"/>
    </row>
    <row r="567">
      <c r="A567" s="21"/>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7"/>
      <c r="AP567" s="15"/>
      <c r="AT567" s="15"/>
      <c r="AU567" s="15"/>
      <c r="AV567" s="15"/>
      <c r="AW567" s="15"/>
      <c r="AX567" s="15"/>
      <c r="AY567" s="15"/>
      <c r="AZ567" s="6"/>
      <c r="BA567" s="6"/>
      <c r="BB567" s="6"/>
      <c r="BC567" s="6"/>
      <c r="BD567" s="6"/>
      <c r="BE567" s="6"/>
      <c r="BF567" s="6"/>
      <c r="BG567" s="6"/>
      <c r="BH567" s="6"/>
      <c r="BI567" s="6"/>
      <c r="BJ567" s="6"/>
      <c r="BK567" s="6"/>
      <c r="BL567" s="6"/>
      <c r="BM567" s="6"/>
      <c r="BN567" s="6"/>
      <c r="BO567" s="6"/>
      <c r="BZ567" s="6"/>
    </row>
    <row r="568">
      <c r="A568" s="21"/>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7"/>
      <c r="AP568" s="15"/>
      <c r="AT568" s="15"/>
      <c r="AU568" s="15"/>
      <c r="AV568" s="15"/>
      <c r="AW568" s="15"/>
      <c r="AX568" s="15"/>
      <c r="AY568" s="15"/>
      <c r="AZ568" s="6"/>
      <c r="BA568" s="6"/>
      <c r="BB568" s="6"/>
      <c r="BC568" s="6"/>
      <c r="BD568" s="6"/>
      <c r="BE568" s="6"/>
      <c r="BF568" s="6"/>
      <c r="BG568" s="6"/>
      <c r="BH568" s="6"/>
      <c r="BI568" s="6"/>
      <c r="BJ568" s="6"/>
      <c r="BK568" s="6"/>
      <c r="BL568" s="6"/>
      <c r="BM568" s="6"/>
      <c r="BN568" s="6"/>
      <c r="BO568" s="6"/>
      <c r="BZ568" s="6"/>
    </row>
    <row r="569">
      <c r="A569" s="21"/>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7"/>
      <c r="AP569" s="15"/>
      <c r="AT569" s="15"/>
      <c r="AU569" s="15"/>
      <c r="AV569" s="15"/>
      <c r="AW569" s="15"/>
      <c r="AX569" s="15"/>
      <c r="AY569" s="15"/>
      <c r="AZ569" s="6"/>
      <c r="BA569" s="6"/>
      <c r="BB569" s="6"/>
      <c r="BC569" s="6"/>
      <c r="BD569" s="6"/>
      <c r="BE569" s="6"/>
      <c r="BF569" s="6"/>
      <c r="BG569" s="6"/>
      <c r="BH569" s="6"/>
      <c r="BI569" s="6"/>
      <c r="BJ569" s="6"/>
      <c r="BK569" s="6"/>
      <c r="BL569" s="6"/>
      <c r="BM569" s="6"/>
      <c r="BN569" s="6"/>
      <c r="BO569" s="6"/>
      <c r="BZ569" s="6"/>
    </row>
    <row r="570">
      <c r="A570" s="21"/>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7"/>
      <c r="AP570" s="15"/>
      <c r="AT570" s="15"/>
      <c r="AU570" s="15"/>
      <c r="AV570" s="15"/>
      <c r="AW570" s="15"/>
      <c r="AX570" s="15"/>
      <c r="AY570" s="15"/>
      <c r="AZ570" s="6"/>
      <c r="BA570" s="6"/>
      <c r="BB570" s="6"/>
      <c r="BC570" s="6"/>
      <c r="BD570" s="6"/>
      <c r="BE570" s="6"/>
      <c r="BF570" s="6"/>
      <c r="BG570" s="6"/>
      <c r="BH570" s="6"/>
      <c r="BI570" s="6"/>
      <c r="BJ570" s="6"/>
      <c r="BK570" s="6"/>
      <c r="BL570" s="6"/>
      <c r="BM570" s="6"/>
      <c r="BN570" s="6"/>
      <c r="BO570" s="6"/>
      <c r="BZ570" s="6"/>
    </row>
    <row r="571">
      <c r="A571" s="21"/>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7"/>
      <c r="AP571" s="15"/>
      <c r="AT571" s="15"/>
      <c r="AU571" s="15"/>
      <c r="AV571" s="15"/>
      <c r="AW571" s="15"/>
      <c r="AX571" s="15"/>
      <c r="AY571" s="15"/>
      <c r="AZ571" s="6"/>
      <c r="BA571" s="6"/>
      <c r="BB571" s="6"/>
      <c r="BC571" s="6"/>
      <c r="BD571" s="6"/>
      <c r="BE571" s="6"/>
      <c r="BF571" s="6"/>
      <c r="BG571" s="6"/>
      <c r="BH571" s="6"/>
      <c r="BI571" s="6"/>
      <c r="BJ571" s="6"/>
      <c r="BK571" s="6"/>
      <c r="BL571" s="6"/>
      <c r="BM571" s="6"/>
      <c r="BN571" s="6"/>
      <c r="BO571" s="6"/>
      <c r="BZ571" s="6"/>
    </row>
    <row r="572">
      <c r="A572" s="21"/>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7"/>
      <c r="AP572" s="15"/>
      <c r="AT572" s="15"/>
      <c r="AU572" s="15"/>
      <c r="AV572" s="15"/>
      <c r="AW572" s="15"/>
      <c r="AX572" s="15"/>
      <c r="AY572" s="15"/>
      <c r="AZ572" s="6"/>
      <c r="BA572" s="6"/>
      <c r="BB572" s="6"/>
      <c r="BC572" s="6"/>
      <c r="BD572" s="6"/>
      <c r="BE572" s="6"/>
      <c r="BF572" s="6"/>
      <c r="BG572" s="6"/>
      <c r="BH572" s="6"/>
      <c r="BI572" s="6"/>
      <c r="BJ572" s="6"/>
      <c r="BK572" s="6"/>
      <c r="BL572" s="6"/>
      <c r="BM572" s="6"/>
      <c r="BN572" s="6"/>
      <c r="BO572" s="6"/>
      <c r="BZ572" s="6"/>
    </row>
    <row r="573">
      <c r="A573" s="21"/>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7"/>
      <c r="AP573" s="15"/>
      <c r="AT573" s="15"/>
      <c r="AU573" s="15"/>
      <c r="AV573" s="15"/>
      <c r="AW573" s="15"/>
      <c r="AX573" s="15"/>
      <c r="AY573" s="15"/>
      <c r="AZ573" s="6"/>
      <c r="BA573" s="6"/>
      <c r="BB573" s="6"/>
      <c r="BC573" s="6"/>
      <c r="BD573" s="6"/>
      <c r="BE573" s="6"/>
      <c r="BF573" s="6"/>
      <c r="BG573" s="6"/>
      <c r="BH573" s="6"/>
      <c r="BI573" s="6"/>
      <c r="BJ573" s="6"/>
      <c r="BK573" s="6"/>
      <c r="BL573" s="6"/>
      <c r="BM573" s="6"/>
      <c r="BN573" s="6"/>
      <c r="BO573" s="6"/>
      <c r="BZ573" s="6"/>
    </row>
    <row r="574">
      <c r="A574" s="21"/>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7"/>
      <c r="AP574" s="15"/>
      <c r="AT574" s="15"/>
      <c r="AU574" s="15"/>
      <c r="AV574" s="15"/>
      <c r="AW574" s="15"/>
      <c r="AX574" s="15"/>
      <c r="AY574" s="15"/>
      <c r="AZ574" s="6"/>
      <c r="BA574" s="6"/>
      <c r="BB574" s="6"/>
      <c r="BC574" s="6"/>
      <c r="BD574" s="6"/>
      <c r="BE574" s="6"/>
      <c r="BF574" s="6"/>
      <c r="BG574" s="6"/>
      <c r="BH574" s="6"/>
      <c r="BI574" s="6"/>
      <c r="BJ574" s="6"/>
      <c r="BK574" s="6"/>
      <c r="BL574" s="6"/>
      <c r="BM574" s="6"/>
      <c r="BN574" s="6"/>
      <c r="BO574" s="6"/>
      <c r="BZ574" s="6"/>
    </row>
    <row r="575">
      <c r="A575" s="21"/>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7"/>
      <c r="AP575" s="15"/>
      <c r="AT575" s="15"/>
      <c r="AU575" s="15"/>
      <c r="AV575" s="15"/>
      <c r="AW575" s="15"/>
      <c r="AX575" s="15"/>
      <c r="AY575" s="15"/>
      <c r="AZ575" s="6"/>
      <c r="BA575" s="6"/>
      <c r="BB575" s="6"/>
      <c r="BC575" s="6"/>
      <c r="BD575" s="6"/>
      <c r="BE575" s="6"/>
      <c r="BF575" s="6"/>
      <c r="BG575" s="6"/>
      <c r="BH575" s="6"/>
      <c r="BI575" s="6"/>
      <c r="BJ575" s="6"/>
      <c r="BK575" s="6"/>
      <c r="BL575" s="6"/>
      <c r="BM575" s="6"/>
      <c r="BN575" s="6"/>
      <c r="BO575" s="6"/>
      <c r="BZ575" s="6"/>
    </row>
    <row r="576">
      <c r="A576" s="21"/>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7"/>
      <c r="AP576" s="15"/>
      <c r="AT576" s="15"/>
      <c r="AU576" s="15"/>
      <c r="AV576" s="15"/>
      <c r="AW576" s="15"/>
      <c r="AX576" s="15"/>
      <c r="AY576" s="15"/>
      <c r="AZ576" s="6"/>
      <c r="BA576" s="6"/>
      <c r="BB576" s="6"/>
      <c r="BC576" s="6"/>
      <c r="BD576" s="6"/>
      <c r="BE576" s="6"/>
      <c r="BF576" s="6"/>
      <c r="BG576" s="6"/>
      <c r="BH576" s="6"/>
      <c r="BI576" s="6"/>
      <c r="BJ576" s="6"/>
      <c r="BK576" s="6"/>
      <c r="BL576" s="6"/>
      <c r="BM576" s="6"/>
      <c r="BN576" s="6"/>
      <c r="BO576" s="6"/>
      <c r="BZ576" s="6"/>
    </row>
    <row r="577">
      <c r="A577" s="21"/>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7"/>
      <c r="AP577" s="15"/>
      <c r="AT577" s="15"/>
      <c r="AU577" s="15"/>
      <c r="AV577" s="15"/>
      <c r="AW577" s="15"/>
      <c r="AX577" s="15"/>
      <c r="AY577" s="15"/>
      <c r="AZ577" s="6"/>
      <c r="BA577" s="6"/>
      <c r="BB577" s="6"/>
      <c r="BC577" s="6"/>
      <c r="BD577" s="6"/>
      <c r="BE577" s="6"/>
      <c r="BF577" s="6"/>
      <c r="BG577" s="6"/>
      <c r="BH577" s="6"/>
      <c r="BI577" s="6"/>
      <c r="BJ577" s="6"/>
      <c r="BK577" s="6"/>
      <c r="BL577" s="6"/>
      <c r="BM577" s="6"/>
      <c r="BN577" s="6"/>
      <c r="BO577" s="6"/>
      <c r="BZ577" s="6"/>
    </row>
    <row r="578">
      <c r="A578" s="21"/>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7"/>
      <c r="AP578" s="15"/>
      <c r="AT578" s="15"/>
      <c r="AU578" s="15"/>
      <c r="AV578" s="15"/>
      <c r="AW578" s="15"/>
      <c r="AX578" s="15"/>
      <c r="AY578" s="15"/>
      <c r="AZ578" s="6"/>
      <c r="BA578" s="6"/>
      <c r="BB578" s="6"/>
      <c r="BC578" s="6"/>
      <c r="BD578" s="6"/>
      <c r="BE578" s="6"/>
      <c r="BF578" s="6"/>
      <c r="BG578" s="6"/>
      <c r="BH578" s="6"/>
      <c r="BI578" s="6"/>
      <c r="BJ578" s="6"/>
      <c r="BK578" s="6"/>
      <c r="BL578" s="6"/>
      <c r="BM578" s="6"/>
      <c r="BN578" s="6"/>
      <c r="BO578" s="6"/>
      <c r="BZ578" s="6"/>
    </row>
    <row r="579">
      <c r="A579" s="21"/>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7"/>
      <c r="AP579" s="15"/>
      <c r="AT579" s="15"/>
      <c r="AU579" s="15"/>
      <c r="AV579" s="15"/>
      <c r="AW579" s="15"/>
      <c r="AX579" s="15"/>
      <c r="AY579" s="15"/>
      <c r="AZ579" s="6"/>
      <c r="BA579" s="6"/>
      <c r="BB579" s="6"/>
      <c r="BC579" s="6"/>
      <c r="BD579" s="6"/>
      <c r="BE579" s="6"/>
      <c r="BF579" s="6"/>
      <c r="BG579" s="6"/>
      <c r="BH579" s="6"/>
      <c r="BI579" s="6"/>
      <c r="BJ579" s="6"/>
      <c r="BK579" s="6"/>
      <c r="BL579" s="6"/>
      <c r="BM579" s="6"/>
      <c r="BN579" s="6"/>
      <c r="BO579" s="6"/>
      <c r="BZ579" s="6"/>
    </row>
    <row r="580">
      <c r="A580" s="21"/>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7"/>
      <c r="AP580" s="15"/>
      <c r="AT580" s="15"/>
      <c r="AU580" s="15"/>
      <c r="AV580" s="15"/>
      <c r="AW580" s="15"/>
      <c r="AX580" s="15"/>
      <c r="AY580" s="15"/>
      <c r="AZ580" s="6"/>
      <c r="BA580" s="6"/>
      <c r="BB580" s="6"/>
      <c r="BC580" s="6"/>
      <c r="BD580" s="6"/>
      <c r="BE580" s="6"/>
      <c r="BF580" s="6"/>
      <c r="BG580" s="6"/>
      <c r="BH580" s="6"/>
      <c r="BI580" s="6"/>
      <c r="BJ580" s="6"/>
      <c r="BK580" s="6"/>
      <c r="BL580" s="6"/>
      <c r="BM580" s="6"/>
      <c r="BN580" s="6"/>
      <c r="BO580" s="6"/>
      <c r="BZ580" s="6"/>
    </row>
    <row r="581">
      <c r="A581" s="21"/>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7"/>
      <c r="AP581" s="15"/>
      <c r="AT581" s="15"/>
      <c r="AU581" s="15"/>
      <c r="AV581" s="15"/>
      <c r="AW581" s="15"/>
      <c r="AX581" s="15"/>
      <c r="AY581" s="15"/>
      <c r="AZ581" s="6"/>
      <c r="BA581" s="6"/>
      <c r="BB581" s="6"/>
      <c r="BC581" s="6"/>
      <c r="BD581" s="6"/>
      <c r="BE581" s="6"/>
      <c r="BF581" s="6"/>
      <c r="BG581" s="6"/>
      <c r="BH581" s="6"/>
      <c r="BI581" s="6"/>
      <c r="BJ581" s="6"/>
      <c r="BK581" s="6"/>
      <c r="BL581" s="6"/>
      <c r="BM581" s="6"/>
      <c r="BN581" s="6"/>
      <c r="BO581" s="6"/>
      <c r="BZ581" s="6"/>
    </row>
    <row r="582">
      <c r="A582" s="21"/>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7"/>
      <c r="AP582" s="15"/>
      <c r="AT582" s="15"/>
      <c r="AU582" s="15"/>
      <c r="AV582" s="15"/>
      <c r="AW582" s="15"/>
      <c r="AX582" s="15"/>
      <c r="AY582" s="15"/>
      <c r="AZ582" s="6"/>
      <c r="BA582" s="6"/>
      <c r="BB582" s="6"/>
      <c r="BC582" s="6"/>
      <c r="BD582" s="6"/>
      <c r="BE582" s="6"/>
      <c r="BF582" s="6"/>
      <c r="BG582" s="6"/>
      <c r="BH582" s="6"/>
      <c r="BI582" s="6"/>
      <c r="BJ582" s="6"/>
      <c r="BK582" s="6"/>
      <c r="BL582" s="6"/>
      <c r="BM582" s="6"/>
      <c r="BN582" s="6"/>
      <c r="BO582" s="6"/>
      <c r="BZ582" s="6"/>
    </row>
    <row r="583">
      <c r="A583" s="21"/>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7"/>
      <c r="AP583" s="15"/>
      <c r="AT583" s="15"/>
      <c r="AU583" s="15"/>
      <c r="AV583" s="15"/>
      <c r="AW583" s="15"/>
      <c r="AX583" s="15"/>
      <c r="AY583" s="15"/>
      <c r="AZ583" s="6"/>
      <c r="BA583" s="6"/>
      <c r="BB583" s="6"/>
      <c r="BC583" s="6"/>
      <c r="BD583" s="6"/>
      <c r="BE583" s="6"/>
      <c r="BF583" s="6"/>
      <c r="BG583" s="6"/>
      <c r="BH583" s="6"/>
      <c r="BI583" s="6"/>
      <c r="BJ583" s="6"/>
      <c r="BK583" s="6"/>
      <c r="BL583" s="6"/>
      <c r="BM583" s="6"/>
      <c r="BN583" s="6"/>
      <c r="BO583" s="6"/>
      <c r="BZ583" s="6"/>
    </row>
    <row r="584">
      <c r="A584" s="21"/>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7"/>
      <c r="AP584" s="15"/>
      <c r="AT584" s="15"/>
      <c r="AU584" s="15"/>
      <c r="AV584" s="15"/>
      <c r="AW584" s="15"/>
      <c r="AX584" s="15"/>
      <c r="AY584" s="15"/>
      <c r="AZ584" s="6"/>
      <c r="BA584" s="6"/>
      <c r="BB584" s="6"/>
      <c r="BC584" s="6"/>
      <c r="BD584" s="6"/>
      <c r="BE584" s="6"/>
      <c r="BF584" s="6"/>
      <c r="BG584" s="6"/>
      <c r="BH584" s="6"/>
      <c r="BI584" s="6"/>
      <c r="BJ584" s="6"/>
      <c r="BK584" s="6"/>
      <c r="BL584" s="6"/>
      <c r="BM584" s="6"/>
      <c r="BN584" s="6"/>
      <c r="BO584" s="6"/>
      <c r="BZ584" s="6"/>
    </row>
    <row r="585">
      <c r="A585" s="21"/>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7"/>
      <c r="AP585" s="15"/>
      <c r="AT585" s="15"/>
      <c r="AU585" s="15"/>
      <c r="AV585" s="15"/>
      <c r="AW585" s="15"/>
      <c r="AX585" s="15"/>
      <c r="AY585" s="15"/>
      <c r="AZ585" s="6"/>
      <c r="BA585" s="6"/>
      <c r="BB585" s="6"/>
      <c r="BC585" s="6"/>
      <c r="BD585" s="6"/>
      <c r="BE585" s="6"/>
      <c r="BF585" s="6"/>
      <c r="BG585" s="6"/>
      <c r="BH585" s="6"/>
      <c r="BI585" s="6"/>
      <c r="BJ585" s="6"/>
      <c r="BK585" s="6"/>
      <c r="BL585" s="6"/>
      <c r="BM585" s="6"/>
      <c r="BN585" s="6"/>
      <c r="BO585" s="6"/>
      <c r="BZ585" s="6"/>
    </row>
    <row r="586">
      <c r="A586" s="21"/>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7"/>
      <c r="AP586" s="15"/>
      <c r="AT586" s="15"/>
      <c r="AU586" s="15"/>
      <c r="AV586" s="15"/>
      <c r="AW586" s="15"/>
      <c r="AX586" s="15"/>
      <c r="AY586" s="15"/>
      <c r="AZ586" s="6"/>
      <c r="BA586" s="6"/>
      <c r="BB586" s="6"/>
      <c r="BC586" s="6"/>
      <c r="BD586" s="6"/>
      <c r="BE586" s="6"/>
      <c r="BF586" s="6"/>
      <c r="BG586" s="6"/>
      <c r="BH586" s="6"/>
      <c r="BI586" s="6"/>
      <c r="BJ586" s="6"/>
      <c r="BK586" s="6"/>
      <c r="BL586" s="6"/>
      <c r="BM586" s="6"/>
      <c r="BN586" s="6"/>
      <c r="BO586" s="6"/>
      <c r="BZ586" s="6"/>
    </row>
    <row r="587">
      <c r="A587" s="21"/>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7"/>
      <c r="AP587" s="15"/>
      <c r="AT587" s="15"/>
      <c r="AU587" s="15"/>
      <c r="AV587" s="15"/>
      <c r="AW587" s="15"/>
      <c r="AX587" s="15"/>
      <c r="AY587" s="15"/>
      <c r="AZ587" s="6"/>
      <c r="BA587" s="6"/>
      <c r="BB587" s="6"/>
      <c r="BC587" s="6"/>
      <c r="BD587" s="6"/>
      <c r="BE587" s="6"/>
      <c r="BF587" s="6"/>
      <c r="BG587" s="6"/>
      <c r="BH587" s="6"/>
      <c r="BI587" s="6"/>
      <c r="BJ587" s="6"/>
      <c r="BK587" s="6"/>
      <c r="BL587" s="6"/>
      <c r="BM587" s="6"/>
      <c r="BN587" s="6"/>
      <c r="BO587" s="6"/>
      <c r="BZ587" s="6"/>
    </row>
    <row r="588">
      <c r="A588" s="21"/>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7"/>
      <c r="AP588" s="15"/>
      <c r="AT588" s="15"/>
      <c r="AU588" s="15"/>
      <c r="AV588" s="15"/>
      <c r="AW588" s="15"/>
      <c r="AX588" s="15"/>
      <c r="AY588" s="15"/>
      <c r="AZ588" s="6"/>
      <c r="BA588" s="6"/>
      <c r="BB588" s="6"/>
      <c r="BC588" s="6"/>
      <c r="BD588" s="6"/>
      <c r="BE588" s="6"/>
      <c r="BF588" s="6"/>
      <c r="BG588" s="6"/>
      <c r="BH588" s="6"/>
      <c r="BI588" s="6"/>
      <c r="BJ588" s="6"/>
      <c r="BK588" s="6"/>
      <c r="BL588" s="6"/>
      <c r="BM588" s="6"/>
      <c r="BN588" s="6"/>
      <c r="BO588" s="6"/>
      <c r="BZ588" s="6"/>
    </row>
    <row r="589">
      <c r="A589" s="21"/>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7"/>
      <c r="AP589" s="15"/>
      <c r="AT589" s="15"/>
      <c r="AU589" s="15"/>
      <c r="AV589" s="15"/>
      <c r="AW589" s="15"/>
      <c r="AX589" s="15"/>
      <c r="AY589" s="15"/>
      <c r="AZ589" s="6"/>
      <c r="BA589" s="6"/>
      <c r="BB589" s="6"/>
      <c r="BC589" s="6"/>
      <c r="BD589" s="6"/>
      <c r="BE589" s="6"/>
      <c r="BF589" s="6"/>
      <c r="BG589" s="6"/>
      <c r="BH589" s="6"/>
      <c r="BI589" s="6"/>
      <c r="BJ589" s="6"/>
      <c r="BK589" s="6"/>
      <c r="BL589" s="6"/>
      <c r="BM589" s="6"/>
      <c r="BN589" s="6"/>
      <c r="BO589" s="6"/>
      <c r="BZ589" s="6"/>
    </row>
    <row r="590">
      <c r="A590" s="21"/>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7"/>
      <c r="AP590" s="15"/>
      <c r="AT590" s="15"/>
      <c r="AU590" s="15"/>
      <c r="AV590" s="15"/>
      <c r="AW590" s="15"/>
      <c r="AX590" s="15"/>
      <c r="AY590" s="15"/>
      <c r="AZ590" s="6"/>
      <c r="BA590" s="6"/>
      <c r="BB590" s="6"/>
      <c r="BC590" s="6"/>
      <c r="BD590" s="6"/>
      <c r="BE590" s="6"/>
      <c r="BF590" s="6"/>
      <c r="BG590" s="6"/>
      <c r="BH590" s="6"/>
      <c r="BI590" s="6"/>
      <c r="BJ590" s="6"/>
      <c r="BK590" s="6"/>
      <c r="BL590" s="6"/>
      <c r="BM590" s="6"/>
      <c r="BN590" s="6"/>
      <c r="BO590" s="6"/>
      <c r="BZ590" s="6"/>
    </row>
    <row r="591">
      <c r="A591" s="21"/>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7"/>
      <c r="AP591" s="15"/>
      <c r="AT591" s="15"/>
      <c r="AU591" s="15"/>
      <c r="AV591" s="15"/>
      <c r="AW591" s="15"/>
      <c r="AX591" s="15"/>
      <c r="AY591" s="15"/>
      <c r="AZ591" s="6"/>
      <c r="BA591" s="6"/>
      <c r="BB591" s="6"/>
      <c r="BC591" s="6"/>
      <c r="BD591" s="6"/>
      <c r="BE591" s="6"/>
      <c r="BF591" s="6"/>
      <c r="BG591" s="6"/>
      <c r="BH591" s="6"/>
      <c r="BI591" s="6"/>
      <c r="BJ591" s="6"/>
      <c r="BK591" s="6"/>
      <c r="BL591" s="6"/>
      <c r="BM591" s="6"/>
      <c r="BN591" s="6"/>
      <c r="BO591" s="6"/>
      <c r="BZ591" s="6"/>
    </row>
    <row r="592">
      <c r="A592" s="21"/>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7"/>
      <c r="AP592" s="15"/>
      <c r="AT592" s="15"/>
      <c r="AU592" s="15"/>
      <c r="AV592" s="15"/>
      <c r="AW592" s="15"/>
      <c r="AX592" s="15"/>
      <c r="AY592" s="15"/>
      <c r="AZ592" s="6"/>
      <c r="BA592" s="6"/>
      <c r="BB592" s="6"/>
      <c r="BC592" s="6"/>
      <c r="BD592" s="6"/>
      <c r="BE592" s="6"/>
      <c r="BF592" s="6"/>
      <c r="BG592" s="6"/>
      <c r="BH592" s="6"/>
      <c r="BI592" s="6"/>
      <c r="BJ592" s="6"/>
      <c r="BK592" s="6"/>
      <c r="BL592" s="6"/>
      <c r="BM592" s="6"/>
      <c r="BN592" s="6"/>
      <c r="BO592" s="6"/>
      <c r="BZ592" s="6"/>
    </row>
    <row r="593">
      <c r="A593" s="21"/>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7"/>
      <c r="AP593" s="15"/>
      <c r="AT593" s="15"/>
      <c r="AU593" s="15"/>
      <c r="AV593" s="15"/>
      <c r="AW593" s="15"/>
      <c r="AX593" s="15"/>
      <c r="AY593" s="15"/>
      <c r="AZ593" s="6"/>
      <c r="BA593" s="6"/>
      <c r="BB593" s="6"/>
      <c r="BC593" s="6"/>
      <c r="BD593" s="6"/>
      <c r="BE593" s="6"/>
      <c r="BF593" s="6"/>
      <c r="BG593" s="6"/>
      <c r="BH593" s="6"/>
      <c r="BI593" s="6"/>
      <c r="BJ593" s="6"/>
      <c r="BK593" s="6"/>
      <c r="BL593" s="6"/>
      <c r="BM593" s="6"/>
      <c r="BN593" s="6"/>
      <c r="BO593" s="6"/>
      <c r="BZ593" s="6"/>
    </row>
    <row r="594">
      <c r="A594" s="21"/>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7"/>
      <c r="AP594" s="15"/>
      <c r="AT594" s="15"/>
      <c r="AU594" s="15"/>
      <c r="AV594" s="15"/>
      <c r="AW594" s="15"/>
      <c r="AX594" s="15"/>
      <c r="AY594" s="15"/>
      <c r="AZ594" s="6"/>
      <c r="BA594" s="6"/>
      <c r="BB594" s="6"/>
      <c r="BC594" s="6"/>
      <c r="BD594" s="6"/>
      <c r="BE594" s="6"/>
      <c r="BF594" s="6"/>
      <c r="BG594" s="6"/>
      <c r="BH594" s="6"/>
      <c r="BI594" s="6"/>
      <c r="BJ594" s="6"/>
      <c r="BK594" s="6"/>
      <c r="BL594" s="6"/>
      <c r="BM594" s="6"/>
      <c r="BN594" s="6"/>
      <c r="BO594" s="6"/>
      <c r="BZ594" s="6"/>
    </row>
    <row r="595">
      <c r="A595" s="21"/>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7"/>
      <c r="AP595" s="15"/>
      <c r="AT595" s="15"/>
      <c r="AU595" s="15"/>
      <c r="AV595" s="15"/>
      <c r="AW595" s="15"/>
      <c r="AX595" s="15"/>
      <c r="AY595" s="15"/>
      <c r="AZ595" s="6"/>
      <c r="BA595" s="6"/>
      <c r="BB595" s="6"/>
      <c r="BC595" s="6"/>
      <c r="BD595" s="6"/>
      <c r="BE595" s="6"/>
      <c r="BF595" s="6"/>
      <c r="BG595" s="6"/>
      <c r="BH595" s="6"/>
      <c r="BI595" s="6"/>
      <c r="BJ595" s="6"/>
      <c r="BK595" s="6"/>
      <c r="BL595" s="6"/>
      <c r="BM595" s="6"/>
      <c r="BN595" s="6"/>
      <c r="BO595" s="6"/>
      <c r="BZ595" s="6"/>
    </row>
    <row r="596">
      <c r="A596" s="21"/>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7"/>
      <c r="AP596" s="15"/>
      <c r="AT596" s="15"/>
      <c r="AU596" s="15"/>
      <c r="AV596" s="15"/>
      <c r="AW596" s="15"/>
      <c r="AX596" s="15"/>
      <c r="AY596" s="15"/>
      <c r="AZ596" s="6"/>
      <c r="BA596" s="6"/>
      <c r="BB596" s="6"/>
      <c r="BC596" s="6"/>
      <c r="BD596" s="6"/>
      <c r="BE596" s="6"/>
      <c r="BF596" s="6"/>
      <c r="BG596" s="6"/>
      <c r="BH596" s="6"/>
      <c r="BI596" s="6"/>
      <c r="BJ596" s="6"/>
      <c r="BK596" s="6"/>
      <c r="BL596" s="6"/>
      <c r="BM596" s="6"/>
      <c r="BN596" s="6"/>
      <c r="BO596" s="6"/>
      <c r="BZ596" s="6"/>
    </row>
    <row r="597">
      <c r="A597" s="21"/>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7"/>
      <c r="AP597" s="15"/>
      <c r="AT597" s="15"/>
      <c r="AU597" s="15"/>
      <c r="AV597" s="15"/>
      <c r="AW597" s="15"/>
      <c r="AX597" s="15"/>
      <c r="AY597" s="15"/>
      <c r="AZ597" s="6"/>
      <c r="BA597" s="6"/>
      <c r="BB597" s="6"/>
      <c r="BC597" s="6"/>
      <c r="BD597" s="6"/>
      <c r="BE597" s="6"/>
      <c r="BF597" s="6"/>
      <c r="BG597" s="6"/>
      <c r="BH597" s="6"/>
      <c r="BI597" s="6"/>
      <c r="BJ597" s="6"/>
      <c r="BK597" s="6"/>
      <c r="BL597" s="6"/>
      <c r="BM597" s="6"/>
      <c r="BN597" s="6"/>
      <c r="BO597" s="6"/>
      <c r="BZ597" s="6"/>
    </row>
    <row r="598">
      <c r="A598" s="21"/>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7"/>
      <c r="AP598" s="15"/>
      <c r="AT598" s="15"/>
      <c r="AU598" s="15"/>
      <c r="AV598" s="15"/>
      <c r="AW598" s="15"/>
      <c r="AX598" s="15"/>
      <c r="AY598" s="15"/>
      <c r="AZ598" s="6"/>
      <c r="BA598" s="6"/>
      <c r="BB598" s="6"/>
      <c r="BC598" s="6"/>
      <c r="BD598" s="6"/>
      <c r="BE598" s="6"/>
      <c r="BF598" s="6"/>
      <c r="BG598" s="6"/>
      <c r="BH598" s="6"/>
      <c r="BI598" s="6"/>
      <c r="BJ598" s="6"/>
      <c r="BK598" s="6"/>
      <c r="BL598" s="6"/>
      <c r="BM598" s="6"/>
      <c r="BN598" s="6"/>
      <c r="BO598" s="6"/>
      <c r="BZ598" s="6"/>
    </row>
    <row r="599">
      <c r="A599" s="21"/>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7"/>
      <c r="AP599" s="15"/>
      <c r="AT599" s="15"/>
      <c r="AU599" s="15"/>
      <c r="AV599" s="15"/>
      <c r="AW599" s="15"/>
      <c r="AX599" s="15"/>
      <c r="AY599" s="15"/>
      <c r="AZ599" s="6"/>
      <c r="BA599" s="6"/>
      <c r="BB599" s="6"/>
      <c r="BC599" s="6"/>
      <c r="BD599" s="6"/>
      <c r="BE599" s="6"/>
      <c r="BF599" s="6"/>
      <c r="BG599" s="6"/>
      <c r="BH599" s="6"/>
      <c r="BI599" s="6"/>
      <c r="BJ599" s="6"/>
      <c r="BK599" s="6"/>
      <c r="BL599" s="6"/>
      <c r="BM599" s="6"/>
      <c r="BN599" s="6"/>
      <c r="BO599" s="6"/>
      <c r="BZ599" s="6"/>
    </row>
    <row r="600">
      <c r="A600" s="21"/>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7"/>
      <c r="AP600" s="15"/>
      <c r="AT600" s="15"/>
      <c r="AU600" s="15"/>
      <c r="AV600" s="15"/>
      <c r="AW600" s="15"/>
      <c r="AX600" s="15"/>
      <c r="AY600" s="15"/>
      <c r="AZ600" s="6"/>
      <c r="BA600" s="6"/>
      <c r="BB600" s="6"/>
      <c r="BC600" s="6"/>
      <c r="BD600" s="6"/>
      <c r="BE600" s="6"/>
      <c r="BF600" s="6"/>
      <c r="BG600" s="6"/>
      <c r="BH600" s="6"/>
      <c r="BI600" s="6"/>
      <c r="BJ600" s="6"/>
      <c r="BK600" s="6"/>
      <c r="BL600" s="6"/>
      <c r="BM600" s="6"/>
      <c r="BN600" s="6"/>
      <c r="BO600" s="6"/>
      <c r="BZ600" s="6"/>
    </row>
    <row r="601">
      <c r="A601" s="21"/>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7"/>
      <c r="AP601" s="15"/>
      <c r="AT601" s="15"/>
      <c r="AU601" s="15"/>
      <c r="AV601" s="15"/>
      <c r="AW601" s="15"/>
      <c r="AX601" s="15"/>
      <c r="AY601" s="15"/>
      <c r="AZ601" s="6"/>
      <c r="BA601" s="6"/>
      <c r="BB601" s="6"/>
      <c r="BC601" s="6"/>
      <c r="BD601" s="6"/>
      <c r="BE601" s="6"/>
      <c r="BF601" s="6"/>
      <c r="BG601" s="6"/>
      <c r="BH601" s="6"/>
      <c r="BI601" s="6"/>
      <c r="BJ601" s="6"/>
      <c r="BK601" s="6"/>
      <c r="BL601" s="6"/>
      <c r="BM601" s="6"/>
      <c r="BN601" s="6"/>
      <c r="BO601" s="6"/>
      <c r="BZ601" s="6"/>
    </row>
    <row r="602">
      <c r="A602" s="21"/>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7"/>
      <c r="AP602" s="15"/>
      <c r="AT602" s="15"/>
      <c r="AU602" s="15"/>
      <c r="AV602" s="15"/>
      <c r="AW602" s="15"/>
      <c r="AX602" s="15"/>
      <c r="AY602" s="15"/>
      <c r="AZ602" s="6"/>
      <c r="BA602" s="6"/>
      <c r="BB602" s="6"/>
      <c r="BC602" s="6"/>
      <c r="BD602" s="6"/>
      <c r="BE602" s="6"/>
      <c r="BF602" s="6"/>
      <c r="BG602" s="6"/>
      <c r="BH602" s="6"/>
      <c r="BI602" s="6"/>
      <c r="BJ602" s="6"/>
      <c r="BK602" s="6"/>
      <c r="BL602" s="6"/>
      <c r="BM602" s="6"/>
      <c r="BN602" s="6"/>
      <c r="BO602" s="6"/>
      <c r="BZ602" s="6"/>
    </row>
    <row r="603">
      <c r="A603" s="21"/>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7"/>
      <c r="AP603" s="15"/>
      <c r="AT603" s="15"/>
      <c r="AU603" s="15"/>
      <c r="AV603" s="15"/>
      <c r="AW603" s="15"/>
      <c r="AX603" s="15"/>
      <c r="AY603" s="15"/>
      <c r="AZ603" s="6"/>
      <c r="BA603" s="6"/>
      <c r="BB603" s="6"/>
      <c r="BC603" s="6"/>
      <c r="BD603" s="6"/>
      <c r="BE603" s="6"/>
      <c r="BF603" s="6"/>
      <c r="BG603" s="6"/>
      <c r="BH603" s="6"/>
      <c r="BI603" s="6"/>
      <c r="BJ603" s="6"/>
      <c r="BK603" s="6"/>
      <c r="BL603" s="6"/>
      <c r="BM603" s="6"/>
      <c r="BN603" s="6"/>
      <c r="BO603" s="6"/>
      <c r="BZ603" s="6"/>
    </row>
    <row r="604">
      <c r="A604" s="21"/>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7"/>
      <c r="AP604" s="15"/>
      <c r="AT604" s="15"/>
      <c r="AU604" s="15"/>
      <c r="AV604" s="15"/>
      <c r="AW604" s="15"/>
      <c r="AX604" s="15"/>
      <c r="AY604" s="15"/>
      <c r="AZ604" s="6"/>
      <c r="BA604" s="6"/>
      <c r="BB604" s="6"/>
      <c r="BC604" s="6"/>
      <c r="BD604" s="6"/>
      <c r="BE604" s="6"/>
      <c r="BF604" s="6"/>
      <c r="BG604" s="6"/>
      <c r="BH604" s="6"/>
      <c r="BI604" s="6"/>
      <c r="BJ604" s="6"/>
      <c r="BK604" s="6"/>
      <c r="BL604" s="6"/>
      <c r="BM604" s="6"/>
      <c r="BN604" s="6"/>
      <c r="BO604" s="6"/>
      <c r="BZ604" s="6"/>
    </row>
    <row r="605">
      <c r="A605" s="21"/>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7"/>
      <c r="AP605" s="15"/>
      <c r="AT605" s="15"/>
      <c r="AU605" s="15"/>
      <c r="AV605" s="15"/>
      <c r="AW605" s="15"/>
      <c r="AX605" s="15"/>
      <c r="AY605" s="15"/>
      <c r="AZ605" s="6"/>
      <c r="BA605" s="6"/>
      <c r="BB605" s="6"/>
      <c r="BC605" s="6"/>
      <c r="BD605" s="6"/>
      <c r="BE605" s="6"/>
      <c r="BF605" s="6"/>
      <c r="BG605" s="6"/>
      <c r="BH605" s="6"/>
      <c r="BI605" s="6"/>
      <c r="BJ605" s="6"/>
      <c r="BK605" s="6"/>
      <c r="BL605" s="6"/>
      <c r="BM605" s="6"/>
      <c r="BN605" s="6"/>
      <c r="BO605" s="6"/>
      <c r="BZ605" s="6"/>
    </row>
    <row r="606">
      <c r="A606" s="21"/>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7"/>
      <c r="AP606" s="15"/>
      <c r="AT606" s="15"/>
      <c r="AU606" s="15"/>
      <c r="AV606" s="15"/>
      <c r="AW606" s="15"/>
      <c r="AX606" s="15"/>
      <c r="AY606" s="15"/>
      <c r="AZ606" s="6"/>
      <c r="BA606" s="6"/>
      <c r="BB606" s="6"/>
      <c r="BC606" s="6"/>
      <c r="BD606" s="6"/>
      <c r="BE606" s="6"/>
      <c r="BF606" s="6"/>
      <c r="BG606" s="6"/>
      <c r="BH606" s="6"/>
      <c r="BI606" s="6"/>
      <c r="BJ606" s="6"/>
      <c r="BK606" s="6"/>
      <c r="BL606" s="6"/>
      <c r="BM606" s="6"/>
      <c r="BN606" s="6"/>
      <c r="BO606" s="6"/>
      <c r="BZ606" s="6"/>
    </row>
    <row r="607">
      <c r="A607" s="21"/>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7"/>
      <c r="AP607" s="15"/>
      <c r="AT607" s="15"/>
      <c r="AU607" s="15"/>
      <c r="AV607" s="15"/>
      <c r="AW607" s="15"/>
      <c r="AX607" s="15"/>
      <c r="AY607" s="15"/>
      <c r="AZ607" s="6"/>
      <c r="BA607" s="6"/>
      <c r="BB607" s="6"/>
      <c r="BC607" s="6"/>
      <c r="BD607" s="6"/>
      <c r="BE607" s="6"/>
      <c r="BF607" s="6"/>
      <c r="BG607" s="6"/>
      <c r="BH607" s="6"/>
      <c r="BI607" s="6"/>
      <c r="BJ607" s="6"/>
      <c r="BK607" s="6"/>
      <c r="BL607" s="6"/>
      <c r="BM607" s="6"/>
      <c r="BN607" s="6"/>
      <c r="BO607" s="6"/>
      <c r="BZ607" s="6"/>
    </row>
    <row r="608">
      <c r="A608" s="21"/>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7"/>
      <c r="AP608" s="15"/>
      <c r="AT608" s="15"/>
      <c r="AU608" s="15"/>
      <c r="AV608" s="15"/>
      <c r="AW608" s="15"/>
      <c r="AX608" s="15"/>
      <c r="AY608" s="15"/>
      <c r="AZ608" s="6"/>
      <c r="BA608" s="6"/>
      <c r="BB608" s="6"/>
      <c r="BC608" s="6"/>
      <c r="BD608" s="6"/>
      <c r="BE608" s="6"/>
      <c r="BF608" s="6"/>
      <c r="BG608" s="6"/>
      <c r="BH608" s="6"/>
      <c r="BI608" s="6"/>
      <c r="BJ608" s="6"/>
      <c r="BK608" s="6"/>
      <c r="BL608" s="6"/>
      <c r="BM608" s="6"/>
      <c r="BN608" s="6"/>
      <c r="BO608" s="6"/>
      <c r="BZ608" s="6"/>
    </row>
    <row r="609">
      <c r="A609" s="21"/>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7"/>
      <c r="AP609" s="15"/>
      <c r="AT609" s="15"/>
      <c r="AU609" s="15"/>
      <c r="AV609" s="15"/>
      <c r="AW609" s="15"/>
      <c r="AX609" s="15"/>
      <c r="AY609" s="15"/>
      <c r="AZ609" s="6"/>
      <c r="BA609" s="6"/>
      <c r="BB609" s="6"/>
      <c r="BC609" s="6"/>
      <c r="BD609" s="6"/>
      <c r="BE609" s="6"/>
      <c r="BF609" s="6"/>
      <c r="BG609" s="6"/>
      <c r="BH609" s="6"/>
      <c r="BI609" s="6"/>
      <c r="BJ609" s="6"/>
      <c r="BK609" s="6"/>
      <c r="BL609" s="6"/>
      <c r="BM609" s="6"/>
      <c r="BN609" s="6"/>
      <c r="BO609" s="6"/>
      <c r="BZ609" s="6"/>
    </row>
    <row r="610">
      <c r="A610" s="21"/>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7"/>
      <c r="AP610" s="15"/>
      <c r="AT610" s="15"/>
      <c r="AU610" s="15"/>
      <c r="AV610" s="15"/>
      <c r="AW610" s="15"/>
      <c r="AX610" s="15"/>
      <c r="AY610" s="15"/>
      <c r="AZ610" s="6"/>
      <c r="BA610" s="6"/>
      <c r="BB610" s="6"/>
      <c r="BC610" s="6"/>
      <c r="BD610" s="6"/>
      <c r="BE610" s="6"/>
      <c r="BF610" s="6"/>
      <c r="BG610" s="6"/>
      <c r="BH610" s="6"/>
      <c r="BI610" s="6"/>
      <c r="BJ610" s="6"/>
      <c r="BK610" s="6"/>
      <c r="BL610" s="6"/>
      <c r="BM610" s="6"/>
      <c r="BN610" s="6"/>
      <c r="BO610" s="6"/>
      <c r="BZ610" s="6"/>
    </row>
    <row r="611">
      <c r="A611" s="21"/>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7"/>
      <c r="AP611" s="15"/>
      <c r="AT611" s="15"/>
      <c r="AU611" s="15"/>
      <c r="AV611" s="15"/>
      <c r="AW611" s="15"/>
      <c r="AX611" s="15"/>
      <c r="AY611" s="15"/>
      <c r="AZ611" s="6"/>
      <c r="BA611" s="6"/>
      <c r="BB611" s="6"/>
      <c r="BC611" s="6"/>
      <c r="BD611" s="6"/>
      <c r="BE611" s="6"/>
      <c r="BF611" s="6"/>
      <c r="BG611" s="6"/>
      <c r="BH611" s="6"/>
      <c r="BI611" s="6"/>
      <c r="BJ611" s="6"/>
      <c r="BK611" s="6"/>
      <c r="BL611" s="6"/>
      <c r="BM611" s="6"/>
      <c r="BN611" s="6"/>
      <c r="BO611" s="6"/>
      <c r="BZ611" s="6"/>
    </row>
    <row r="612">
      <c r="A612" s="21"/>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7"/>
      <c r="AP612" s="15"/>
      <c r="AT612" s="15"/>
      <c r="AU612" s="15"/>
      <c r="AV612" s="15"/>
      <c r="AW612" s="15"/>
      <c r="AX612" s="15"/>
      <c r="AY612" s="15"/>
      <c r="AZ612" s="6"/>
      <c r="BA612" s="6"/>
      <c r="BB612" s="6"/>
      <c r="BC612" s="6"/>
      <c r="BD612" s="6"/>
      <c r="BE612" s="6"/>
      <c r="BF612" s="6"/>
      <c r="BG612" s="6"/>
      <c r="BH612" s="6"/>
      <c r="BI612" s="6"/>
      <c r="BJ612" s="6"/>
      <c r="BK612" s="6"/>
      <c r="BL612" s="6"/>
      <c r="BM612" s="6"/>
      <c r="BN612" s="6"/>
      <c r="BO612" s="6"/>
      <c r="BZ612" s="6"/>
    </row>
    <row r="613">
      <c r="A613" s="21"/>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7"/>
      <c r="AP613" s="15"/>
      <c r="AT613" s="15"/>
      <c r="AU613" s="15"/>
      <c r="AV613" s="15"/>
      <c r="AW613" s="15"/>
      <c r="AX613" s="15"/>
      <c r="AY613" s="15"/>
      <c r="AZ613" s="6"/>
      <c r="BA613" s="6"/>
      <c r="BB613" s="6"/>
      <c r="BC613" s="6"/>
      <c r="BD613" s="6"/>
      <c r="BE613" s="6"/>
      <c r="BF613" s="6"/>
      <c r="BG613" s="6"/>
      <c r="BH613" s="6"/>
      <c r="BI613" s="6"/>
      <c r="BJ613" s="6"/>
      <c r="BK613" s="6"/>
      <c r="BL613" s="6"/>
      <c r="BM613" s="6"/>
      <c r="BN613" s="6"/>
      <c r="BO613" s="6"/>
      <c r="BZ613" s="6"/>
    </row>
    <row r="614">
      <c r="A614" s="21"/>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7"/>
      <c r="AP614" s="15"/>
      <c r="AT614" s="15"/>
      <c r="AU614" s="15"/>
      <c r="AV614" s="15"/>
      <c r="AW614" s="15"/>
      <c r="AX614" s="15"/>
      <c r="AY614" s="15"/>
      <c r="AZ614" s="6"/>
      <c r="BA614" s="6"/>
      <c r="BB614" s="6"/>
      <c r="BC614" s="6"/>
      <c r="BD614" s="6"/>
      <c r="BE614" s="6"/>
      <c r="BF614" s="6"/>
      <c r="BG614" s="6"/>
      <c r="BH614" s="6"/>
      <c r="BI614" s="6"/>
      <c r="BJ614" s="6"/>
      <c r="BK614" s="6"/>
      <c r="BL614" s="6"/>
      <c r="BM614" s="6"/>
      <c r="BN614" s="6"/>
      <c r="BO614" s="6"/>
      <c r="BZ614" s="6"/>
    </row>
    <row r="615">
      <c r="A615" s="21"/>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7"/>
      <c r="AP615" s="15"/>
      <c r="AT615" s="15"/>
      <c r="AU615" s="15"/>
      <c r="AV615" s="15"/>
      <c r="AW615" s="15"/>
      <c r="AX615" s="15"/>
      <c r="AY615" s="15"/>
      <c r="AZ615" s="6"/>
      <c r="BA615" s="6"/>
      <c r="BB615" s="6"/>
      <c r="BC615" s="6"/>
      <c r="BD615" s="6"/>
      <c r="BE615" s="6"/>
      <c r="BF615" s="6"/>
      <c r="BG615" s="6"/>
      <c r="BH615" s="6"/>
      <c r="BI615" s="6"/>
      <c r="BJ615" s="6"/>
      <c r="BK615" s="6"/>
      <c r="BL615" s="6"/>
      <c r="BM615" s="6"/>
      <c r="BN615" s="6"/>
      <c r="BO615" s="6"/>
      <c r="BZ615" s="6"/>
    </row>
    <row r="616">
      <c r="A616" s="21"/>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7"/>
      <c r="AP616" s="15"/>
      <c r="AT616" s="15"/>
      <c r="AU616" s="15"/>
      <c r="AV616" s="15"/>
      <c r="AW616" s="15"/>
      <c r="AX616" s="15"/>
      <c r="AY616" s="15"/>
      <c r="AZ616" s="6"/>
      <c r="BA616" s="6"/>
      <c r="BB616" s="6"/>
      <c r="BC616" s="6"/>
      <c r="BD616" s="6"/>
      <c r="BE616" s="6"/>
      <c r="BF616" s="6"/>
      <c r="BG616" s="6"/>
      <c r="BH616" s="6"/>
      <c r="BI616" s="6"/>
      <c r="BJ616" s="6"/>
      <c r="BK616" s="6"/>
      <c r="BL616" s="6"/>
      <c r="BM616" s="6"/>
      <c r="BN616" s="6"/>
      <c r="BO616" s="6"/>
      <c r="BZ616" s="6"/>
    </row>
    <row r="617">
      <c r="A617" s="21"/>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7"/>
      <c r="AP617" s="15"/>
      <c r="AT617" s="15"/>
      <c r="AU617" s="15"/>
      <c r="AV617" s="15"/>
      <c r="AW617" s="15"/>
      <c r="AX617" s="15"/>
      <c r="AY617" s="15"/>
      <c r="AZ617" s="6"/>
      <c r="BA617" s="6"/>
      <c r="BB617" s="6"/>
      <c r="BC617" s="6"/>
      <c r="BD617" s="6"/>
      <c r="BE617" s="6"/>
      <c r="BF617" s="6"/>
      <c r="BG617" s="6"/>
      <c r="BH617" s="6"/>
      <c r="BI617" s="6"/>
      <c r="BJ617" s="6"/>
      <c r="BK617" s="6"/>
      <c r="BL617" s="6"/>
      <c r="BM617" s="6"/>
      <c r="BN617" s="6"/>
      <c r="BO617" s="6"/>
      <c r="BZ617" s="6"/>
    </row>
    <row r="618">
      <c r="A618" s="21"/>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7"/>
      <c r="AP618" s="15"/>
      <c r="AT618" s="15"/>
      <c r="AU618" s="15"/>
      <c r="AV618" s="15"/>
      <c r="AW618" s="15"/>
      <c r="AX618" s="15"/>
      <c r="AY618" s="15"/>
      <c r="AZ618" s="6"/>
      <c r="BA618" s="6"/>
      <c r="BB618" s="6"/>
      <c r="BC618" s="6"/>
      <c r="BD618" s="6"/>
      <c r="BE618" s="6"/>
      <c r="BF618" s="6"/>
      <c r="BG618" s="6"/>
      <c r="BH618" s="6"/>
      <c r="BI618" s="6"/>
      <c r="BJ618" s="6"/>
      <c r="BK618" s="6"/>
      <c r="BL618" s="6"/>
      <c r="BM618" s="6"/>
      <c r="BN618" s="6"/>
      <c r="BO618" s="6"/>
      <c r="BZ618" s="6"/>
    </row>
    <row r="619">
      <c r="A619" s="21"/>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7"/>
      <c r="AP619" s="15"/>
      <c r="AT619" s="15"/>
      <c r="AU619" s="15"/>
      <c r="AV619" s="15"/>
      <c r="AW619" s="15"/>
      <c r="AX619" s="15"/>
      <c r="AY619" s="15"/>
      <c r="AZ619" s="6"/>
      <c r="BA619" s="6"/>
      <c r="BB619" s="6"/>
      <c r="BC619" s="6"/>
      <c r="BD619" s="6"/>
      <c r="BE619" s="6"/>
      <c r="BF619" s="6"/>
      <c r="BG619" s="6"/>
      <c r="BH619" s="6"/>
      <c r="BI619" s="6"/>
      <c r="BJ619" s="6"/>
      <c r="BK619" s="6"/>
      <c r="BL619" s="6"/>
      <c r="BM619" s="6"/>
      <c r="BN619" s="6"/>
      <c r="BO619" s="6"/>
      <c r="BZ619" s="6"/>
    </row>
    <row r="620">
      <c r="A620" s="21"/>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7"/>
      <c r="AP620" s="15"/>
      <c r="AT620" s="15"/>
      <c r="AU620" s="15"/>
      <c r="AV620" s="15"/>
      <c r="AW620" s="15"/>
      <c r="AX620" s="15"/>
      <c r="AY620" s="15"/>
      <c r="AZ620" s="6"/>
      <c r="BA620" s="6"/>
      <c r="BB620" s="6"/>
      <c r="BC620" s="6"/>
      <c r="BD620" s="6"/>
      <c r="BE620" s="6"/>
      <c r="BF620" s="6"/>
      <c r="BG620" s="6"/>
      <c r="BH620" s="6"/>
      <c r="BI620" s="6"/>
      <c r="BJ620" s="6"/>
      <c r="BK620" s="6"/>
      <c r="BL620" s="6"/>
      <c r="BM620" s="6"/>
      <c r="BN620" s="6"/>
      <c r="BO620" s="6"/>
      <c r="BZ620" s="6"/>
    </row>
    <row r="621">
      <c r="A621" s="21"/>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7"/>
      <c r="AP621" s="15"/>
      <c r="AT621" s="15"/>
      <c r="AU621" s="15"/>
      <c r="AV621" s="15"/>
      <c r="AW621" s="15"/>
      <c r="AX621" s="15"/>
      <c r="AY621" s="15"/>
      <c r="AZ621" s="6"/>
      <c r="BA621" s="6"/>
      <c r="BB621" s="6"/>
      <c r="BC621" s="6"/>
      <c r="BD621" s="6"/>
      <c r="BE621" s="6"/>
      <c r="BF621" s="6"/>
      <c r="BG621" s="6"/>
      <c r="BH621" s="6"/>
      <c r="BI621" s="6"/>
      <c r="BJ621" s="6"/>
      <c r="BK621" s="6"/>
      <c r="BL621" s="6"/>
      <c r="BM621" s="6"/>
      <c r="BN621" s="6"/>
      <c r="BO621" s="6"/>
      <c r="BZ621" s="6"/>
    </row>
    <row r="622">
      <c r="A622" s="21"/>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7"/>
      <c r="AP622" s="15"/>
      <c r="AT622" s="15"/>
      <c r="AU622" s="15"/>
      <c r="AV622" s="15"/>
      <c r="AW622" s="15"/>
      <c r="AX622" s="15"/>
      <c r="AY622" s="15"/>
      <c r="AZ622" s="6"/>
      <c r="BA622" s="6"/>
      <c r="BB622" s="6"/>
      <c r="BC622" s="6"/>
      <c r="BD622" s="6"/>
      <c r="BE622" s="6"/>
      <c r="BF622" s="6"/>
      <c r="BG622" s="6"/>
      <c r="BH622" s="6"/>
      <c r="BI622" s="6"/>
      <c r="BJ622" s="6"/>
      <c r="BK622" s="6"/>
      <c r="BL622" s="6"/>
      <c r="BM622" s="6"/>
      <c r="BN622" s="6"/>
      <c r="BO622" s="6"/>
      <c r="BZ622" s="6"/>
    </row>
    <row r="623">
      <c r="A623" s="21"/>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7"/>
      <c r="AP623" s="15"/>
      <c r="AT623" s="15"/>
      <c r="AU623" s="15"/>
      <c r="AV623" s="15"/>
      <c r="AW623" s="15"/>
      <c r="AX623" s="15"/>
      <c r="AY623" s="15"/>
      <c r="AZ623" s="6"/>
      <c r="BA623" s="6"/>
      <c r="BB623" s="6"/>
      <c r="BC623" s="6"/>
      <c r="BD623" s="6"/>
      <c r="BE623" s="6"/>
      <c r="BF623" s="6"/>
      <c r="BG623" s="6"/>
      <c r="BH623" s="6"/>
      <c r="BI623" s="6"/>
      <c r="BJ623" s="6"/>
      <c r="BK623" s="6"/>
      <c r="BL623" s="6"/>
      <c r="BM623" s="6"/>
      <c r="BN623" s="6"/>
      <c r="BO623" s="6"/>
      <c r="BZ623" s="6"/>
    </row>
    <row r="624">
      <c r="A624" s="21"/>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7"/>
      <c r="AP624" s="15"/>
      <c r="AT624" s="15"/>
      <c r="AU624" s="15"/>
      <c r="AV624" s="15"/>
      <c r="AW624" s="15"/>
      <c r="AX624" s="15"/>
      <c r="AY624" s="15"/>
      <c r="AZ624" s="6"/>
      <c r="BA624" s="6"/>
      <c r="BB624" s="6"/>
      <c r="BC624" s="6"/>
      <c r="BD624" s="6"/>
      <c r="BE624" s="6"/>
      <c r="BF624" s="6"/>
      <c r="BG624" s="6"/>
      <c r="BH624" s="6"/>
      <c r="BI624" s="6"/>
      <c r="BJ624" s="6"/>
      <c r="BK624" s="6"/>
      <c r="BL624" s="6"/>
      <c r="BM624" s="6"/>
      <c r="BN624" s="6"/>
      <c r="BO624" s="6"/>
      <c r="BZ624" s="6"/>
    </row>
    <row r="625">
      <c r="A625" s="21"/>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7"/>
      <c r="AP625" s="15"/>
      <c r="AT625" s="15"/>
      <c r="AU625" s="15"/>
      <c r="AV625" s="15"/>
      <c r="AW625" s="15"/>
      <c r="AX625" s="15"/>
      <c r="AY625" s="15"/>
      <c r="AZ625" s="6"/>
      <c r="BA625" s="6"/>
      <c r="BB625" s="6"/>
      <c r="BC625" s="6"/>
      <c r="BD625" s="6"/>
      <c r="BE625" s="6"/>
      <c r="BF625" s="6"/>
      <c r="BG625" s="6"/>
      <c r="BH625" s="6"/>
      <c r="BI625" s="6"/>
      <c r="BJ625" s="6"/>
      <c r="BK625" s="6"/>
      <c r="BL625" s="6"/>
      <c r="BM625" s="6"/>
      <c r="BN625" s="6"/>
      <c r="BO625" s="6"/>
      <c r="BZ625" s="6"/>
    </row>
    <row r="626">
      <c r="A626" s="21"/>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7"/>
      <c r="AP626" s="15"/>
      <c r="AT626" s="15"/>
      <c r="AU626" s="15"/>
      <c r="AV626" s="15"/>
      <c r="AW626" s="15"/>
      <c r="AX626" s="15"/>
      <c r="AY626" s="15"/>
      <c r="AZ626" s="6"/>
      <c r="BA626" s="6"/>
      <c r="BB626" s="6"/>
      <c r="BC626" s="6"/>
      <c r="BD626" s="6"/>
      <c r="BE626" s="6"/>
      <c r="BF626" s="6"/>
      <c r="BG626" s="6"/>
      <c r="BH626" s="6"/>
      <c r="BI626" s="6"/>
      <c r="BJ626" s="6"/>
      <c r="BK626" s="6"/>
      <c r="BL626" s="6"/>
      <c r="BM626" s="6"/>
      <c r="BN626" s="6"/>
      <c r="BO626" s="6"/>
      <c r="BZ626" s="6"/>
    </row>
    <row r="627">
      <c r="A627" s="21"/>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7"/>
      <c r="AP627" s="15"/>
      <c r="AT627" s="15"/>
      <c r="AU627" s="15"/>
      <c r="AV627" s="15"/>
      <c r="AW627" s="15"/>
      <c r="AX627" s="15"/>
      <c r="AY627" s="15"/>
      <c r="AZ627" s="6"/>
      <c r="BA627" s="6"/>
      <c r="BB627" s="6"/>
      <c r="BC627" s="6"/>
      <c r="BD627" s="6"/>
      <c r="BE627" s="6"/>
      <c r="BF627" s="6"/>
      <c r="BG627" s="6"/>
      <c r="BH627" s="6"/>
      <c r="BI627" s="6"/>
      <c r="BJ627" s="6"/>
      <c r="BK627" s="6"/>
      <c r="BL627" s="6"/>
      <c r="BM627" s="6"/>
      <c r="BN627" s="6"/>
      <c r="BO627" s="6"/>
      <c r="BZ627" s="6"/>
    </row>
    <row r="628">
      <c r="A628" s="21"/>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7"/>
      <c r="AP628" s="15"/>
      <c r="AT628" s="15"/>
      <c r="AU628" s="15"/>
      <c r="AV628" s="15"/>
      <c r="AW628" s="15"/>
      <c r="AX628" s="15"/>
      <c r="AY628" s="15"/>
      <c r="AZ628" s="6"/>
      <c r="BA628" s="6"/>
      <c r="BB628" s="6"/>
      <c r="BC628" s="6"/>
      <c r="BD628" s="6"/>
      <c r="BE628" s="6"/>
      <c r="BF628" s="6"/>
      <c r="BG628" s="6"/>
      <c r="BH628" s="6"/>
      <c r="BI628" s="6"/>
      <c r="BJ628" s="6"/>
      <c r="BK628" s="6"/>
      <c r="BL628" s="6"/>
      <c r="BM628" s="6"/>
      <c r="BN628" s="6"/>
      <c r="BO628" s="6"/>
      <c r="BZ628" s="6"/>
    </row>
    <row r="629">
      <c r="A629" s="21"/>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7"/>
      <c r="AP629" s="15"/>
      <c r="AT629" s="15"/>
      <c r="AU629" s="15"/>
      <c r="AV629" s="15"/>
      <c r="AW629" s="15"/>
      <c r="AX629" s="15"/>
      <c r="AY629" s="15"/>
      <c r="AZ629" s="6"/>
      <c r="BA629" s="6"/>
      <c r="BB629" s="6"/>
      <c r="BC629" s="6"/>
      <c r="BD629" s="6"/>
      <c r="BE629" s="6"/>
      <c r="BF629" s="6"/>
      <c r="BG629" s="6"/>
      <c r="BH629" s="6"/>
      <c r="BI629" s="6"/>
      <c r="BJ629" s="6"/>
      <c r="BK629" s="6"/>
      <c r="BL629" s="6"/>
      <c r="BM629" s="6"/>
      <c r="BN629" s="6"/>
      <c r="BO629" s="6"/>
      <c r="BZ629" s="6"/>
    </row>
    <row r="630">
      <c r="A630" s="21"/>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7"/>
      <c r="AP630" s="15"/>
      <c r="AT630" s="15"/>
      <c r="AU630" s="15"/>
      <c r="AV630" s="15"/>
      <c r="AW630" s="15"/>
      <c r="AX630" s="15"/>
      <c r="AY630" s="15"/>
      <c r="AZ630" s="6"/>
      <c r="BA630" s="6"/>
      <c r="BB630" s="6"/>
      <c r="BC630" s="6"/>
      <c r="BD630" s="6"/>
      <c r="BE630" s="6"/>
      <c r="BF630" s="6"/>
      <c r="BG630" s="6"/>
      <c r="BH630" s="6"/>
      <c r="BI630" s="6"/>
      <c r="BJ630" s="6"/>
      <c r="BK630" s="6"/>
      <c r="BL630" s="6"/>
      <c r="BM630" s="6"/>
      <c r="BN630" s="6"/>
      <c r="BO630" s="6"/>
      <c r="BZ630" s="6"/>
    </row>
    <row r="631">
      <c r="A631" s="21"/>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7"/>
      <c r="AP631" s="15"/>
      <c r="AT631" s="15"/>
      <c r="AU631" s="15"/>
      <c r="AV631" s="15"/>
      <c r="AW631" s="15"/>
      <c r="AX631" s="15"/>
      <c r="AY631" s="15"/>
      <c r="AZ631" s="6"/>
      <c r="BA631" s="6"/>
      <c r="BB631" s="6"/>
      <c r="BC631" s="6"/>
      <c r="BD631" s="6"/>
      <c r="BE631" s="6"/>
      <c r="BF631" s="6"/>
      <c r="BG631" s="6"/>
      <c r="BH631" s="6"/>
      <c r="BI631" s="6"/>
      <c r="BJ631" s="6"/>
      <c r="BK631" s="6"/>
      <c r="BL631" s="6"/>
      <c r="BM631" s="6"/>
      <c r="BN631" s="6"/>
      <c r="BO631" s="6"/>
      <c r="BZ631" s="6"/>
    </row>
    <row r="632">
      <c r="A632" s="21"/>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7"/>
      <c r="AP632" s="15"/>
      <c r="AT632" s="15"/>
      <c r="AU632" s="15"/>
      <c r="AV632" s="15"/>
      <c r="AW632" s="15"/>
      <c r="AX632" s="15"/>
      <c r="AY632" s="15"/>
      <c r="AZ632" s="6"/>
      <c r="BA632" s="6"/>
      <c r="BB632" s="6"/>
      <c r="BC632" s="6"/>
      <c r="BD632" s="6"/>
      <c r="BE632" s="6"/>
      <c r="BF632" s="6"/>
      <c r="BG632" s="6"/>
      <c r="BH632" s="6"/>
      <c r="BI632" s="6"/>
      <c r="BJ632" s="6"/>
      <c r="BK632" s="6"/>
      <c r="BL632" s="6"/>
      <c r="BM632" s="6"/>
      <c r="BN632" s="6"/>
      <c r="BO632" s="6"/>
      <c r="BZ632" s="6"/>
    </row>
    <row r="633">
      <c r="A633" s="21"/>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7"/>
      <c r="AP633" s="15"/>
      <c r="AT633" s="15"/>
      <c r="AU633" s="15"/>
      <c r="AV633" s="15"/>
      <c r="AW633" s="15"/>
      <c r="AX633" s="15"/>
      <c r="AY633" s="15"/>
      <c r="AZ633" s="6"/>
      <c r="BA633" s="6"/>
      <c r="BB633" s="6"/>
      <c r="BC633" s="6"/>
      <c r="BD633" s="6"/>
      <c r="BE633" s="6"/>
      <c r="BF633" s="6"/>
      <c r="BG633" s="6"/>
      <c r="BH633" s="6"/>
      <c r="BI633" s="6"/>
      <c r="BJ633" s="6"/>
      <c r="BK633" s="6"/>
      <c r="BL633" s="6"/>
      <c r="BM633" s="6"/>
      <c r="BN633" s="6"/>
      <c r="BO633" s="6"/>
      <c r="BZ633" s="6"/>
    </row>
    <row r="634">
      <c r="A634" s="21"/>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7"/>
      <c r="AP634" s="15"/>
      <c r="AT634" s="15"/>
      <c r="AU634" s="15"/>
      <c r="AV634" s="15"/>
      <c r="AW634" s="15"/>
      <c r="AX634" s="15"/>
      <c r="AY634" s="15"/>
      <c r="AZ634" s="6"/>
      <c r="BA634" s="6"/>
      <c r="BB634" s="6"/>
      <c r="BC634" s="6"/>
      <c r="BD634" s="6"/>
      <c r="BE634" s="6"/>
      <c r="BF634" s="6"/>
      <c r="BG634" s="6"/>
      <c r="BH634" s="6"/>
      <c r="BI634" s="6"/>
      <c r="BJ634" s="6"/>
      <c r="BK634" s="6"/>
      <c r="BL634" s="6"/>
      <c r="BM634" s="6"/>
      <c r="BN634" s="6"/>
      <c r="BO634" s="6"/>
      <c r="BZ634" s="6"/>
    </row>
    <row r="635">
      <c r="A635" s="21"/>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7"/>
      <c r="AP635" s="15"/>
      <c r="AT635" s="15"/>
      <c r="AU635" s="15"/>
      <c r="AV635" s="15"/>
      <c r="AW635" s="15"/>
      <c r="AX635" s="15"/>
      <c r="AY635" s="15"/>
      <c r="AZ635" s="6"/>
      <c r="BA635" s="6"/>
      <c r="BB635" s="6"/>
      <c r="BC635" s="6"/>
      <c r="BD635" s="6"/>
      <c r="BE635" s="6"/>
      <c r="BF635" s="6"/>
      <c r="BG635" s="6"/>
      <c r="BH635" s="6"/>
      <c r="BI635" s="6"/>
      <c r="BJ635" s="6"/>
      <c r="BK635" s="6"/>
      <c r="BL635" s="6"/>
      <c r="BM635" s="6"/>
      <c r="BN635" s="6"/>
      <c r="BO635" s="6"/>
      <c r="BZ635" s="6"/>
    </row>
    <row r="636">
      <c r="A636" s="21"/>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7"/>
      <c r="AP636" s="15"/>
      <c r="AT636" s="15"/>
      <c r="AU636" s="15"/>
      <c r="AV636" s="15"/>
      <c r="AW636" s="15"/>
      <c r="AX636" s="15"/>
      <c r="AY636" s="15"/>
      <c r="AZ636" s="6"/>
      <c r="BA636" s="6"/>
      <c r="BB636" s="6"/>
      <c r="BC636" s="6"/>
      <c r="BD636" s="6"/>
      <c r="BE636" s="6"/>
      <c r="BF636" s="6"/>
      <c r="BG636" s="6"/>
      <c r="BH636" s="6"/>
      <c r="BI636" s="6"/>
      <c r="BJ636" s="6"/>
      <c r="BK636" s="6"/>
      <c r="BL636" s="6"/>
      <c r="BM636" s="6"/>
      <c r="BN636" s="6"/>
      <c r="BO636" s="6"/>
      <c r="BZ636" s="6"/>
    </row>
    <row r="637">
      <c r="A637" s="21"/>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7"/>
      <c r="AP637" s="15"/>
      <c r="AT637" s="15"/>
      <c r="AU637" s="15"/>
      <c r="AV637" s="15"/>
      <c r="AW637" s="15"/>
      <c r="AX637" s="15"/>
      <c r="AY637" s="15"/>
      <c r="AZ637" s="6"/>
      <c r="BA637" s="6"/>
      <c r="BB637" s="6"/>
      <c r="BC637" s="6"/>
      <c r="BD637" s="6"/>
      <c r="BE637" s="6"/>
      <c r="BF637" s="6"/>
      <c r="BG637" s="6"/>
      <c r="BH637" s="6"/>
      <c r="BI637" s="6"/>
      <c r="BJ637" s="6"/>
      <c r="BK637" s="6"/>
      <c r="BL637" s="6"/>
      <c r="BM637" s="6"/>
      <c r="BN637" s="6"/>
      <c r="BO637" s="6"/>
      <c r="BZ637" s="6"/>
    </row>
    <row r="638">
      <c r="A638" s="21"/>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7"/>
      <c r="AP638" s="15"/>
      <c r="AT638" s="15"/>
      <c r="AU638" s="15"/>
      <c r="AV638" s="15"/>
      <c r="AW638" s="15"/>
      <c r="AX638" s="15"/>
      <c r="AY638" s="15"/>
      <c r="AZ638" s="6"/>
      <c r="BA638" s="6"/>
      <c r="BB638" s="6"/>
      <c r="BC638" s="6"/>
      <c r="BD638" s="6"/>
      <c r="BE638" s="6"/>
      <c r="BF638" s="6"/>
      <c r="BG638" s="6"/>
      <c r="BH638" s="6"/>
      <c r="BI638" s="6"/>
      <c r="BJ638" s="6"/>
      <c r="BK638" s="6"/>
      <c r="BL638" s="6"/>
      <c r="BM638" s="6"/>
      <c r="BN638" s="6"/>
      <c r="BO638" s="6"/>
      <c r="BZ638" s="6"/>
    </row>
    <row r="639">
      <c r="A639" s="21"/>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7"/>
      <c r="AP639" s="15"/>
      <c r="AT639" s="15"/>
      <c r="AU639" s="15"/>
      <c r="AV639" s="15"/>
      <c r="AW639" s="15"/>
      <c r="AX639" s="15"/>
      <c r="AY639" s="15"/>
      <c r="AZ639" s="6"/>
      <c r="BA639" s="6"/>
      <c r="BB639" s="6"/>
      <c r="BC639" s="6"/>
      <c r="BD639" s="6"/>
      <c r="BE639" s="6"/>
      <c r="BF639" s="6"/>
      <c r="BG639" s="6"/>
      <c r="BH639" s="6"/>
      <c r="BI639" s="6"/>
      <c r="BJ639" s="6"/>
      <c r="BK639" s="6"/>
      <c r="BL639" s="6"/>
      <c r="BM639" s="6"/>
      <c r="BN639" s="6"/>
      <c r="BO639" s="6"/>
      <c r="BZ639" s="6"/>
    </row>
    <row r="640">
      <c r="A640" s="21"/>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7"/>
      <c r="AP640" s="15"/>
      <c r="AT640" s="15"/>
      <c r="AU640" s="15"/>
      <c r="AV640" s="15"/>
      <c r="AW640" s="15"/>
      <c r="AX640" s="15"/>
      <c r="AY640" s="15"/>
      <c r="AZ640" s="6"/>
      <c r="BA640" s="6"/>
      <c r="BB640" s="6"/>
      <c r="BC640" s="6"/>
      <c r="BD640" s="6"/>
      <c r="BE640" s="6"/>
      <c r="BF640" s="6"/>
      <c r="BG640" s="6"/>
      <c r="BH640" s="6"/>
      <c r="BI640" s="6"/>
      <c r="BJ640" s="6"/>
      <c r="BK640" s="6"/>
      <c r="BL640" s="6"/>
      <c r="BM640" s="6"/>
      <c r="BN640" s="6"/>
      <c r="BO640" s="6"/>
      <c r="BZ640" s="6"/>
    </row>
    <row r="641">
      <c r="A641" s="21"/>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7"/>
      <c r="AP641" s="15"/>
      <c r="AT641" s="15"/>
      <c r="AU641" s="15"/>
      <c r="AV641" s="15"/>
      <c r="AW641" s="15"/>
      <c r="AX641" s="15"/>
      <c r="AY641" s="15"/>
      <c r="AZ641" s="6"/>
      <c r="BA641" s="6"/>
      <c r="BB641" s="6"/>
      <c r="BC641" s="6"/>
      <c r="BD641" s="6"/>
      <c r="BE641" s="6"/>
      <c r="BF641" s="6"/>
      <c r="BG641" s="6"/>
      <c r="BH641" s="6"/>
      <c r="BI641" s="6"/>
      <c r="BJ641" s="6"/>
      <c r="BK641" s="6"/>
      <c r="BL641" s="6"/>
      <c r="BM641" s="6"/>
      <c r="BN641" s="6"/>
      <c r="BO641" s="6"/>
      <c r="BZ641" s="6"/>
    </row>
    <row r="642">
      <c r="A642" s="21"/>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7"/>
      <c r="AP642" s="15"/>
      <c r="AT642" s="15"/>
      <c r="AU642" s="15"/>
      <c r="AV642" s="15"/>
      <c r="AW642" s="15"/>
      <c r="AX642" s="15"/>
      <c r="AY642" s="15"/>
      <c r="AZ642" s="6"/>
      <c r="BA642" s="6"/>
      <c r="BB642" s="6"/>
      <c r="BC642" s="6"/>
      <c r="BD642" s="6"/>
      <c r="BE642" s="6"/>
      <c r="BF642" s="6"/>
      <c r="BG642" s="6"/>
      <c r="BH642" s="6"/>
      <c r="BI642" s="6"/>
      <c r="BJ642" s="6"/>
      <c r="BK642" s="6"/>
      <c r="BL642" s="6"/>
      <c r="BM642" s="6"/>
      <c r="BN642" s="6"/>
      <c r="BO642" s="6"/>
      <c r="BZ642" s="6"/>
    </row>
    <row r="643">
      <c r="A643" s="21"/>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7"/>
      <c r="AP643" s="15"/>
      <c r="AT643" s="15"/>
      <c r="AU643" s="15"/>
      <c r="AV643" s="15"/>
      <c r="AW643" s="15"/>
      <c r="AX643" s="15"/>
      <c r="AY643" s="15"/>
      <c r="AZ643" s="6"/>
      <c r="BA643" s="6"/>
      <c r="BB643" s="6"/>
      <c r="BC643" s="6"/>
      <c r="BD643" s="6"/>
      <c r="BE643" s="6"/>
      <c r="BF643" s="6"/>
      <c r="BG643" s="6"/>
      <c r="BH643" s="6"/>
      <c r="BI643" s="6"/>
      <c r="BJ643" s="6"/>
      <c r="BK643" s="6"/>
      <c r="BL643" s="6"/>
      <c r="BM643" s="6"/>
      <c r="BN643" s="6"/>
      <c r="BO643" s="6"/>
      <c r="BZ643" s="6"/>
    </row>
    <row r="644">
      <c r="A644" s="21"/>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7"/>
      <c r="AP644" s="15"/>
      <c r="AT644" s="15"/>
      <c r="AU644" s="15"/>
      <c r="AV644" s="15"/>
      <c r="AW644" s="15"/>
      <c r="AX644" s="15"/>
      <c r="AY644" s="15"/>
      <c r="AZ644" s="6"/>
      <c r="BA644" s="6"/>
      <c r="BB644" s="6"/>
      <c r="BC644" s="6"/>
      <c r="BD644" s="6"/>
      <c r="BE644" s="6"/>
      <c r="BF644" s="6"/>
      <c r="BG644" s="6"/>
      <c r="BH644" s="6"/>
      <c r="BI644" s="6"/>
      <c r="BJ644" s="6"/>
      <c r="BK644" s="6"/>
      <c r="BL644" s="6"/>
      <c r="BM644" s="6"/>
      <c r="BN644" s="6"/>
      <c r="BO644" s="6"/>
      <c r="BZ644" s="6"/>
    </row>
    <row r="645">
      <c r="A645" s="21"/>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7"/>
      <c r="AP645" s="15"/>
      <c r="AT645" s="15"/>
      <c r="AU645" s="15"/>
      <c r="AV645" s="15"/>
      <c r="AW645" s="15"/>
      <c r="AX645" s="15"/>
      <c r="AY645" s="15"/>
      <c r="AZ645" s="6"/>
      <c r="BA645" s="6"/>
      <c r="BB645" s="6"/>
      <c r="BC645" s="6"/>
      <c r="BD645" s="6"/>
      <c r="BE645" s="6"/>
      <c r="BF645" s="6"/>
      <c r="BG645" s="6"/>
      <c r="BH645" s="6"/>
      <c r="BI645" s="6"/>
      <c r="BJ645" s="6"/>
      <c r="BK645" s="6"/>
      <c r="BL645" s="6"/>
      <c r="BM645" s="6"/>
      <c r="BN645" s="6"/>
      <c r="BO645" s="6"/>
      <c r="BZ645" s="6"/>
    </row>
    <row r="646">
      <c r="A646" s="21"/>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7"/>
      <c r="AP646" s="15"/>
      <c r="AT646" s="15"/>
      <c r="AU646" s="15"/>
      <c r="AV646" s="15"/>
      <c r="AW646" s="15"/>
      <c r="AX646" s="15"/>
      <c r="AY646" s="15"/>
      <c r="AZ646" s="6"/>
      <c r="BA646" s="6"/>
      <c r="BB646" s="6"/>
      <c r="BC646" s="6"/>
      <c r="BD646" s="6"/>
      <c r="BE646" s="6"/>
      <c r="BF646" s="6"/>
      <c r="BG646" s="6"/>
      <c r="BH646" s="6"/>
      <c r="BI646" s="6"/>
      <c r="BJ646" s="6"/>
      <c r="BK646" s="6"/>
      <c r="BL646" s="6"/>
      <c r="BM646" s="6"/>
      <c r="BN646" s="6"/>
      <c r="BO646" s="6"/>
      <c r="BZ646" s="6"/>
    </row>
    <row r="647">
      <c r="A647" s="21"/>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7"/>
      <c r="AP647" s="15"/>
      <c r="AT647" s="15"/>
      <c r="AU647" s="15"/>
      <c r="AV647" s="15"/>
      <c r="AW647" s="15"/>
      <c r="AX647" s="15"/>
      <c r="AY647" s="15"/>
      <c r="AZ647" s="6"/>
      <c r="BA647" s="6"/>
      <c r="BB647" s="6"/>
      <c r="BC647" s="6"/>
      <c r="BD647" s="6"/>
      <c r="BE647" s="6"/>
      <c r="BF647" s="6"/>
      <c r="BG647" s="6"/>
      <c r="BH647" s="6"/>
      <c r="BI647" s="6"/>
      <c r="BJ647" s="6"/>
      <c r="BK647" s="6"/>
      <c r="BL647" s="6"/>
      <c r="BM647" s="6"/>
      <c r="BN647" s="6"/>
      <c r="BO647" s="6"/>
      <c r="BZ647" s="6"/>
    </row>
    <row r="648">
      <c r="A648" s="21"/>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7"/>
      <c r="AP648" s="15"/>
      <c r="AT648" s="15"/>
      <c r="AU648" s="15"/>
      <c r="AV648" s="15"/>
      <c r="AW648" s="15"/>
      <c r="AX648" s="15"/>
      <c r="AY648" s="15"/>
      <c r="AZ648" s="6"/>
      <c r="BA648" s="6"/>
      <c r="BB648" s="6"/>
      <c r="BC648" s="6"/>
      <c r="BD648" s="6"/>
      <c r="BE648" s="6"/>
      <c r="BF648" s="6"/>
      <c r="BG648" s="6"/>
      <c r="BH648" s="6"/>
      <c r="BI648" s="6"/>
      <c r="BJ648" s="6"/>
      <c r="BK648" s="6"/>
      <c r="BL648" s="6"/>
      <c r="BM648" s="6"/>
      <c r="BN648" s="6"/>
      <c r="BO648" s="6"/>
      <c r="BZ648" s="6"/>
    </row>
    <row r="649">
      <c r="A649" s="21"/>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7"/>
      <c r="AP649" s="15"/>
      <c r="AT649" s="15"/>
      <c r="AU649" s="15"/>
      <c r="AV649" s="15"/>
      <c r="AW649" s="15"/>
      <c r="AX649" s="15"/>
      <c r="AY649" s="15"/>
      <c r="AZ649" s="6"/>
      <c r="BA649" s="6"/>
      <c r="BB649" s="6"/>
      <c r="BC649" s="6"/>
      <c r="BD649" s="6"/>
      <c r="BE649" s="6"/>
      <c r="BF649" s="6"/>
      <c r="BG649" s="6"/>
      <c r="BH649" s="6"/>
      <c r="BI649" s="6"/>
      <c r="BJ649" s="6"/>
      <c r="BK649" s="6"/>
      <c r="BL649" s="6"/>
      <c r="BM649" s="6"/>
      <c r="BN649" s="6"/>
      <c r="BO649" s="6"/>
      <c r="BZ649" s="6"/>
    </row>
    <row r="650">
      <c r="A650" s="21"/>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7"/>
      <c r="AP650" s="15"/>
      <c r="AT650" s="15"/>
      <c r="AU650" s="15"/>
      <c r="AV650" s="15"/>
      <c r="AW650" s="15"/>
      <c r="AX650" s="15"/>
      <c r="AY650" s="15"/>
      <c r="AZ650" s="6"/>
      <c r="BA650" s="6"/>
      <c r="BB650" s="6"/>
      <c r="BC650" s="6"/>
      <c r="BD650" s="6"/>
      <c r="BE650" s="6"/>
      <c r="BF650" s="6"/>
      <c r="BG650" s="6"/>
      <c r="BH650" s="6"/>
      <c r="BI650" s="6"/>
      <c r="BJ650" s="6"/>
      <c r="BK650" s="6"/>
      <c r="BL650" s="6"/>
      <c r="BM650" s="6"/>
      <c r="BN650" s="6"/>
      <c r="BO650" s="6"/>
      <c r="BZ650" s="6"/>
    </row>
    <row r="651">
      <c r="A651" s="21"/>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7"/>
      <c r="AP651" s="15"/>
      <c r="AT651" s="15"/>
      <c r="AU651" s="15"/>
      <c r="AV651" s="15"/>
      <c r="AW651" s="15"/>
      <c r="AX651" s="15"/>
      <c r="AY651" s="15"/>
      <c r="AZ651" s="6"/>
      <c r="BA651" s="6"/>
      <c r="BB651" s="6"/>
      <c r="BC651" s="6"/>
      <c r="BD651" s="6"/>
      <c r="BE651" s="6"/>
      <c r="BF651" s="6"/>
      <c r="BG651" s="6"/>
      <c r="BH651" s="6"/>
      <c r="BI651" s="6"/>
      <c r="BJ651" s="6"/>
      <c r="BK651" s="6"/>
      <c r="BL651" s="6"/>
      <c r="BM651" s="6"/>
      <c r="BN651" s="6"/>
      <c r="BO651" s="6"/>
      <c r="BZ651" s="6"/>
    </row>
    <row r="652">
      <c r="A652" s="21"/>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7"/>
      <c r="AP652" s="15"/>
      <c r="AT652" s="15"/>
      <c r="AU652" s="15"/>
      <c r="AV652" s="15"/>
      <c r="AW652" s="15"/>
      <c r="AX652" s="15"/>
      <c r="AY652" s="15"/>
      <c r="AZ652" s="6"/>
      <c r="BA652" s="6"/>
      <c r="BB652" s="6"/>
      <c r="BC652" s="6"/>
      <c r="BD652" s="6"/>
      <c r="BE652" s="6"/>
      <c r="BF652" s="6"/>
      <c r="BG652" s="6"/>
      <c r="BH652" s="6"/>
      <c r="BI652" s="6"/>
      <c r="BJ652" s="6"/>
      <c r="BK652" s="6"/>
      <c r="BL652" s="6"/>
      <c r="BM652" s="6"/>
      <c r="BN652" s="6"/>
      <c r="BO652" s="6"/>
      <c r="BZ652" s="6"/>
    </row>
    <row r="653">
      <c r="A653" s="21"/>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7"/>
      <c r="AP653" s="15"/>
      <c r="AT653" s="15"/>
      <c r="AU653" s="15"/>
      <c r="AV653" s="15"/>
      <c r="AW653" s="15"/>
      <c r="AX653" s="15"/>
      <c r="AY653" s="15"/>
      <c r="AZ653" s="6"/>
      <c r="BA653" s="6"/>
      <c r="BB653" s="6"/>
      <c r="BC653" s="6"/>
      <c r="BD653" s="6"/>
      <c r="BE653" s="6"/>
      <c r="BF653" s="6"/>
      <c r="BG653" s="6"/>
      <c r="BH653" s="6"/>
      <c r="BI653" s="6"/>
      <c r="BJ653" s="6"/>
      <c r="BK653" s="6"/>
      <c r="BL653" s="6"/>
      <c r="BM653" s="6"/>
      <c r="BN653" s="6"/>
      <c r="BO653" s="6"/>
      <c r="BZ653" s="6"/>
    </row>
    <row r="654">
      <c r="A654" s="21"/>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7"/>
      <c r="AP654" s="15"/>
      <c r="AT654" s="15"/>
      <c r="AU654" s="15"/>
      <c r="AV654" s="15"/>
      <c r="AW654" s="15"/>
      <c r="AX654" s="15"/>
      <c r="AY654" s="15"/>
      <c r="AZ654" s="6"/>
      <c r="BA654" s="6"/>
      <c r="BB654" s="6"/>
      <c r="BC654" s="6"/>
      <c r="BD654" s="6"/>
      <c r="BE654" s="6"/>
      <c r="BF654" s="6"/>
      <c r="BG654" s="6"/>
      <c r="BH654" s="6"/>
      <c r="BI654" s="6"/>
      <c r="BJ654" s="6"/>
      <c r="BK654" s="6"/>
      <c r="BL654" s="6"/>
      <c r="BM654" s="6"/>
      <c r="BN654" s="6"/>
      <c r="BO654" s="6"/>
      <c r="BZ654" s="6"/>
    </row>
    <row r="655">
      <c r="A655" s="21"/>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7"/>
      <c r="AP655" s="15"/>
      <c r="AT655" s="15"/>
      <c r="AU655" s="15"/>
      <c r="AV655" s="15"/>
      <c r="AW655" s="15"/>
      <c r="AX655" s="15"/>
      <c r="AY655" s="15"/>
      <c r="AZ655" s="6"/>
      <c r="BA655" s="6"/>
      <c r="BB655" s="6"/>
      <c r="BC655" s="6"/>
      <c r="BD655" s="6"/>
      <c r="BE655" s="6"/>
      <c r="BF655" s="6"/>
      <c r="BG655" s="6"/>
      <c r="BH655" s="6"/>
      <c r="BI655" s="6"/>
      <c r="BJ655" s="6"/>
      <c r="BK655" s="6"/>
      <c r="BL655" s="6"/>
      <c r="BM655" s="6"/>
      <c r="BN655" s="6"/>
      <c r="BO655" s="6"/>
      <c r="BZ655" s="6"/>
    </row>
    <row r="656">
      <c r="A656" s="21"/>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7"/>
      <c r="AP656" s="15"/>
      <c r="AT656" s="15"/>
      <c r="AU656" s="15"/>
      <c r="AV656" s="15"/>
      <c r="AW656" s="15"/>
      <c r="AX656" s="15"/>
      <c r="AY656" s="15"/>
      <c r="AZ656" s="6"/>
      <c r="BA656" s="6"/>
      <c r="BB656" s="6"/>
      <c r="BC656" s="6"/>
      <c r="BD656" s="6"/>
      <c r="BE656" s="6"/>
      <c r="BF656" s="6"/>
      <c r="BG656" s="6"/>
      <c r="BH656" s="6"/>
      <c r="BI656" s="6"/>
      <c r="BJ656" s="6"/>
      <c r="BK656" s="6"/>
      <c r="BL656" s="6"/>
      <c r="BM656" s="6"/>
      <c r="BN656" s="6"/>
      <c r="BO656" s="6"/>
      <c r="BZ656" s="6"/>
    </row>
    <row r="657">
      <c r="A657" s="21"/>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7"/>
      <c r="AP657" s="15"/>
      <c r="AT657" s="15"/>
      <c r="AU657" s="15"/>
      <c r="AV657" s="15"/>
      <c r="AW657" s="15"/>
      <c r="AX657" s="15"/>
      <c r="AY657" s="15"/>
      <c r="AZ657" s="6"/>
      <c r="BA657" s="6"/>
      <c r="BB657" s="6"/>
      <c r="BC657" s="6"/>
      <c r="BD657" s="6"/>
      <c r="BE657" s="6"/>
      <c r="BF657" s="6"/>
      <c r="BG657" s="6"/>
      <c r="BH657" s="6"/>
      <c r="BI657" s="6"/>
      <c r="BJ657" s="6"/>
      <c r="BK657" s="6"/>
      <c r="BL657" s="6"/>
      <c r="BM657" s="6"/>
      <c r="BN657" s="6"/>
      <c r="BO657" s="6"/>
      <c r="BZ657" s="6"/>
    </row>
    <row r="658">
      <c r="A658" s="21"/>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7"/>
      <c r="AP658" s="15"/>
      <c r="AT658" s="15"/>
      <c r="AU658" s="15"/>
      <c r="AV658" s="15"/>
      <c r="AW658" s="15"/>
      <c r="AX658" s="15"/>
      <c r="AY658" s="15"/>
      <c r="AZ658" s="6"/>
      <c r="BA658" s="6"/>
      <c r="BB658" s="6"/>
      <c r="BC658" s="6"/>
      <c r="BD658" s="6"/>
      <c r="BE658" s="6"/>
      <c r="BF658" s="6"/>
      <c r="BG658" s="6"/>
      <c r="BH658" s="6"/>
      <c r="BI658" s="6"/>
      <c r="BJ658" s="6"/>
      <c r="BK658" s="6"/>
      <c r="BL658" s="6"/>
      <c r="BM658" s="6"/>
      <c r="BN658" s="6"/>
      <c r="BO658" s="6"/>
      <c r="BZ658" s="6"/>
    </row>
    <row r="659">
      <c r="A659" s="21"/>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7"/>
      <c r="AP659" s="15"/>
      <c r="AT659" s="15"/>
      <c r="AU659" s="15"/>
      <c r="AV659" s="15"/>
      <c r="AW659" s="15"/>
      <c r="AX659" s="15"/>
      <c r="AY659" s="15"/>
      <c r="AZ659" s="6"/>
      <c r="BA659" s="6"/>
      <c r="BB659" s="6"/>
      <c r="BC659" s="6"/>
      <c r="BD659" s="6"/>
      <c r="BE659" s="6"/>
      <c r="BF659" s="6"/>
      <c r="BG659" s="6"/>
      <c r="BH659" s="6"/>
      <c r="BI659" s="6"/>
      <c r="BJ659" s="6"/>
      <c r="BK659" s="6"/>
      <c r="BL659" s="6"/>
      <c r="BM659" s="6"/>
      <c r="BN659" s="6"/>
      <c r="BO659" s="6"/>
      <c r="BZ659" s="6"/>
    </row>
    <row r="660">
      <c r="A660" s="21"/>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7"/>
      <c r="AP660" s="15"/>
      <c r="AT660" s="15"/>
      <c r="AU660" s="15"/>
      <c r="AV660" s="15"/>
      <c r="AW660" s="15"/>
      <c r="AX660" s="15"/>
      <c r="AY660" s="15"/>
      <c r="AZ660" s="6"/>
      <c r="BA660" s="6"/>
      <c r="BB660" s="6"/>
      <c r="BC660" s="6"/>
      <c r="BD660" s="6"/>
      <c r="BE660" s="6"/>
      <c r="BF660" s="6"/>
      <c r="BG660" s="6"/>
      <c r="BH660" s="6"/>
      <c r="BI660" s="6"/>
      <c r="BJ660" s="6"/>
      <c r="BK660" s="6"/>
      <c r="BL660" s="6"/>
      <c r="BM660" s="6"/>
      <c r="BN660" s="6"/>
      <c r="BO660" s="6"/>
      <c r="BZ660" s="6"/>
    </row>
    <row r="661">
      <c r="A661" s="21"/>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7"/>
      <c r="AP661" s="15"/>
      <c r="AT661" s="15"/>
      <c r="AU661" s="15"/>
      <c r="AV661" s="15"/>
      <c r="AW661" s="15"/>
      <c r="AX661" s="15"/>
      <c r="AY661" s="15"/>
      <c r="AZ661" s="6"/>
      <c r="BA661" s="6"/>
      <c r="BB661" s="6"/>
      <c r="BC661" s="6"/>
      <c r="BD661" s="6"/>
      <c r="BE661" s="6"/>
      <c r="BF661" s="6"/>
      <c r="BG661" s="6"/>
      <c r="BH661" s="6"/>
      <c r="BI661" s="6"/>
      <c r="BJ661" s="6"/>
      <c r="BK661" s="6"/>
      <c r="BL661" s="6"/>
      <c r="BM661" s="6"/>
      <c r="BN661" s="6"/>
      <c r="BO661" s="6"/>
      <c r="BZ661" s="6"/>
    </row>
    <row r="662">
      <c r="A662" s="21"/>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7"/>
      <c r="AP662" s="15"/>
      <c r="AT662" s="15"/>
      <c r="AU662" s="15"/>
      <c r="AV662" s="15"/>
      <c r="AW662" s="15"/>
      <c r="AX662" s="15"/>
      <c r="AY662" s="15"/>
      <c r="AZ662" s="6"/>
      <c r="BA662" s="6"/>
      <c r="BB662" s="6"/>
      <c r="BC662" s="6"/>
      <c r="BD662" s="6"/>
      <c r="BE662" s="6"/>
      <c r="BF662" s="6"/>
      <c r="BG662" s="6"/>
      <c r="BH662" s="6"/>
      <c r="BI662" s="6"/>
      <c r="BJ662" s="6"/>
      <c r="BK662" s="6"/>
      <c r="BL662" s="6"/>
      <c r="BM662" s="6"/>
      <c r="BN662" s="6"/>
      <c r="BO662" s="6"/>
      <c r="BZ662" s="6"/>
    </row>
    <row r="663">
      <c r="A663" s="21"/>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7"/>
      <c r="AP663" s="15"/>
      <c r="AT663" s="15"/>
      <c r="AU663" s="15"/>
      <c r="AV663" s="15"/>
      <c r="AW663" s="15"/>
      <c r="AX663" s="15"/>
      <c r="AY663" s="15"/>
      <c r="AZ663" s="6"/>
      <c r="BA663" s="6"/>
      <c r="BB663" s="6"/>
      <c r="BC663" s="6"/>
      <c r="BD663" s="6"/>
      <c r="BE663" s="6"/>
      <c r="BF663" s="6"/>
      <c r="BG663" s="6"/>
      <c r="BH663" s="6"/>
      <c r="BI663" s="6"/>
      <c r="BJ663" s="6"/>
      <c r="BK663" s="6"/>
      <c r="BL663" s="6"/>
      <c r="BM663" s="6"/>
      <c r="BN663" s="6"/>
      <c r="BO663" s="6"/>
      <c r="BZ663" s="6"/>
    </row>
    <row r="664">
      <c r="A664" s="21"/>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7"/>
      <c r="AP664" s="15"/>
      <c r="AT664" s="15"/>
      <c r="AU664" s="15"/>
      <c r="AV664" s="15"/>
      <c r="AW664" s="15"/>
      <c r="AX664" s="15"/>
      <c r="AY664" s="15"/>
      <c r="AZ664" s="6"/>
      <c r="BA664" s="6"/>
      <c r="BB664" s="6"/>
      <c r="BC664" s="6"/>
      <c r="BD664" s="6"/>
      <c r="BE664" s="6"/>
      <c r="BF664" s="6"/>
      <c r="BG664" s="6"/>
      <c r="BH664" s="6"/>
      <c r="BI664" s="6"/>
      <c r="BJ664" s="6"/>
      <c r="BK664" s="6"/>
      <c r="BL664" s="6"/>
      <c r="BM664" s="6"/>
      <c r="BN664" s="6"/>
      <c r="BO664" s="6"/>
      <c r="BZ664" s="6"/>
    </row>
    <row r="665">
      <c r="A665" s="21"/>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7"/>
      <c r="AP665" s="15"/>
      <c r="AT665" s="15"/>
      <c r="AU665" s="15"/>
      <c r="AV665" s="15"/>
      <c r="AW665" s="15"/>
      <c r="AX665" s="15"/>
      <c r="AY665" s="15"/>
      <c r="AZ665" s="6"/>
      <c r="BA665" s="6"/>
      <c r="BB665" s="6"/>
      <c r="BC665" s="6"/>
      <c r="BD665" s="6"/>
      <c r="BE665" s="6"/>
      <c r="BF665" s="6"/>
      <c r="BG665" s="6"/>
      <c r="BH665" s="6"/>
      <c r="BI665" s="6"/>
      <c r="BJ665" s="6"/>
      <c r="BK665" s="6"/>
      <c r="BL665" s="6"/>
      <c r="BM665" s="6"/>
      <c r="BN665" s="6"/>
      <c r="BO665" s="6"/>
      <c r="BZ665" s="6"/>
    </row>
    <row r="666">
      <c r="A666" s="21"/>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7"/>
      <c r="AP666" s="15"/>
      <c r="AT666" s="15"/>
      <c r="AU666" s="15"/>
      <c r="AV666" s="15"/>
      <c r="AW666" s="15"/>
      <c r="AX666" s="15"/>
      <c r="AY666" s="15"/>
      <c r="AZ666" s="6"/>
      <c r="BA666" s="6"/>
      <c r="BB666" s="6"/>
      <c r="BC666" s="6"/>
      <c r="BD666" s="6"/>
      <c r="BE666" s="6"/>
      <c r="BF666" s="6"/>
      <c r="BG666" s="6"/>
      <c r="BH666" s="6"/>
      <c r="BI666" s="6"/>
      <c r="BJ666" s="6"/>
      <c r="BK666" s="6"/>
      <c r="BL666" s="6"/>
      <c r="BM666" s="6"/>
      <c r="BN666" s="6"/>
      <c r="BO666" s="6"/>
      <c r="BZ666" s="6"/>
    </row>
    <row r="667">
      <c r="A667" s="21"/>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7"/>
      <c r="AP667" s="15"/>
      <c r="AT667" s="15"/>
      <c r="AU667" s="15"/>
      <c r="AV667" s="15"/>
      <c r="AW667" s="15"/>
      <c r="AX667" s="15"/>
      <c r="AY667" s="15"/>
      <c r="AZ667" s="6"/>
      <c r="BA667" s="6"/>
      <c r="BB667" s="6"/>
      <c r="BC667" s="6"/>
      <c r="BD667" s="6"/>
      <c r="BE667" s="6"/>
      <c r="BF667" s="6"/>
      <c r="BG667" s="6"/>
      <c r="BH667" s="6"/>
      <c r="BI667" s="6"/>
      <c r="BJ667" s="6"/>
      <c r="BK667" s="6"/>
      <c r="BL667" s="6"/>
      <c r="BM667" s="6"/>
      <c r="BN667" s="6"/>
      <c r="BO667" s="6"/>
      <c r="BZ667" s="6"/>
    </row>
    <row r="668">
      <c r="A668" s="21"/>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7"/>
      <c r="AP668" s="15"/>
      <c r="AT668" s="15"/>
      <c r="AU668" s="15"/>
      <c r="AV668" s="15"/>
      <c r="AW668" s="15"/>
      <c r="AX668" s="15"/>
      <c r="AY668" s="15"/>
      <c r="AZ668" s="6"/>
      <c r="BA668" s="6"/>
      <c r="BB668" s="6"/>
      <c r="BC668" s="6"/>
      <c r="BD668" s="6"/>
      <c r="BE668" s="6"/>
      <c r="BF668" s="6"/>
      <c r="BG668" s="6"/>
      <c r="BH668" s="6"/>
      <c r="BI668" s="6"/>
      <c r="BJ668" s="6"/>
      <c r="BK668" s="6"/>
      <c r="BL668" s="6"/>
      <c r="BM668" s="6"/>
      <c r="BN668" s="6"/>
      <c r="BO668" s="6"/>
      <c r="BZ668" s="6"/>
    </row>
    <row r="669">
      <c r="A669" s="21"/>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7"/>
      <c r="AP669" s="15"/>
      <c r="AT669" s="15"/>
      <c r="AU669" s="15"/>
      <c r="AV669" s="15"/>
      <c r="AW669" s="15"/>
      <c r="AX669" s="15"/>
      <c r="AY669" s="15"/>
      <c r="AZ669" s="6"/>
      <c r="BA669" s="6"/>
      <c r="BB669" s="6"/>
      <c r="BC669" s="6"/>
      <c r="BD669" s="6"/>
      <c r="BE669" s="6"/>
      <c r="BF669" s="6"/>
      <c r="BG669" s="6"/>
      <c r="BH669" s="6"/>
      <c r="BI669" s="6"/>
      <c r="BJ669" s="6"/>
      <c r="BK669" s="6"/>
      <c r="BL669" s="6"/>
      <c r="BM669" s="6"/>
      <c r="BN669" s="6"/>
      <c r="BO669" s="6"/>
      <c r="BZ669" s="6"/>
    </row>
    <row r="670">
      <c r="A670" s="21"/>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7"/>
      <c r="AP670" s="15"/>
      <c r="AT670" s="15"/>
      <c r="AU670" s="15"/>
      <c r="AV670" s="15"/>
      <c r="AW670" s="15"/>
      <c r="AX670" s="15"/>
      <c r="AY670" s="15"/>
      <c r="AZ670" s="6"/>
      <c r="BA670" s="6"/>
      <c r="BB670" s="6"/>
      <c r="BC670" s="6"/>
      <c r="BD670" s="6"/>
      <c r="BE670" s="6"/>
      <c r="BF670" s="6"/>
      <c r="BG670" s="6"/>
      <c r="BH670" s="6"/>
      <c r="BI670" s="6"/>
      <c r="BJ670" s="6"/>
      <c r="BK670" s="6"/>
      <c r="BL670" s="6"/>
      <c r="BM670" s="6"/>
      <c r="BN670" s="6"/>
      <c r="BO670" s="6"/>
      <c r="BZ670" s="6"/>
    </row>
    <row r="671">
      <c r="A671" s="21"/>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7"/>
      <c r="AP671" s="15"/>
      <c r="AT671" s="15"/>
      <c r="AU671" s="15"/>
      <c r="AV671" s="15"/>
      <c r="AW671" s="15"/>
      <c r="AX671" s="15"/>
      <c r="AY671" s="15"/>
      <c r="AZ671" s="6"/>
      <c r="BA671" s="6"/>
      <c r="BB671" s="6"/>
      <c r="BC671" s="6"/>
      <c r="BD671" s="6"/>
      <c r="BE671" s="6"/>
      <c r="BF671" s="6"/>
      <c r="BG671" s="6"/>
      <c r="BH671" s="6"/>
      <c r="BI671" s="6"/>
      <c r="BJ671" s="6"/>
      <c r="BK671" s="6"/>
      <c r="BL671" s="6"/>
      <c r="BM671" s="6"/>
      <c r="BN671" s="6"/>
      <c r="BO671" s="6"/>
      <c r="BZ671" s="6"/>
    </row>
    <row r="672">
      <c r="A672" s="21"/>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7"/>
      <c r="AP672" s="15"/>
      <c r="AT672" s="15"/>
      <c r="AU672" s="15"/>
      <c r="AV672" s="15"/>
      <c r="AW672" s="15"/>
      <c r="AX672" s="15"/>
      <c r="AY672" s="15"/>
      <c r="AZ672" s="6"/>
      <c r="BA672" s="6"/>
      <c r="BB672" s="6"/>
      <c r="BC672" s="6"/>
      <c r="BD672" s="6"/>
      <c r="BE672" s="6"/>
      <c r="BF672" s="6"/>
      <c r="BG672" s="6"/>
      <c r="BH672" s="6"/>
      <c r="BI672" s="6"/>
      <c r="BJ672" s="6"/>
      <c r="BK672" s="6"/>
      <c r="BL672" s="6"/>
      <c r="BM672" s="6"/>
      <c r="BN672" s="6"/>
      <c r="BO672" s="6"/>
      <c r="BZ672" s="6"/>
    </row>
    <row r="673">
      <c r="A673" s="21"/>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7"/>
      <c r="AP673" s="15"/>
      <c r="AT673" s="15"/>
      <c r="AU673" s="15"/>
      <c r="AV673" s="15"/>
      <c r="AW673" s="15"/>
      <c r="AX673" s="15"/>
      <c r="AY673" s="15"/>
      <c r="AZ673" s="6"/>
      <c r="BA673" s="6"/>
      <c r="BB673" s="6"/>
      <c r="BC673" s="6"/>
      <c r="BD673" s="6"/>
      <c r="BE673" s="6"/>
      <c r="BF673" s="6"/>
      <c r="BG673" s="6"/>
      <c r="BH673" s="6"/>
      <c r="BI673" s="6"/>
      <c r="BJ673" s="6"/>
      <c r="BK673" s="6"/>
      <c r="BL673" s="6"/>
      <c r="BM673" s="6"/>
      <c r="BN673" s="6"/>
      <c r="BO673" s="6"/>
      <c r="BZ673" s="6"/>
    </row>
    <row r="674">
      <c r="A674" s="21"/>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7"/>
      <c r="AP674" s="15"/>
      <c r="AT674" s="15"/>
      <c r="AU674" s="15"/>
      <c r="AV674" s="15"/>
      <c r="AW674" s="15"/>
      <c r="AX674" s="15"/>
      <c r="AY674" s="15"/>
      <c r="AZ674" s="6"/>
      <c r="BA674" s="6"/>
      <c r="BB674" s="6"/>
      <c r="BC674" s="6"/>
      <c r="BD674" s="6"/>
      <c r="BE674" s="6"/>
      <c r="BF674" s="6"/>
      <c r="BG674" s="6"/>
      <c r="BH674" s="6"/>
      <c r="BI674" s="6"/>
      <c r="BJ674" s="6"/>
      <c r="BK674" s="6"/>
      <c r="BL674" s="6"/>
      <c r="BM674" s="6"/>
      <c r="BN674" s="6"/>
      <c r="BO674" s="6"/>
      <c r="BZ674" s="6"/>
    </row>
    <row r="675">
      <c r="A675" s="21"/>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7"/>
      <c r="AP675" s="15"/>
      <c r="AT675" s="15"/>
      <c r="AU675" s="15"/>
      <c r="AV675" s="15"/>
      <c r="AW675" s="15"/>
      <c r="AX675" s="15"/>
      <c r="AY675" s="15"/>
      <c r="AZ675" s="6"/>
      <c r="BA675" s="6"/>
      <c r="BB675" s="6"/>
      <c r="BC675" s="6"/>
      <c r="BD675" s="6"/>
      <c r="BE675" s="6"/>
      <c r="BF675" s="6"/>
      <c r="BG675" s="6"/>
      <c r="BH675" s="6"/>
      <c r="BI675" s="6"/>
      <c r="BJ675" s="6"/>
      <c r="BK675" s="6"/>
      <c r="BL675" s="6"/>
      <c r="BM675" s="6"/>
      <c r="BN675" s="6"/>
      <c r="BO675" s="6"/>
      <c r="BZ675" s="6"/>
    </row>
    <row r="676">
      <c r="A676" s="21"/>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7"/>
      <c r="AP676" s="15"/>
      <c r="AT676" s="15"/>
      <c r="AU676" s="15"/>
      <c r="AV676" s="15"/>
      <c r="AW676" s="15"/>
      <c r="AX676" s="15"/>
      <c r="AY676" s="15"/>
      <c r="AZ676" s="6"/>
      <c r="BA676" s="6"/>
      <c r="BB676" s="6"/>
      <c r="BC676" s="6"/>
      <c r="BD676" s="6"/>
      <c r="BE676" s="6"/>
      <c r="BF676" s="6"/>
      <c r="BG676" s="6"/>
      <c r="BH676" s="6"/>
      <c r="BI676" s="6"/>
      <c r="BJ676" s="6"/>
      <c r="BK676" s="6"/>
      <c r="BL676" s="6"/>
      <c r="BM676" s="6"/>
      <c r="BN676" s="6"/>
      <c r="BO676" s="6"/>
      <c r="BZ676" s="6"/>
    </row>
    <row r="677">
      <c r="A677" s="21"/>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7"/>
      <c r="AP677" s="15"/>
      <c r="AT677" s="15"/>
      <c r="AU677" s="15"/>
      <c r="AV677" s="15"/>
      <c r="AW677" s="15"/>
      <c r="AX677" s="15"/>
      <c r="AY677" s="15"/>
      <c r="AZ677" s="6"/>
      <c r="BA677" s="6"/>
      <c r="BB677" s="6"/>
      <c r="BC677" s="6"/>
      <c r="BD677" s="6"/>
      <c r="BE677" s="6"/>
      <c r="BF677" s="6"/>
      <c r="BG677" s="6"/>
      <c r="BH677" s="6"/>
      <c r="BI677" s="6"/>
      <c r="BJ677" s="6"/>
      <c r="BK677" s="6"/>
      <c r="BL677" s="6"/>
      <c r="BM677" s="6"/>
      <c r="BN677" s="6"/>
      <c r="BO677" s="6"/>
      <c r="BZ677" s="6"/>
    </row>
    <row r="678">
      <c r="A678" s="21"/>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7"/>
      <c r="AP678" s="15"/>
      <c r="AT678" s="15"/>
      <c r="AU678" s="15"/>
      <c r="AV678" s="15"/>
      <c r="AW678" s="15"/>
      <c r="AX678" s="15"/>
      <c r="AY678" s="15"/>
      <c r="AZ678" s="6"/>
      <c r="BA678" s="6"/>
      <c r="BB678" s="6"/>
      <c r="BC678" s="6"/>
      <c r="BD678" s="6"/>
      <c r="BE678" s="6"/>
      <c r="BF678" s="6"/>
      <c r="BG678" s="6"/>
      <c r="BH678" s="6"/>
      <c r="BI678" s="6"/>
      <c r="BJ678" s="6"/>
      <c r="BK678" s="6"/>
      <c r="BL678" s="6"/>
      <c r="BM678" s="6"/>
      <c r="BN678" s="6"/>
      <c r="BO678" s="6"/>
      <c r="BZ678" s="6"/>
    </row>
    <row r="679">
      <c r="A679" s="21"/>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7"/>
      <c r="AP679" s="15"/>
      <c r="AT679" s="15"/>
      <c r="AU679" s="15"/>
      <c r="AV679" s="15"/>
      <c r="AW679" s="15"/>
      <c r="AX679" s="15"/>
      <c r="AY679" s="15"/>
      <c r="AZ679" s="6"/>
      <c r="BA679" s="6"/>
      <c r="BB679" s="6"/>
      <c r="BC679" s="6"/>
      <c r="BD679" s="6"/>
      <c r="BE679" s="6"/>
      <c r="BF679" s="6"/>
      <c r="BG679" s="6"/>
      <c r="BH679" s="6"/>
      <c r="BI679" s="6"/>
      <c r="BJ679" s="6"/>
      <c r="BK679" s="6"/>
      <c r="BL679" s="6"/>
      <c r="BM679" s="6"/>
      <c r="BN679" s="6"/>
      <c r="BO679" s="6"/>
      <c r="BZ679" s="6"/>
    </row>
    <row r="680">
      <c r="A680" s="21"/>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7"/>
      <c r="AP680" s="15"/>
      <c r="AT680" s="15"/>
      <c r="AU680" s="15"/>
      <c r="AV680" s="15"/>
      <c r="AW680" s="15"/>
      <c r="AX680" s="15"/>
      <c r="AY680" s="15"/>
      <c r="AZ680" s="6"/>
      <c r="BA680" s="6"/>
      <c r="BB680" s="6"/>
      <c r="BC680" s="6"/>
      <c r="BD680" s="6"/>
      <c r="BE680" s="6"/>
      <c r="BF680" s="6"/>
      <c r="BG680" s="6"/>
      <c r="BH680" s="6"/>
      <c r="BI680" s="6"/>
      <c r="BJ680" s="6"/>
      <c r="BK680" s="6"/>
      <c r="BL680" s="6"/>
      <c r="BM680" s="6"/>
      <c r="BN680" s="6"/>
      <c r="BO680" s="6"/>
      <c r="BZ680" s="6"/>
    </row>
    <row r="681">
      <c r="A681" s="21"/>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7"/>
      <c r="AP681" s="15"/>
      <c r="AT681" s="15"/>
      <c r="AU681" s="15"/>
      <c r="AV681" s="15"/>
      <c r="AW681" s="15"/>
      <c r="AX681" s="15"/>
      <c r="AY681" s="15"/>
      <c r="AZ681" s="6"/>
      <c r="BA681" s="6"/>
      <c r="BB681" s="6"/>
      <c r="BC681" s="6"/>
      <c r="BD681" s="6"/>
      <c r="BE681" s="6"/>
      <c r="BF681" s="6"/>
      <c r="BG681" s="6"/>
      <c r="BH681" s="6"/>
      <c r="BI681" s="6"/>
      <c r="BJ681" s="6"/>
      <c r="BK681" s="6"/>
      <c r="BL681" s="6"/>
      <c r="BM681" s="6"/>
      <c r="BN681" s="6"/>
      <c r="BO681" s="6"/>
      <c r="BZ681" s="6"/>
    </row>
    <row r="682">
      <c r="A682" s="21"/>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7"/>
      <c r="AP682" s="15"/>
      <c r="AT682" s="15"/>
      <c r="AU682" s="15"/>
      <c r="AV682" s="15"/>
      <c r="AW682" s="15"/>
      <c r="AX682" s="15"/>
      <c r="AY682" s="15"/>
      <c r="AZ682" s="6"/>
      <c r="BA682" s="6"/>
      <c r="BB682" s="6"/>
      <c r="BC682" s="6"/>
      <c r="BD682" s="6"/>
      <c r="BE682" s="6"/>
      <c r="BF682" s="6"/>
      <c r="BG682" s="6"/>
      <c r="BH682" s="6"/>
      <c r="BI682" s="6"/>
      <c r="BJ682" s="6"/>
      <c r="BK682" s="6"/>
      <c r="BL682" s="6"/>
      <c r="BM682" s="6"/>
      <c r="BN682" s="6"/>
      <c r="BO682" s="6"/>
      <c r="BZ682" s="6"/>
    </row>
    <row r="683">
      <c r="A683" s="21"/>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7"/>
      <c r="AP683" s="15"/>
      <c r="AT683" s="15"/>
      <c r="AU683" s="15"/>
      <c r="AV683" s="15"/>
      <c r="AW683" s="15"/>
      <c r="AX683" s="15"/>
      <c r="AY683" s="15"/>
      <c r="AZ683" s="6"/>
      <c r="BA683" s="6"/>
      <c r="BB683" s="6"/>
      <c r="BC683" s="6"/>
      <c r="BD683" s="6"/>
      <c r="BE683" s="6"/>
      <c r="BF683" s="6"/>
      <c r="BG683" s="6"/>
      <c r="BH683" s="6"/>
      <c r="BI683" s="6"/>
      <c r="BJ683" s="6"/>
      <c r="BK683" s="6"/>
      <c r="BL683" s="6"/>
      <c r="BM683" s="6"/>
      <c r="BN683" s="6"/>
      <c r="BO683" s="6"/>
      <c r="BZ683" s="6"/>
    </row>
    <row r="684">
      <c r="A684" s="21"/>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7"/>
      <c r="AP684" s="15"/>
      <c r="AT684" s="15"/>
      <c r="AU684" s="15"/>
      <c r="AV684" s="15"/>
      <c r="AW684" s="15"/>
      <c r="AX684" s="15"/>
      <c r="AY684" s="15"/>
      <c r="AZ684" s="6"/>
      <c r="BA684" s="6"/>
      <c r="BB684" s="6"/>
      <c r="BC684" s="6"/>
      <c r="BD684" s="6"/>
      <c r="BE684" s="6"/>
      <c r="BF684" s="6"/>
      <c r="BG684" s="6"/>
      <c r="BH684" s="6"/>
      <c r="BI684" s="6"/>
      <c r="BJ684" s="6"/>
      <c r="BK684" s="6"/>
      <c r="BL684" s="6"/>
      <c r="BM684" s="6"/>
      <c r="BN684" s="6"/>
      <c r="BO684" s="6"/>
      <c r="BZ684" s="6"/>
    </row>
    <row r="685">
      <c r="A685" s="21"/>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7"/>
      <c r="AP685" s="15"/>
      <c r="AT685" s="15"/>
      <c r="AU685" s="15"/>
      <c r="AV685" s="15"/>
      <c r="AW685" s="15"/>
      <c r="AX685" s="15"/>
      <c r="AY685" s="15"/>
      <c r="AZ685" s="6"/>
      <c r="BA685" s="6"/>
      <c r="BB685" s="6"/>
      <c r="BC685" s="6"/>
      <c r="BD685" s="6"/>
      <c r="BE685" s="6"/>
      <c r="BF685" s="6"/>
      <c r="BG685" s="6"/>
      <c r="BH685" s="6"/>
      <c r="BI685" s="6"/>
      <c r="BJ685" s="6"/>
      <c r="BK685" s="6"/>
      <c r="BL685" s="6"/>
      <c r="BM685" s="6"/>
      <c r="BN685" s="6"/>
      <c r="BO685" s="6"/>
      <c r="BZ685" s="6"/>
    </row>
    <row r="686">
      <c r="A686" s="21"/>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7"/>
      <c r="AP686" s="15"/>
      <c r="AT686" s="15"/>
      <c r="AU686" s="15"/>
      <c r="AV686" s="15"/>
      <c r="AW686" s="15"/>
      <c r="AX686" s="15"/>
      <c r="AY686" s="15"/>
      <c r="AZ686" s="6"/>
      <c r="BA686" s="6"/>
      <c r="BB686" s="6"/>
      <c r="BC686" s="6"/>
      <c r="BD686" s="6"/>
      <c r="BE686" s="6"/>
      <c r="BF686" s="6"/>
      <c r="BG686" s="6"/>
      <c r="BH686" s="6"/>
      <c r="BI686" s="6"/>
      <c r="BJ686" s="6"/>
      <c r="BK686" s="6"/>
      <c r="BL686" s="6"/>
      <c r="BM686" s="6"/>
      <c r="BN686" s="6"/>
      <c r="BO686" s="6"/>
      <c r="BZ686" s="6"/>
    </row>
    <row r="687">
      <c r="A687" s="21"/>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7"/>
      <c r="AP687" s="15"/>
      <c r="AT687" s="15"/>
      <c r="AU687" s="15"/>
      <c r="AV687" s="15"/>
      <c r="AW687" s="15"/>
      <c r="AX687" s="15"/>
      <c r="AY687" s="15"/>
      <c r="AZ687" s="6"/>
      <c r="BA687" s="6"/>
      <c r="BB687" s="6"/>
      <c r="BC687" s="6"/>
      <c r="BD687" s="6"/>
      <c r="BE687" s="6"/>
      <c r="BF687" s="6"/>
      <c r="BG687" s="6"/>
      <c r="BH687" s="6"/>
      <c r="BI687" s="6"/>
      <c r="BJ687" s="6"/>
      <c r="BK687" s="6"/>
      <c r="BL687" s="6"/>
      <c r="BM687" s="6"/>
      <c r="BN687" s="6"/>
      <c r="BO687" s="6"/>
      <c r="BZ687" s="6"/>
    </row>
    <row r="688">
      <c r="A688" s="21"/>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7"/>
      <c r="AP688" s="15"/>
      <c r="AT688" s="15"/>
      <c r="AU688" s="15"/>
      <c r="AV688" s="15"/>
      <c r="AW688" s="15"/>
      <c r="AX688" s="15"/>
      <c r="AY688" s="15"/>
      <c r="AZ688" s="6"/>
      <c r="BA688" s="6"/>
      <c r="BB688" s="6"/>
      <c r="BC688" s="6"/>
      <c r="BD688" s="6"/>
      <c r="BE688" s="6"/>
      <c r="BF688" s="6"/>
      <c r="BG688" s="6"/>
      <c r="BH688" s="6"/>
      <c r="BI688" s="6"/>
      <c r="BJ688" s="6"/>
      <c r="BK688" s="6"/>
      <c r="BL688" s="6"/>
      <c r="BM688" s="6"/>
      <c r="BN688" s="6"/>
      <c r="BO688" s="6"/>
      <c r="BZ688" s="6"/>
    </row>
    <row r="689">
      <c r="A689" s="21"/>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7"/>
      <c r="AP689" s="15"/>
      <c r="AT689" s="15"/>
      <c r="AU689" s="15"/>
      <c r="AV689" s="15"/>
      <c r="AW689" s="15"/>
      <c r="AX689" s="15"/>
      <c r="AY689" s="15"/>
      <c r="AZ689" s="6"/>
      <c r="BA689" s="6"/>
      <c r="BB689" s="6"/>
      <c r="BC689" s="6"/>
      <c r="BD689" s="6"/>
      <c r="BE689" s="6"/>
      <c r="BF689" s="6"/>
      <c r="BG689" s="6"/>
      <c r="BH689" s="6"/>
      <c r="BI689" s="6"/>
      <c r="BJ689" s="6"/>
      <c r="BK689" s="6"/>
      <c r="BL689" s="6"/>
      <c r="BM689" s="6"/>
      <c r="BN689" s="6"/>
      <c r="BO689" s="6"/>
      <c r="BZ689" s="6"/>
    </row>
    <row r="690">
      <c r="A690" s="21"/>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7"/>
      <c r="AP690" s="15"/>
      <c r="AT690" s="15"/>
      <c r="AU690" s="15"/>
      <c r="AV690" s="15"/>
      <c r="AW690" s="15"/>
      <c r="AX690" s="15"/>
      <c r="AY690" s="15"/>
      <c r="AZ690" s="6"/>
      <c r="BA690" s="6"/>
      <c r="BB690" s="6"/>
      <c r="BC690" s="6"/>
      <c r="BD690" s="6"/>
      <c r="BE690" s="6"/>
      <c r="BF690" s="6"/>
      <c r="BG690" s="6"/>
      <c r="BH690" s="6"/>
      <c r="BI690" s="6"/>
      <c r="BJ690" s="6"/>
      <c r="BK690" s="6"/>
      <c r="BL690" s="6"/>
      <c r="BM690" s="6"/>
      <c r="BN690" s="6"/>
      <c r="BO690" s="6"/>
      <c r="BZ690" s="6"/>
    </row>
    <row r="691">
      <c r="A691" s="21"/>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7"/>
      <c r="AP691" s="15"/>
      <c r="AT691" s="15"/>
      <c r="AU691" s="15"/>
      <c r="AV691" s="15"/>
      <c r="AW691" s="15"/>
      <c r="AX691" s="15"/>
      <c r="AY691" s="15"/>
      <c r="AZ691" s="6"/>
      <c r="BA691" s="6"/>
      <c r="BB691" s="6"/>
      <c r="BC691" s="6"/>
      <c r="BD691" s="6"/>
      <c r="BE691" s="6"/>
      <c r="BF691" s="6"/>
      <c r="BG691" s="6"/>
      <c r="BH691" s="6"/>
      <c r="BI691" s="6"/>
      <c r="BJ691" s="6"/>
      <c r="BK691" s="6"/>
      <c r="BL691" s="6"/>
      <c r="BM691" s="6"/>
      <c r="BN691" s="6"/>
      <c r="BO691" s="6"/>
      <c r="BZ691" s="6"/>
    </row>
    <row r="692">
      <c r="A692" s="21"/>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7"/>
      <c r="AP692" s="15"/>
      <c r="AT692" s="15"/>
      <c r="AU692" s="15"/>
      <c r="AV692" s="15"/>
      <c r="AW692" s="15"/>
      <c r="AX692" s="15"/>
      <c r="AY692" s="15"/>
      <c r="AZ692" s="6"/>
      <c r="BA692" s="6"/>
      <c r="BB692" s="6"/>
      <c r="BC692" s="6"/>
      <c r="BD692" s="6"/>
      <c r="BE692" s="6"/>
      <c r="BF692" s="6"/>
      <c r="BG692" s="6"/>
      <c r="BH692" s="6"/>
      <c r="BI692" s="6"/>
      <c r="BJ692" s="6"/>
      <c r="BK692" s="6"/>
      <c r="BL692" s="6"/>
      <c r="BM692" s="6"/>
      <c r="BN692" s="6"/>
      <c r="BO692" s="6"/>
      <c r="BZ692" s="6"/>
    </row>
    <row r="693">
      <c r="A693" s="21"/>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7"/>
      <c r="AP693" s="15"/>
      <c r="AT693" s="15"/>
      <c r="AU693" s="15"/>
      <c r="AV693" s="15"/>
      <c r="AW693" s="15"/>
      <c r="AX693" s="15"/>
      <c r="AY693" s="15"/>
      <c r="AZ693" s="6"/>
      <c r="BA693" s="6"/>
      <c r="BB693" s="6"/>
      <c r="BC693" s="6"/>
      <c r="BD693" s="6"/>
      <c r="BE693" s="6"/>
      <c r="BF693" s="6"/>
      <c r="BG693" s="6"/>
      <c r="BH693" s="6"/>
      <c r="BI693" s="6"/>
      <c r="BJ693" s="6"/>
      <c r="BK693" s="6"/>
      <c r="BL693" s="6"/>
      <c r="BM693" s="6"/>
      <c r="BN693" s="6"/>
      <c r="BO693" s="6"/>
      <c r="BZ693" s="6"/>
    </row>
    <row r="694">
      <c r="A694" s="21"/>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7"/>
      <c r="AP694" s="15"/>
      <c r="AT694" s="15"/>
      <c r="AU694" s="15"/>
      <c r="AV694" s="15"/>
      <c r="AW694" s="15"/>
      <c r="AX694" s="15"/>
      <c r="AY694" s="15"/>
      <c r="AZ694" s="6"/>
      <c r="BA694" s="6"/>
      <c r="BB694" s="6"/>
      <c r="BC694" s="6"/>
      <c r="BD694" s="6"/>
      <c r="BE694" s="6"/>
      <c r="BF694" s="6"/>
      <c r="BG694" s="6"/>
      <c r="BH694" s="6"/>
      <c r="BI694" s="6"/>
      <c r="BJ694" s="6"/>
      <c r="BK694" s="6"/>
      <c r="BL694" s="6"/>
      <c r="BM694" s="6"/>
      <c r="BN694" s="6"/>
      <c r="BO694" s="6"/>
      <c r="BZ694" s="6"/>
    </row>
    <row r="695">
      <c r="A695" s="21"/>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7"/>
      <c r="AP695" s="15"/>
      <c r="AT695" s="15"/>
      <c r="AU695" s="15"/>
      <c r="AV695" s="15"/>
      <c r="AW695" s="15"/>
      <c r="AX695" s="15"/>
      <c r="AY695" s="15"/>
      <c r="AZ695" s="6"/>
      <c r="BA695" s="6"/>
      <c r="BB695" s="6"/>
      <c r="BC695" s="6"/>
      <c r="BD695" s="6"/>
      <c r="BE695" s="6"/>
      <c r="BF695" s="6"/>
      <c r="BG695" s="6"/>
      <c r="BH695" s="6"/>
      <c r="BI695" s="6"/>
      <c r="BJ695" s="6"/>
      <c r="BK695" s="6"/>
      <c r="BL695" s="6"/>
      <c r="BM695" s="6"/>
      <c r="BN695" s="6"/>
      <c r="BO695" s="6"/>
      <c r="BZ695" s="6"/>
    </row>
    <row r="696">
      <c r="A696" s="21"/>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7"/>
      <c r="AP696" s="15"/>
      <c r="AT696" s="15"/>
      <c r="AU696" s="15"/>
      <c r="AV696" s="15"/>
      <c r="AW696" s="15"/>
      <c r="AX696" s="15"/>
      <c r="AY696" s="15"/>
      <c r="AZ696" s="6"/>
      <c r="BA696" s="6"/>
      <c r="BB696" s="6"/>
      <c r="BC696" s="6"/>
      <c r="BD696" s="6"/>
      <c r="BE696" s="6"/>
      <c r="BF696" s="6"/>
      <c r="BG696" s="6"/>
      <c r="BH696" s="6"/>
      <c r="BI696" s="6"/>
      <c r="BJ696" s="6"/>
      <c r="BK696" s="6"/>
      <c r="BL696" s="6"/>
      <c r="BM696" s="6"/>
      <c r="BN696" s="6"/>
      <c r="BO696" s="6"/>
      <c r="BZ696" s="6"/>
    </row>
    <row r="697">
      <c r="A697" s="21"/>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7"/>
      <c r="AP697" s="15"/>
      <c r="AT697" s="15"/>
      <c r="AU697" s="15"/>
      <c r="AV697" s="15"/>
      <c r="AW697" s="15"/>
      <c r="AX697" s="15"/>
      <c r="AY697" s="15"/>
      <c r="AZ697" s="6"/>
      <c r="BA697" s="6"/>
      <c r="BB697" s="6"/>
      <c r="BC697" s="6"/>
      <c r="BD697" s="6"/>
      <c r="BE697" s="6"/>
      <c r="BF697" s="6"/>
      <c r="BG697" s="6"/>
      <c r="BH697" s="6"/>
      <c r="BI697" s="6"/>
      <c r="BJ697" s="6"/>
      <c r="BK697" s="6"/>
      <c r="BL697" s="6"/>
      <c r="BM697" s="6"/>
      <c r="BN697" s="6"/>
      <c r="BO697" s="6"/>
      <c r="BZ697" s="6"/>
    </row>
    <row r="698">
      <c r="A698" s="21"/>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7"/>
      <c r="AP698" s="15"/>
      <c r="AT698" s="15"/>
      <c r="AU698" s="15"/>
      <c r="AV698" s="15"/>
      <c r="AW698" s="15"/>
      <c r="AX698" s="15"/>
      <c r="AY698" s="15"/>
      <c r="AZ698" s="6"/>
      <c r="BA698" s="6"/>
      <c r="BB698" s="6"/>
      <c r="BC698" s="6"/>
      <c r="BD698" s="6"/>
      <c r="BE698" s="6"/>
      <c r="BF698" s="6"/>
      <c r="BG698" s="6"/>
      <c r="BH698" s="6"/>
      <c r="BI698" s="6"/>
      <c r="BJ698" s="6"/>
      <c r="BK698" s="6"/>
      <c r="BL698" s="6"/>
      <c r="BM698" s="6"/>
      <c r="BN698" s="6"/>
      <c r="BO698" s="6"/>
      <c r="BZ698" s="6"/>
    </row>
    <row r="699">
      <c r="A699" s="21"/>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7"/>
      <c r="AP699" s="15"/>
      <c r="AT699" s="15"/>
      <c r="AU699" s="15"/>
      <c r="AV699" s="15"/>
      <c r="AW699" s="15"/>
      <c r="AX699" s="15"/>
      <c r="AY699" s="15"/>
      <c r="AZ699" s="6"/>
      <c r="BA699" s="6"/>
      <c r="BB699" s="6"/>
      <c r="BC699" s="6"/>
      <c r="BD699" s="6"/>
      <c r="BE699" s="6"/>
      <c r="BF699" s="6"/>
      <c r="BG699" s="6"/>
      <c r="BH699" s="6"/>
      <c r="BI699" s="6"/>
      <c r="BJ699" s="6"/>
      <c r="BK699" s="6"/>
      <c r="BL699" s="6"/>
      <c r="BM699" s="6"/>
      <c r="BN699" s="6"/>
      <c r="BO699" s="6"/>
      <c r="BZ699" s="6"/>
    </row>
    <row r="700">
      <c r="A700" s="21"/>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7"/>
      <c r="AP700" s="15"/>
      <c r="AT700" s="15"/>
      <c r="AU700" s="15"/>
      <c r="AV700" s="15"/>
      <c r="AW700" s="15"/>
      <c r="AX700" s="15"/>
      <c r="AY700" s="15"/>
      <c r="AZ700" s="6"/>
      <c r="BA700" s="6"/>
      <c r="BB700" s="6"/>
      <c r="BC700" s="6"/>
      <c r="BD700" s="6"/>
      <c r="BE700" s="6"/>
      <c r="BF700" s="6"/>
      <c r="BG700" s="6"/>
      <c r="BH700" s="6"/>
      <c r="BI700" s="6"/>
      <c r="BJ700" s="6"/>
      <c r="BK700" s="6"/>
      <c r="BL700" s="6"/>
      <c r="BM700" s="6"/>
      <c r="BN700" s="6"/>
      <c r="BO700" s="6"/>
      <c r="BZ700" s="6"/>
    </row>
    <row r="701">
      <c r="A701" s="21"/>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7"/>
      <c r="AP701" s="15"/>
      <c r="AT701" s="15"/>
      <c r="AU701" s="15"/>
      <c r="AV701" s="15"/>
      <c r="AW701" s="15"/>
      <c r="AX701" s="15"/>
      <c r="AY701" s="15"/>
      <c r="AZ701" s="6"/>
      <c r="BA701" s="6"/>
      <c r="BB701" s="6"/>
      <c r="BC701" s="6"/>
      <c r="BD701" s="6"/>
      <c r="BE701" s="6"/>
      <c r="BF701" s="6"/>
      <c r="BG701" s="6"/>
      <c r="BH701" s="6"/>
      <c r="BI701" s="6"/>
      <c r="BJ701" s="6"/>
      <c r="BK701" s="6"/>
      <c r="BL701" s="6"/>
      <c r="BM701" s="6"/>
      <c r="BN701" s="6"/>
      <c r="BO701" s="6"/>
      <c r="BZ701" s="6"/>
    </row>
    <row r="702">
      <c r="A702" s="21"/>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7"/>
      <c r="AP702" s="15"/>
      <c r="AT702" s="15"/>
      <c r="AU702" s="15"/>
      <c r="AV702" s="15"/>
      <c r="AW702" s="15"/>
      <c r="AX702" s="15"/>
      <c r="AY702" s="15"/>
      <c r="AZ702" s="6"/>
      <c r="BA702" s="6"/>
      <c r="BB702" s="6"/>
      <c r="BC702" s="6"/>
      <c r="BD702" s="6"/>
      <c r="BE702" s="6"/>
      <c r="BF702" s="6"/>
      <c r="BG702" s="6"/>
      <c r="BH702" s="6"/>
      <c r="BI702" s="6"/>
      <c r="BJ702" s="6"/>
      <c r="BK702" s="6"/>
      <c r="BL702" s="6"/>
      <c r="BM702" s="6"/>
      <c r="BN702" s="6"/>
      <c r="BO702" s="6"/>
      <c r="BZ702" s="6"/>
    </row>
    <row r="703">
      <c r="A703" s="21"/>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7"/>
      <c r="AP703" s="15"/>
      <c r="AT703" s="15"/>
      <c r="AU703" s="15"/>
      <c r="AV703" s="15"/>
      <c r="AW703" s="15"/>
      <c r="AX703" s="15"/>
      <c r="AY703" s="15"/>
      <c r="AZ703" s="6"/>
      <c r="BA703" s="6"/>
      <c r="BB703" s="6"/>
      <c r="BC703" s="6"/>
      <c r="BD703" s="6"/>
      <c r="BE703" s="6"/>
      <c r="BF703" s="6"/>
      <c r="BG703" s="6"/>
      <c r="BH703" s="6"/>
      <c r="BI703" s="6"/>
      <c r="BJ703" s="6"/>
      <c r="BK703" s="6"/>
      <c r="BL703" s="6"/>
      <c r="BM703" s="6"/>
      <c r="BN703" s="6"/>
      <c r="BO703" s="6"/>
      <c r="BZ703" s="6"/>
    </row>
    <row r="704">
      <c r="A704" s="21"/>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7"/>
      <c r="AP704" s="15"/>
      <c r="AT704" s="15"/>
      <c r="AU704" s="15"/>
      <c r="AV704" s="15"/>
      <c r="AW704" s="15"/>
      <c r="AX704" s="15"/>
      <c r="AY704" s="15"/>
      <c r="AZ704" s="6"/>
      <c r="BA704" s="6"/>
      <c r="BB704" s="6"/>
      <c r="BC704" s="6"/>
      <c r="BD704" s="6"/>
      <c r="BE704" s="6"/>
      <c r="BF704" s="6"/>
      <c r="BG704" s="6"/>
      <c r="BH704" s="6"/>
      <c r="BI704" s="6"/>
      <c r="BJ704" s="6"/>
      <c r="BK704" s="6"/>
      <c r="BL704" s="6"/>
      <c r="BM704" s="6"/>
      <c r="BN704" s="6"/>
      <c r="BO704" s="6"/>
      <c r="BZ704" s="6"/>
    </row>
    <row r="705">
      <c r="A705" s="21"/>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7"/>
      <c r="AP705" s="15"/>
      <c r="AT705" s="15"/>
      <c r="AU705" s="15"/>
      <c r="AV705" s="15"/>
      <c r="AW705" s="15"/>
      <c r="AX705" s="15"/>
      <c r="AY705" s="15"/>
      <c r="AZ705" s="6"/>
      <c r="BA705" s="6"/>
      <c r="BB705" s="6"/>
      <c r="BC705" s="6"/>
      <c r="BD705" s="6"/>
      <c r="BE705" s="6"/>
      <c r="BF705" s="6"/>
      <c r="BG705" s="6"/>
      <c r="BH705" s="6"/>
      <c r="BI705" s="6"/>
      <c r="BJ705" s="6"/>
      <c r="BK705" s="6"/>
      <c r="BL705" s="6"/>
      <c r="BM705" s="6"/>
      <c r="BN705" s="6"/>
      <c r="BO705" s="6"/>
      <c r="BZ705" s="6"/>
    </row>
    <row r="706">
      <c r="A706" s="21"/>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7"/>
      <c r="AP706" s="15"/>
      <c r="AT706" s="15"/>
      <c r="AU706" s="15"/>
      <c r="AV706" s="15"/>
      <c r="AW706" s="15"/>
      <c r="AX706" s="15"/>
      <c r="AY706" s="15"/>
      <c r="AZ706" s="6"/>
      <c r="BA706" s="6"/>
      <c r="BB706" s="6"/>
      <c r="BC706" s="6"/>
      <c r="BD706" s="6"/>
      <c r="BE706" s="6"/>
      <c r="BF706" s="6"/>
      <c r="BG706" s="6"/>
      <c r="BH706" s="6"/>
      <c r="BI706" s="6"/>
      <c r="BJ706" s="6"/>
      <c r="BK706" s="6"/>
      <c r="BL706" s="6"/>
      <c r="BM706" s="6"/>
      <c r="BN706" s="6"/>
      <c r="BO706" s="6"/>
      <c r="BZ706" s="6"/>
    </row>
    <row r="707">
      <c r="A707" s="21"/>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7"/>
      <c r="AP707" s="15"/>
      <c r="AT707" s="15"/>
      <c r="AU707" s="15"/>
      <c r="AV707" s="15"/>
      <c r="AW707" s="15"/>
      <c r="AX707" s="15"/>
      <c r="AY707" s="15"/>
      <c r="AZ707" s="6"/>
      <c r="BA707" s="6"/>
      <c r="BB707" s="6"/>
      <c r="BC707" s="6"/>
      <c r="BD707" s="6"/>
      <c r="BE707" s="6"/>
      <c r="BF707" s="6"/>
      <c r="BG707" s="6"/>
      <c r="BH707" s="6"/>
      <c r="BI707" s="6"/>
      <c r="BJ707" s="6"/>
      <c r="BK707" s="6"/>
      <c r="BL707" s="6"/>
      <c r="BM707" s="6"/>
      <c r="BN707" s="6"/>
      <c r="BO707" s="6"/>
      <c r="BZ707" s="6"/>
    </row>
    <row r="708">
      <c r="A708" s="21"/>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7"/>
      <c r="AP708" s="15"/>
      <c r="AT708" s="15"/>
      <c r="AU708" s="15"/>
      <c r="AV708" s="15"/>
      <c r="AW708" s="15"/>
      <c r="AX708" s="15"/>
      <c r="AY708" s="15"/>
      <c r="AZ708" s="6"/>
      <c r="BA708" s="6"/>
      <c r="BB708" s="6"/>
      <c r="BC708" s="6"/>
      <c r="BD708" s="6"/>
      <c r="BE708" s="6"/>
      <c r="BF708" s="6"/>
      <c r="BG708" s="6"/>
      <c r="BH708" s="6"/>
      <c r="BI708" s="6"/>
      <c r="BJ708" s="6"/>
      <c r="BK708" s="6"/>
      <c r="BL708" s="6"/>
      <c r="BM708" s="6"/>
      <c r="BN708" s="6"/>
      <c r="BO708" s="6"/>
      <c r="BZ708" s="6"/>
    </row>
    <row r="709">
      <c r="A709" s="21"/>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7"/>
      <c r="AP709" s="15"/>
      <c r="AT709" s="15"/>
      <c r="AU709" s="15"/>
      <c r="AV709" s="15"/>
      <c r="AW709" s="15"/>
      <c r="AX709" s="15"/>
      <c r="AY709" s="15"/>
      <c r="AZ709" s="6"/>
      <c r="BA709" s="6"/>
      <c r="BB709" s="6"/>
      <c r="BC709" s="6"/>
      <c r="BD709" s="6"/>
      <c r="BE709" s="6"/>
      <c r="BF709" s="6"/>
      <c r="BG709" s="6"/>
      <c r="BH709" s="6"/>
      <c r="BI709" s="6"/>
      <c r="BJ709" s="6"/>
      <c r="BK709" s="6"/>
      <c r="BL709" s="6"/>
      <c r="BM709" s="6"/>
      <c r="BN709" s="6"/>
      <c r="BO709" s="6"/>
      <c r="BZ709" s="6"/>
    </row>
    <row r="710">
      <c r="A710" s="21"/>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7"/>
      <c r="AP710" s="15"/>
      <c r="AT710" s="15"/>
      <c r="AU710" s="15"/>
      <c r="AV710" s="15"/>
      <c r="AW710" s="15"/>
      <c r="AX710" s="15"/>
      <c r="AY710" s="15"/>
      <c r="AZ710" s="6"/>
      <c r="BA710" s="6"/>
      <c r="BB710" s="6"/>
      <c r="BC710" s="6"/>
      <c r="BD710" s="6"/>
      <c r="BE710" s="6"/>
      <c r="BF710" s="6"/>
      <c r="BG710" s="6"/>
      <c r="BH710" s="6"/>
      <c r="BI710" s="6"/>
      <c r="BJ710" s="6"/>
      <c r="BK710" s="6"/>
      <c r="BL710" s="6"/>
      <c r="BM710" s="6"/>
      <c r="BN710" s="6"/>
      <c r="BO710" s="6"/>
      <c r="BZ710" s="6"/>
    </row>
    <row r="711">
      <c r="A711" s="21"/>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7"/>
      <c r="AP711" s="15"/>
      <c r="AT711" s="15"/>
      <c r="AU711" s="15"/>
      <c r="AV711" s="15"/>
      <c r="AW711" s="15"/>
      <c r="AX711" s="15"/>
      <c r="AY711" s="15"/>
      <c r="AZ711" s="6"/>
      <c r="BA711" s="6"/>
      <c r="BB711" s="6"/>
      <c r="BC711" s="6"/>
      <c r="BD711" s="6"/>
      <c r="BE711" s="6"/>
      <c r="BF711" s="6"/>
      <c r="BG711" s="6"/>
      <c r="BH711" s="6"/>
      <c r="BI711" s="6"/>
      <c r="BJ711" s="6"/>
      <c r="BK711" s="6"/>
      <c r="BL711" s="6"/>
      <c r="BM711" s="6"/>
      <c r="BN711" s="6"/>
      <c r="BO711" s="6"/>
      <c r="BZ711" s="6"/>
    </row>
    <row r="712">
      <c r="A712" s="21"/>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7"/>
      <c r="AP712" s="15"/>
      <c r="AT712" s="15"/>
      <c r="AU712" s="15"/>
      <c r="AV712" s="15"/>
      <c r="AW712" s="15"/>
      <c r="AX712" s="15"/>
      <c r="AY712" s="15"/>
      <c r="AZ712" s="6"/>
      <c r="BA712" s="6"/>
      <c r="BB712" s="6"/>
      <c r="BC712" s="6"/>
      <c r="BD712" s="6"/>
      <c r="BE712" s="6"/>
      <c r="BF712" s="6"/>
      <c r="BG712" s="6"/>
      <c r="BH712" s="6"/>
      <c r="BI712" s="6"/>
      <c r="BJ712" s="6"/>
      <c r="BK712" s="6"/>
      <c r="BL712" s="6"/>
      <c r="BM712" s="6"/>
      <c r="BN712" s="6"/>
      <c r="BO712" s="6"/>
      <c r="BZ712" s="6"/>
    </row>
    <row r="713">
      <c r="A713" s="21"/>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7"/>
      <c r="AP713" s="15"/>
      <c r="AT713" s="15"/>
      <c r="AU713" s="15"/>
      <c r="AV713" s="15"/>
      <c r="AW713" s="15"/>
      <c r="AX713" s="15"/>
      <c r="AY713" s="15"/>
      <c r="AZ713" s="6"/>
      <c r="BA713" s="6"/>
      <c r="BB713" s="6"/>
      <c r="BC713" s="6"/>
      <c r="BD713" s="6"/>
      <c r="BE713" s="6"/>
      <c r="BF713" s="6"/>
      <c r="BG713" s="6"/>
      <c r="BH713" s="6"/>
      <c r="BI713" s="6"/>
      <c r="BJ713" s="6"/>
      <c r="BK713" s="6"/>
      <c r="BL713" s="6"/>
      <c r="BM713" s="6"/>
      <c r="BN713" s="6"/>
      <c r="BO713" s="6"/>
      <c r="BZ713" s="6"/>
    </row>
    <row r="714">
      <c r="A714" s="21"/>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7"/>
      <c r="AP714" s="15"/>
      <c r="AT714" s="15"/>
      <c r="AU714" s="15"/>
      <c r="AV714" s="15"/>
      <c r="AW714" s="15"/>
      <c r="AX714" s="15"/>
      <c r="AY714" s="15"/>
      <c r="AZ714" s="6"/>
      <c r="BA714" s="6"/>
      <c r="BB714" s="6"/>
      <c r="BC714" s="6"/>
      <c r="BD714" s="6"/>
      <c r="BE714" s="6"/>
      <c r="BF714" s="6"/>
      <c r="BG714" s="6"/>
      <c r="BH714" s="6"/>
      <c r="BI714" s="6"/>
      <c r="BJ714" s="6"/>
      <c r="BK714" s="6"/>
      <c r="BL714" s="6"/>
      <c r="BM714" s="6"/>
      <c r="BN714" s="6"/>
      <c r="BO714" s="6"/>
      <c r="BZ714" s="6"/>
    </row>
    <row r="715">
      <c r="A715" s="21"/>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7"/>
      <c r="AP715" s="15"/>
      <c r="AT715" s="15"/>
      <c r="AU715" s="15"/>
      <c r="AV715" s="15"/>
      <c r="AW715" s="15"/>
      <c r="AX715" s="15"/>
      <c r="AY715" s="15"/>
      <c r="AZ715" s="6"/>
      <c r="BA715" s="6"/>
      <c r="BB715" s="6"/>
      <c r="BC715" s="6"/>
      <c r="BD715" s="6"/>
      <c r="BE715" s="6"/>
      <c r="BF715" s="6"/>
      <c r="BG715" s="6"/>
      <c r="BH715" s="6"/>
      <c r="BI715" s="6"/>
      <c r="BJ715" s="6"/>
      <c r="BK715" s="6"/>
      <c r="BL715" s="6"/>
      <c r="BM715" s="6"/>
      <c r="BN715" s="6"/>
      <c r="BO715" s="6"/>
      <c r="BZ715" s="6"/>
    </row>
    <row r="716">
      <c r="A716" s="21"/>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7"/>
      <c r="AP716" s="15"/>
      <c r="AT716" s="15"/>
      <c r="AU716" s="15"/>
      <c r="AV716" s="15"/>
      <c r="AW716" s="15"/>
      <c r="AX716" s="15"/>
      <c r="AY716" s="15"/>
      <c r="AZ716" s="6"/>
      <c r="BA716" s="6"/>
      <c r="BB716" s="6"/>
      <c r="BC716" s="6"/>
      <c r="BD716" s="6"/>
      <c r="BE716" s="6"/>
      <c r="BF716" s="6"/>
      <c r="BG716" s="6"/>
      <c r="BH716" s="6"/>
      <c r="BI716" s="6"/>
      <c r="BJ716" s="6"/>
      <c r="BK716" s="6"/>
      <c r="BL716" s="6"/>
      <c r="BM716" s="6"/>
      <c r="BN716" s="6"/>
      <c r="BO716" s="6"/>
      <c r="BZ716" s="6"/>
    </row>
    <row r="717">
      <c r="A717" s="21"/>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7"/>
      <c r="AP717" s="15"/>
      <c r="AT717" s="15"/>
      <c r="AU717" s="15"/>
      <c r="AV717" s="15"/>
      <c r="AW717" s="15"/>
      <c r="AX717" s="15"/>
      <c r="AY717" s="15"/>
      <c r="AZ717" s="6"/>
      <c r="BA717" s="6"/>
      <c r="BB717" s="6"/>
      <c r="BC717" s="6"/>
      <c r="BD717" s="6"/>
      <c r="BE717" s="6"/>
      <c r="BF717" s="6"/>
      <c r="BG717" s="6"/>
      <c r="BH717" s="6"/>
      <c r="BI717" s="6"/>
      <c r="BJ717" s="6"/>
      <c r="BK717" s="6"/>
      <c r="BL717" s="6"/>
      <c r="BM717" s="6"/>
      <c r="BN717" s="6"/>
      <c r="BO717" s="6"/>
      <c r="BZ717" s="6"/>
    </row>
    <row r="718">
      <c r="A718" s="21"/>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7"/>
      <c r="AP718" s="15"/>
      <c r="AT718" s="15"/>
      <c r="AU718" s="15"/>
      <c r="AV718" s="15"/>
      <c r="AW718" s="15"/>
      <c r="AX718" s="15"/>
      <c r="AY718" s="15"/>
      <c r="AZ718" s="6"/>
      <c r="BA718" s="6"/>
      <c r="BB718" s="6"/>
      <c r="BC718" s="6"/>
      <c r="BD718" s="6"/>
      <c r="BE718" s="6"/>
      <c r="BF718" s="6"/>
      <c r="BG718" s="6"/>
      <c r="BH718" s="6"/>
      <c r="BI718" s="6"/>
      <c r="BJ718" s="6"/>
      <c r="BK718" s="6"/>
      <c r="BL718" s="6"/>
      <c r="BM718" s="6"/>
      <c r="BN718" s="6"/>
      <c r="BO718" s="6"/>
      <c r="BZ718" s="6"/>
    </row>
    <row r="719">
      <c r="A719" s="21"/>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7"/>
      <c r="AP719" s="15"/>
      <c r="AT719" s="15"/>
      <c r="AU719" s="15"/>
      <c r="AV719" s="15"/>
      <c r="AW719" s="15"/>
      <c r="AX719" s="15"/>
      <c r="AY719" s="15"/>
      <c r="AZ719" s="6"/>
      <c r="BA719" s="6"/>
      <c r="BB719" s="6"/>
      <c r="BC719" s="6"/>
      <c r="BD719" s="6"/>
      <c r="BE719" s="6"/>
      <c r="BF719" s="6"/>
      <c r="BG719" s="6"/>
      <c r="BH719" s="6"/>
      <c r="BI719" s="6"/>
      <c r="BJ719" s="6"/>
      <c r="BK719" s="6"/>
      <c r="BL719" s="6"/>
      <c r="BM719" s="6"/>
      <c r="BN719" s="6"/>
      <c r="BO719" s="6"/>
      <c r="BZ719" s="6"/>
    </row>
    <row r="720">
      <c r="A720" s="21"/>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7"/>
      <c r="AP720" s="15"/>
      <c r="AT720" s="15"/>
      <c r="AU720" s="15"/>
      <c r="AV720" s="15"/>
      <c r="AW720" s="15"/>
      <c r="AX720" s="15"/>
      <c r="AY720" s="15"/>
      <c r="AZ720" s="6"/>
      <c r="BA720" s="6"/>
      <c r="BB720" s="6"/>
      <c r="BC720" s="6"/>
      <c r="BD720" s="6"/>
      <c r="BE720" s="6"/>
      <c r="BF720" s="6"/>
      <c r="BG720" s="6"/>
      <c r="BH720" s="6"/>
      <c r="BI720" s="6"/>
      <c r="BJ720" s="6"/>
      <c r="BK720" s="6"/>
      <c r="BL720" s="6"/>
      <c r="BM720" s="6"/>
      <c r="BN720" s="6"/>
      <c r="BO720" s="6"/>
      <c r="BZ720" s="6"/>
    </row>
    <row r="721">
      <c r="A721" s="21"/>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7"/>
      <c r="AP721" s="15"/>
      <c r="AT721" s="15"/>
      <c r="AU721" s="15"/>
      <c r="AV721" s="15"/>
      <c r="AW721" s="15"/>
      <c r="AX721" s="15"/>
      <c r="AY721" s="15"/>
      <c r="AZ721" s="6"/>
      <c r="BA721" s="6"/>
      <c r="BB721" s="6"/>
      <c r="BC721" s="6"/>
      <c r="BD721" s="6"/>
      <c r="BE721" s="6"/>
      <c r="BF721" s="6"/>
      <c r="BG721" s="6"/>
      <c r="BH721" s="6"/>
      <c r="BI721" s="6"/>
      <c r="BJ721" s="6"/>
      <c r="BK721" s="6"/>
      <c r="BL721" s="6"/>
      <c r="BM721" s="6"/>
      <c r="BN721" s="6"/>
      <c r="BO721" s="6"/>
      <c r="BZ721" s="6"/>
    </row>
    <row r="722">
      <c r="A722" s="21"/>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7"/>
      <c r="AP722" s="15"/>
      <c r="AT722" s="15"/>
      <c r="AU722" s="15"/>
      <c r="AV722" s="15"/>
      <c r="AW722" s="15"/>
      <c r="AX722" s="15"/>
      <c r="AY722" s="15"/>
      <c r="AZ722" s="6"/>
      <c r="BA722" s="6"/>
      <c r="BB722" s="6"/>
      <c r="BC722" s="6"/>
      <c r="BD722" s="6"/>
      <c r="BE722" s="6"/>
      <c r="BF722" s="6"/>
      <c r="BG722" s="6"/>
      <c r="BH722" s="6"/>
      <c r="BI722" s="6"/>
      <c r="BJ722" s="6"/>
      <c r="BK722" s="6"/>
      <c r="BL722" s="6"/>
      <c r="BM722" s="6"/>
      <c r="BN722" s="6"/>
      <c r="BO722" s="6"/>
      <c r="BZ722" s="6"/>
    </row>
    <row r="723">
      <c r="A723" s="21"/>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7"/>
      <c r="AP723" s="15"/>
      <c r="AT723" s="15"/>
      <c r="AU723" s="15"/>
      <c r="AV723" s="15"/>
      <c r="AW723" s="15"/>
      <c r="AX723" s="15"/>
      <c r="AY723" s="15"/>
      <c r="AZ723" s="6"/>
      <c r="BA723" s="6"/>
      <c r="BB723" s="6"/>
      <c r="BC723" s="6"/>
      <c r="BD723" s="6"/>
      <c r="BE723" s="6"/>
      <c r="BF723" s="6"/>
      <c r="BG723" s="6"/>
      <c r="BH723" s="6"/>
      <c r="BI723" s="6"/>
      <c r="BJ723" s="6"/>
      <c r="BK723" s="6"/>
      <c r="BL723" s="6"/>
      <c r="BM723" s="6"/>
      <c r="BN723" s="6"/>
      <c r="BO723" s="6"/>
      <c r="BZ723" s="6"/>
    </row>
    <row r="724">
      <c r="A724" s="21"/>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7"/>
      <c r="AP724" s="15"/>
      <c r="AT724" s="15"/>
      <c r="AU724" s="15"/>
      <c r="AV724" s="15"/>
      <c r="AW724" s="15"/>
      <c r="AX724" s="15"/>
      <c r="AY724" s="15"/>
      <c r="AZ724" s="6"/>
      <c r="BA724" s="6"/>
      <c r="BB724" s="6"/>
      <c r="BC724" s="6"/>
      <c r="BD724" s="6"/>
      <c r="BE724" s="6"/>
      <c r="BF724" s="6"/>
      <c r="BG724" s="6"/>
      <c r="BH724" s="6"/>
      <c r="BI724" s="6"/>
      <c r="BJ724" s="6"/>
      <c r="BK724" s="6"/>
      <c r="BL724" s="6"/>
      <c r="BM724" s="6"/>
      <c r="BN724" s="6"/>
      <c r="BO724" s="6"/>
      <c r="BZ724" s="6"/>
    </row>
    <row r="725">
      <c r="A725" s="21"/>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7"/>
      <c r="AP725" s="15"/>
      <c r="AT725" s="15"/>
      <c r="AU725" s="15"/>
      <c r="AV725" s="15"/>
      <c r="AW725" s="15"/>
      <c r="AX725" s="15"/>
      <c r="AY725" s="15"/>
      <c r="AZ725" s="6"/>
      <c r="BA725" s="6"/>
      <c r="BB725" s="6"/>
      <c r="BC725" s="6"/>
      <c r="BD725" s="6"/>
      <c r="BE725" s="6"/>
      <c r="BF725" s="6"/>
      <c r="BG725" s="6"/>
      <c r="BH725" s="6"/>
      <c r="BI725" s="6"/>
      <c r="BJ725" s="6"/>
      <c r="BK725" s="6"/>
      <c r="BL725" s="6"/>
      <c r="BM725" s="6"/>
      <c r="BN725" s="6"/>
      <c r="BO725" s="6"/>
      <c r="BZ725" s="6"/>
    </row>
    <row r="726">
      <c r="A726" s="21"/>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7"/>
      <c r="AP726" s="15"/>
      <c r="AT726" s="15"/>
      <c r="AU726" s="15"/>
      <c r="AV726" s="15"/>
      <c r="AW726" s="15"/>
      <c r="AX726" s="15"/>
      <c r="AY726" s="15"/>
      <c r="AZ726" s="6"/>
      <c r="BA726" s="6"/>
      <c r="BB726" s="6"/>
      <c r="BC726" s="6"/>
      <c r="BD726" s="6"/>
      <c r="BE726" s="6"/>
      <c r="BF726" s="6"/>
      <c r="BG726" s="6"/>
      <c r="BH726" s="6"/>
      <c r="BI726" s="6"/>
      <c r="BJ726" s="6"/>
      <c r="BK726" s="6"/>
      <c r="BL726" s="6"/>
      <c r="BM726" s="6"/>
      <c r="BN726" s="6"/>
      <c r="BO726" s="6"/>
      <c r="BZ726" s="6"/>
    </row>
    <row r="727">
      <c r="A727" s="21"/>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7"/>
      <c r="AP727" s="15"/>
      <c r="AT727" s="15"/>
      <c r="AU727" s="15"/>
      <c r="AV727" s="15"/>
      <c r="AW727" s="15"/>
      <c r="AX727" s="15"/>
      <c r="AY727" s="15"/>
      <c r="AZ727" s="6"/>
      <c r="BA727" s="6"/>
      <c r="BB727" s="6"/>
      <c r="BC727" s="6"/>
      <c r="BD727" s="6"/>
      <c r="BE727" s="6"/>
      <c r="BF727" s="6"/>
      <c r="BG727" s="6"/>
      <c r="BH727" s="6"/>
      <c r="BI727" s="6"/>
      <c r="BJ727" s="6"/>
      <c r="BK727" s="6"/>
      <c r="BL727" s="6"/>
      <c r="BM727" s="6"/>
      <c r="BN727" s="6"/>
      <c r="BO727" s="6"/>
      <c r="BZ727" s="6"/>
    </row>
    <row r="728">
      <c r="A728" s="21"/>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7"/>
      <c r="AP728" s="15"/>
      <c r="AT728" s="15"/>
      <c r="AU728" s="15"/>
      <c r="AV728" s="15"/>
      <c r="AW728" s="15"/>
      <c r="AX728" s="15"/>
      <c r="AY728" s="15"/>
      <c r="AZ728" s="6"/>
      <c r="BA728" s="6"/>
      <c r="BB728" s="6"/>
      <c r="BC728" s="6"/>
      <c r="BD728" s="6"/>
      <c r="BE728" s="6"/>
      <c r="BF728" s="6"/>
      <c r="BG728" s="6"/>
      <c r="BH728" s="6"/>
      <c r="BI728" s="6"/>
      <c r="BJ728" s="6"/>
      <c r="BK728" s="6"/>
      <c r="BL728" s="6"/>
      <c r="BM728" s="6"/>
      <c r="BN728" s="6"/>
      <c r="BO728" s="6"/>
      <c r="BZ728" s="6"/>
    </row>
    <row r="729">
      <c r="A729" s="21"/>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7"/>
      <c r="AP729" s="15"/>
      <c r="AT729" s="15"/>
      <c r="AU729" s="15"/>
      <c r="AV729" s="15"/>
      <c r="AW729" s="15"/>
      <c r="AX729" s="15"/>
      <c r="AY729" s="15"/>
      <c r="AZ729" s="6"/>
      <c r="BA729" s="6"/>
      <c r="BB729" s="6"/>
      <c r="BC729" s="6"/>
      <c r="BD729" s="6"/>
      <c r="BE729" s="6"/>
      <c r="BF729" s="6"/>
      <c r="BG729" s="6"/>
      <c r="BH729" s="6"/>
      <c r="BI729" s="6"/>
      <c r="BJ729" s="6"/>
      <c r="BK729" s="6"/>
      <c r="BL729" s="6"/>
      <c r="BM729" s="6"/>
      <c r="BN729" s="6"/>
      <c r="BO729" s="6"/>
      <c r="BZ729" s="6"/>
    </row>
    <row r="730">
      <c r="A730" s="21"/>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7"/>
      <c r="AP730" s="15"/>
      <c r="AT730" s="15"/>
      <c r="AU730" s="15"/>
      <c r="AV730" s="15"/>
      <c r="AW730" s="15"/>
      <c r="AX730" s="15"/>
      <c r="AY730" s="15"/>
      <c r="AZ730" s="6"/>
      <c r="BA730" s="6"/>
      <c r="BB730" s="6"/>
      <c r="BC730" s="6"/>
      <c r="BD730" s="6"/>
      <c r="BE730" s="6"/>
      <c r="BF730" s="6"/>
      <c r="BG730" s="6"/>
      <c r="BH730" s="6"/>
      <c r="BI730" s="6"/>
      <c r="BJ730" s="6"/>
      <c r="BK730" s="6"/>
      <c r="BL730" s="6"/>
      <c r="BM730" s="6"/>
      <c r="BN730" s="6"/>
      <c r="BO730" s="6"/>
      <c r="BZ730" s="6"/>
    </row>
    <row r="731">
      <c r="A731" s="21"/>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7"/>
      <c r="AP731" s="15"/>
      <c r="AT731" s="15"/>
      <c r="AU731" s="15"/>
      <c r="AV731" s="15"/>
      <c r="AW731" s="15"/>
      <c r="AX731" s="15"/>
      <c r="AY731" s="15"/>
      <c r="AZ731" s="6"/>
      <c r="BA731" s="6"/>
      <c r="BB731" s="6"/>
      <c r="BC731" s="6"/>
      <c r="BD731" s="6"/>
      <c r="BE731" s="6"/>
      <c r="BF731" s="6"/>
      <c r="BG731" s="6"/>
      <c r="BH731" s="6"/>
      <c r="BI731" s="6"/>
      <c r="BJ731" s="6"/>
      <c r="BK731" s="6"/>
      <c r="BL731" s="6"/>
      <c r="BM731" s="6"/>
      <c r="BN731" s="6"/>
      <c r="BO731" s="6"/>
      <c r="BZ731" s="6"/>
    </row>
    <row r="732">
      <c r="A732" s="21"/>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7"/>
      <c r="AP732" s="15"/>
      <c r="AT732" s="15"/>
      <c r="AU732" s="15"/>
      <c r="AV732" s="15"/>
      <c r="AW732" s="15"/>
      <c r="AX732" s="15"/>
      <c r="AY732" s="15"/>
      <c r="AZ732" s="6"/>
      <c r="BA732" s="6"/>
      <c r="BB732" s="6"/>
      <c r="BC732" s="6"/>
      <c r="BD732" s="6"/>
      <c r="BE732" s="6"/>
      <c r="BF732" s="6"/>
      <c r="BG732" s="6"/>
      <c r="BH732" s="6"/>
      <c r="BI732" s="6"/>
      <c r="BJ732" s="6"/>
      <c r="BK732" s="6"/>
      <c r="BL732" s="6"/>
      <c r="BM732" s="6"/>
      <c r="BN732" s="6"/>
      <c r="BO732" s="6"/>
      <c r="BZ732" s="6"/>
    </row>
    <row r="733">
      <c r="A733" s="21"/>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7"/>
      <c r="AP733" s="15"/>
      <c r="AT733" s="15"/>
      <c r="AU733" s="15"/>
      <c r="AV733" s="15"/>
      <c r="AW733" s="15"/>
      <c r="AX733" s="15"/>
      <c r="AY733" s="15"/>
      <c r="AZ733" s="6"/>
      <c r="BA733" s="6"/>
      <c r="BB733" s="6"/>
      <c r="BC733" s="6"/>
      <c r="BD733" s="6"/>
      <c r="BE733" s="6"/>
      <c r="BF733" s="6"/>
      <c r="BG733" s="6"/>
      <c r="BH733" s="6"/>
      <c r="BI733" s="6"/>
      <c r="BJ733" s="6"/>
      <c r="BK733" s="6"/>
      <c r="BL733" s="6"/>
      <c r="BM733" s="6"/>
      <c r="BN733" s="6"/>
      <c r="BO733" s="6"/>
      <c r="BZ733" s="6"/>
    </row>
    <row r="734">
      <c r="A734" s="21"/>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7"/>
      <c r="AP734" s="15"/>
      <c r="AT734" s="15"/>
      <c r="AU734" s="15"/>
      <c r="AV734" s="15"/>
      <c r="AW734" s="15"/>
      <c r="AX734" s="15"/>
      <c r="AY734" s="15"/>
      <c r="AZ734" s="6"/>
      <c r="BA734" s="6"/>
      <c r="BB734" s="6"/>
      <c r="BC734" s="6"/>
      <c r="BD734" s="6"/>
      <c r="BE734" s="6"/>
      <c r="BF734" s="6"/>
      <c r="BG734" s="6"/>
      <c r="BH734" s="6"/>
      <c r="BI734" s="6"/>
      <c r="BJ734" s="6"/>
      <c r="BK734" s="6"/>
      <c r="BL734" s="6"/>
      <c r="BM734" s="6"/>
      <c r="BN734" s="6"/>
      <c r="BO734" s="6"/>
      <c r="BZ734" s="6"/>
    </row>
    <row r="735">
      <c r="A735" s="21"/>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7"/>
      <c r="AP735" s="15"/>
      <c r="AT735" s="15"/>
      <c r="AU735" s="15"/>
      <c r="AV735" s="15"/>
      <c r="AW735" s="15"/>
      <c r="AX735" s="15"/>
      <c r="AY735" s="15"/>
      <c r="AZ735" s="6"/>
      <c r="BA735" s="6"/>
      <c r="BB735" s="6"/>
      <c r="BC735" s="6"/>
      <c r="BD735" s="6"/>
      <c r="BE735" s="6"/>
      <c r="BF735" s="6"/>
      <c r="BG735" s="6"/>
      <c r="BH735" s="6"/>
      <c r="BI735" s="6"/>
      <c r="BJ735" s="6"/>
      <c r="BK735" s="6"/>
      <c r="BL735" s="6"/>
      <c r="BM735" s="6"/>
      <c r="BN735" s="6"/>
      <c r="BO735" s="6"/>
      <c r="BZ735" s="6"/>
    </row>
    <row r="736">
      <c r="A736" s="21"/>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7"/>
      <c r="AP736" s="15"/>
      <c r="AT736" s="15"/>
      <c r="AU736" s="15"/>
      <c r="AV736" s="15"/>
      <c r="AW736" s="15"/>
      <c r="AX736" s="15"/>
      <c r="AY736" s="15"/>
      <c r="AZ736" s="6"/>
      <c r="BA736" s="6"/>
      <c r="BB736" s="6"/>
      <c r="BC736" s="6"/>
      <c r="BD736" s="6"/>
      <c r="BE736" s="6"/>
      <c r="BF736" s="6"/>
      <c r="BG736" s="6"/>
      <c r="BH736" s="6"/>
      <c r="BI736" s="6"/>
      <c r="BJ736" s="6"/>
      <c r="BK736" s="6"/>
      <c r="BL736" s="6"/>
      <c r="BM736" s="6"/>
      <c r="BN736" s="6"/>
      <c r="BO736" s="6"/>
      <c r="BZ736" s="6"/>
    </row>
    <row r="737">
      <c r="A737" s="21"/>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7"/>
      <c r="AP737" s="15"/>
      <c r="AT737" s="15"/>
      <c r="AU737" s="15"/>
      <c r="AV737" s="15"/>
      <c r="AW737" s="15"/>
      <c r="AX737" s="15"/>
      <c r="AY737" s="15"/>
      <c r="AZ737" s="6"/>
      <c r="BA737" s="6"/>
      <c r="BB737" s="6"/>
      <c r="BC737" s="6"/>
      <c r="BD737" s="6"/>
      <c r="BE737" s="6"/>
      <c r="BF737" s="6"/>
      <c r="BG737" s="6"/>
      <c r="BH737" s="6"/>
      <c r="BI737" s="6"/>
      <c r="BJ737" s="6"/>
      <c r="BK737" s="6"/>
      <c r="BL737" s="6"/>
      <c r="BM737" s="6"/>
      <c r="BN737" s="6"/>
      <c r="BO737" s="6"/>
      <c r="BZ737" s="6"/>
    </row>
    <row r="738">
      <c r="A738" s="21"/>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7"/>
      <c r="AP738" s="15"/>
      <c r="AT738" s="15"/>
      <c r="AU738" s="15"/>
      <c r="AV738" s="15"/>
      <c r="AW738" s="15"/>
      <c r="AX738" s="15"/>
      <c r="AY738" s="15"/>
      <c r="AZ738" s="6"/>
      <c r="BA738" s="6"/>
      <c r="BB738" s="6"/>
      <c r="BC738" s="6"/>
      <c r="BD738" s="6"/>
      <c r="BE738" s="6"/>
      <c r="BF738" s="6"/>
      <c r="BG738" s="6"/>
      <c r="BH738" s="6"/>
      <c r="BI738" s="6"/>
      <c r="BJ738" s="6"/>
      <c r="BK738" s="6"/>
      <c r="BL738" s="6"/>
      <c r="BM738" s="6"/>
      <c r="BN738" s="6"/>
      <c r="BO738" s="6"/>
      <c r="BZ738" s="6"/>
    </row>
    <row r="739">
      <c r="A739" s="21"/>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7"/>
      <c r="AP739" s="15"/>
      <c r="AT739" s="15"/>
      <c r="AU739" s="15"/>
      <c r="AV739" s="15"/>
      <c r="AW739" s="15"/>
      <c r="AX739" s="15"/>
      <c r="AY739" s="15"/>
      <c r="AZ739" s="6"/>
      <c r="BA739" s="6"/>
      <c r="BB739" s="6"/>
      <c r="BC739" s="6"/>
      <c r="BD739" s="6"/>
      <c r="BE739" s="6"/>
      <c r="BF739" s="6"/>
      <c r="BG739" s="6"/>
      <c r="BH739" s="6"/>
      <c r="BI739" s="6"/>
      <c r="BJ739" s="6"/>
      <c r="BK739" s="6"/>
      <c r="BL739" s="6"/>
      <c r="BM739" s="6"/>
      <c r="BN739" s="6"/>
      <c r="BO739" s="6"/>
      <c r="BZ739" s="6"/>
    </row>
    <row r="740">
      <c r="A740" s="21"/>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7"/>
      <c r="AP740" s="15"/>
      <c r="AT740" s="15"/>
      <c r="AU740" s="15"/>
      <c r="AV740" s="15"/>
      <c r="AW740" s="15"/>
      <c r="AX740" s="15"/>
      <c r="AY740" s="15"/>
      <c r="AZ740" s="6"/>
      <c r="BA740" s="6"/>
      <c r="BB740" s="6"/>
      <c r="BC740" s="6"/>
      <c r="BD740" s="6"/>
      <c r="BE740" s="6"/>
      <c r="BF740" s="6"/>
      <c r="BG740" s="6"/>
      <c r="BH740" s="6"/>
      <c r="BI740" s="6"/>
      <c r="BJ740" s="6"/>
      <c r="BK740" s="6"/>
      <c r="BL740" s="6"/>
      <c r="BM740" s="6"/>
      <c r="BN740" s="6"/>
      <c r="BO740" s="6"/>
      <c r="BZ740" s="6"/>
    </row>
    <row r="741">
      <c r="A741" s="21"/>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7"/>
      <c r="AP741" s="15"/>
      <c r="AT741" s="15"/>
      <c r="AU741" s="15"/>
      <c r="AV741" s="15"/>
      <c r="AW741" s="15"/>
      <c r="AX741" s="15"/>
      <c r="AY741" s="15"/>
      <c r="AZ741" s="6"/>
      <c r="BA741" s="6"/>
      <c r="BB741" s="6"/>
      <c r="BC741" s="6"/>
      <c r="BD741" s="6"/>
      <c r="BE741" s="6"/>
      <c r="BF741" s="6"/>
      <c r="BG741" s="6"/>
      <c r="BH741" s="6"/>
      <c r="BI741" s="6"/>
      <c r="BJ741" s="6"/>
      <c r="BK741" s="6"/>
      <c r="BL741" s="6"/>
      <c r="BM741" s="6"/>
      <c r="BN741" s="6"/>
      <c r="BO741" s="6"/>
      <c r="BZ741" s="6"/>
    </row>
    <row r="742">
      <c r="A742" s="21"/>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7"/>
      <c r="AP742" s="15"/>
      <c r="AT742" s="15"/>
      <c r="AU742" s="15"/>
      <c r="AV742" s="15"/>
      <c r="AW742" s="15"/>
      <c r="AX742" s="15"/>
      <c r="AY742" s="15"/>
      <c r="AZ742" s="6"/>
      <c r="BA742" s="6"/>
      <c r="BB742" s="6"/>
      <c r="BC742" s="6"/>
      <c r="BD742" s="6"/>
      <c r="BE742" s="6"/>
      <c r="BF742" s="6"/>
      <c r="BG742" s="6"/>
      <c r="BH742" s="6"/>
      <c r="BI742" s="6"/>
      <c r="BJ742" s="6"/>
      <c r="BK742" s="6"/>
      <c r="BL742" s="6"/>
      <c r="BM742" s="6"/>
      <c r="BN742" s="6"/>
      <c r="BO742" s="6"/>
      <c r="BZ742" s="6"/>
    </row>
    <row r="743">
      <c r="A743" s="21"/>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7"/>
      <c r="AP743" s="15"/>
      <c r="AT743" s="15"/>
      <c r="AU743" s="15"/>
      <c r="AV743" s="15"/>
      <c r="AW743" s="15"/>
      <c r="AX743" s="15"/>
      <c r="AY743" s="15"/>
      <c r="AZ743" s="6"/>
      <c r="BA743" s="6"/>
      <c r="BB743" s="6"/>
      <c r="BC743" s="6"/>
      <c r="BD743" s="6"/>
      <c r="BE743" s="6"/>
      <c r="BF743" s="6"/>
      <c r="BG743" s="6"/>
      <c r="BH743" s="6"/>
      <c r="BI743" s="6"/>
      <c r="BJ743" s="6"/>
      <c r="BK743" s="6"/>
      <c r="BL743" s="6"/>
      <c r="BM743" s="6"/>
      <c r="BN743" s="6"/>
      <c r="BO743" s="6"/>
      <c r="BZ743" s="6"/>
    </row>
    <row r="744">
      <c r="A744" s="21"/>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7"/>
      <c r="AP744" s="15"/>
      <c r="AT744" s="15"/>
      <c r="AU744" s="15"/>
      <c r="AV744" s="15"/>
      <c r="AW744" s="15"/>
      <c r="AX744" s="15"/>
      <c r="AY744" s="15"/>
      <c r="AZ744" s="6"/>
      <c r="BA744" s="6"/>
      <c r="BB744" s="6"/>
      <c r="BC744" s="6"/>
      <c r="BD744" s="6"/>
      <c r="BE744" s="6"/>
      <c r="BF744" s="6"/>
      <c r="BG744" s="6"/>
      <c r="BH744" s="6"/>
      <c r="BI744" s="6"/>
      <c r="BJ744" s="6"/>
      <c r="BK744" s="6"/>
      <c r="BL744" s="6"/>
      <c r="BM744" s="6"/>
      <c r="BN744" s="6"/>
      <c r="BO744" s="6"/>
      <c r="BZ744" s="6"/>
    </row>
    <row r="745">
      <c r="A745" s="21"/>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7"/>
      <c r="AP745" s="15"/>
      <c r="AT745" s="15"/>
      <c r="AU745" s="15"/>
      <c r="AV745" s="15"/>
      <c r="AW745" s="15"/>
      <c r="AX745" s="15"/>
      <c r="AY745" s="15"/>
      <c r="AZ745" s="6"/>
      <c r="BA745" s="6"/>
      <c r="BB745" s="6"/>
      <c r="BC745" s="6"/>
      <c r="BD745" s="6"/>
      <c r="BE745" s="6"/>
      <c r="BF745" s="6"/>
      <c r="BG745" s="6"/>
      <c r="BH745" s="6"/>
      <c r="BI745" s="6"/>
      <c r="BJ745" s="6"/>
      <c r="BK745" s="6"/>
      <c r="BL745" s="6"/>
      <c r="BM745" s="6"/>
      <c r="BN745" s="6"/>
      <c r="BO745" s="6"/>
      <c r="BZ745" s="6"/>
    </row>
    <row r="746">
      <c r="A746" s="21"/>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7"/>
      <c r="AP746" s="15"/>
      <c r="AT746" s="15"/>
      <c r="AU746" s="15"/>
      <c r="AV746" s="15"/>
      <c r="AW746" s="15"/>
      <c r="AX746" s="15"/>
      <c r="AY746" s="15"/>
      <c r="AZ746" s="6"/>
      <c r="BA746" s="6"/>
      <c r="BB746" s="6"/>
      <c r="BC746" s="6"/>
      <c r="BD746" s="6"/>
      <c r="BE746" s="6"/>
      <c r="BF746" s="6"/>
      <c r="BG746" s="6"/>
      <c r="BH746" s="6"/>
      <c r="BI746" s="6"/>
      <c r="BJ746" s="6"/>
      <c r="BK746" s="6"/>
      <c r="BL746" s="6"/>
      <c r="BM746" s="6"/>
      <c r="BN746" s="6"/>
      <c r="BO746" s="6"/>
      <c r="BZ746" s="6"/>
    </row>
    <row r="747">
      <c r="A747" s="21"/>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7"/>
      <c r="AP747" s="15"/>
      <c r="AT747" s="15"/>
      <c r="AU747" s="15"/>
      <c r="AV747" s="15"/>
      <c r="AW747" s="15"/>
      <c r="AX747" s="15"/>
      <c r="AY747" s="15"/>
      <c r="AZ747" s="6"/>
      <c r="BA747" s="6"/>
      <c r="BB747" s="6"/>
      <c r="BC747" s="6"/>
      <c r="BD747" s="6"/>
      <c r="BE747" s="6"/>
      <c r="BF747" s="6"/>
      <c r="BG747" s="6"/>
      <c r="BH747" s="6"/>
      <c r="BI747" s="6"/>
      <c r="BJ747" s="6"/>
      <c r="BK747" s="6"/>
      <c r="BL747" s="6"/>
      <c r="BM747" s="6"/>
      <c r="BN747" s="6"/>
      <c r="BO747" s="6"/>
      <c r="BZ747" s="6"/>
    </row>
    <row r="748">
      <c r="A748" s="21"/>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7"/>
      <c r="AP748" s="15"/>
      <c r="AT748" s="15"/>
      <c r="AU748" s="15"/>
      <c r="AV748" s="15"/>
      <c r="AW748" s="15"/>
      <c r="AX748" s="15"/>
      <c r="AY748" s="15"/>
      <c r="AZ748" s="6"/>
      <c r="BA748" s="6"/>
      <c r="BB748" s="6"/>
      <c r="BC748" s="6"/>
      <c r="BD748" s="6"/>
      <c r="BE748" s="6"/>
      <c r="BF748" s="6"/>
      <c r="BG748" s="6"/>
      <c r="BH748" s="6"/>
      <c r="BI748" s="6"/>
      <c r="BJ748" s="6"/>
      <c r="BK748" s="6"/>
      <c r="BL748" s="6"/>
      <c r="BM748" s="6"/>
      <c r="BN748" s="6"/>
      <c r="BO748" s="6"/>
      <c r="BZ748" s="6"/>
    </row>
    <row r="749">
      <c r="A749" s="21"/>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7"/>
      <c r="AP749" s="15"/>
      <c r="AT749" s="15"/>
      <c r="AU749" s="15"/>
      <c r="AV749" s="15"/>
      <c r="AW749" s="15"/>
      <c r="AX749" s="15"/>
      <c r="AY749" s="15"/>
      <c r="AZ749" s="6"/>
      <c r="BA749" s="6"/>
      <c r="BB749" s="6"/>
      <c r="BC749" s="6"/>
      <c r="BD749" s="6"/>
      <c r="BE749" s="6"/>
      <c r="BF749" s="6"/>
      <c r="BG749" s="6"/>
      <c r="BH749" s="6"/>
      <c r="BI749" s="6"/>
      <c r="BJ749" s="6"/>
      <c r="BK749" s="6"/>
      <c r="BL749" s="6"/>
      <c r="BM749" s="6"/>
      <c r="BN749" s="6"/>
      <c r="BO749" s="6"/>
      <c r="BZ749" s="6"/>
    </row>
    <row r="750">
      <c r="A750" s="21"/>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7"/>
      <c r="AP750" s="15"/>
      <c r="AT750" s="15"/>
      <c r="AU750" s="15"/>
      <c r="AV750" s="15"/>
      <c r="AW750" s="15"/>
      <c r="AX750" s="15"/>
      <c r="AY750" s="15"/>
      <c r="AZ750" s="6"/>
      <c r="BA750" s="6"/>
      <c r="BB750" s="6"/>
      <c r="BC750" s="6"/>
      <c r="BD750" s="6"/>
      <c r="BE750" s="6"/>
      <c r="BF750" s="6"/>
      <c r="BG750" s="6"/>
      <c r="BH750" s="6"/>
      <c r="BI750" s="6"/>
      <c r="BJ750" s="6"/>
      <c r="BK750" s="6"/>
      <c r="BL750" s="6"/>
      <c r="BM750" s="6"/>
      <c r="BN750" s="6"/>
      <c r="BO750" s="6"/>
      <c r="BZ750" s="6"/>
    </row>
    <row r="751">
      <c r="A751" s="21"/>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7"/>
      <c r="AP751" s="15"/>
      <c r="AT751" s="15"/>
      <c r="AU751" s="15"/>
      <c r="AV751" s="15"/>
      <c r="AW751" s="15"/>
      <c r="AX751" s="15"/>
      <c r="AY751" s="15"/>
      <c r="AZ751" s="6"/>
      <c r="BA751" s="6"/>
      <c r="BB751" s="6"/>
      <c r="BC751" s="6"/>
      <c r="BD751" s="6"/>
      <c r="BE751" s="6"/>
      <c r="BF751" s="6"/>
      <c r="BG751" s="6"/>
      <c r="BH751" s="6"/>
      <c r="BI751" s="6"/>
      <c r="BJ751" s="6"/>
      <c r="BK751" s="6"/>
      <c r="BL751" s="6"/>
      <c r="BM751" s="6"/>
      <c r="BN751" s="6"/>
      <c r="BO751" s="6"/>
      <c r="BZ751" s="6"/>
    </row>
    <row r="752">
      <c r="A752" s="21"/>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7"/>
      <c r="AP752" s="15"/>
      <c r="AT752" s="15"/>
      <c r="AU752" s="15"/>
      <c r="AV752" s="15"/>
      <c r="AW752" s="15"/>
      <c r="AX752" s="15"/>
      <c r="AY752" s="15"/>
      <c r="AZ752" s="6"/>
      <c r="BA752" s="6"/>
      <c r="BB752" s="6"/>
      <c r="BC752" s="6"/>
      <c r="BD752" s="6"/>
      <c r="BE752" s="6"/>
      <c r="BF752" s="6"/>
      <c r="BG752" s="6"/>
      <c r="BH752" s="6"/>
      <c r="BI752" s="6"/>
      <c r="BJ752" s="6"/>
      <c r="BK752" s="6"/>
      <c r="BL752" s="6"/>
      <c r="BM752" s="6"/>
      <c r="BN752" s="6"/>
      <c r="BO752" s="6"/>
      <c r="BZ752" s="6"/>
    </row>
    <row r="753">
      <c r="A753" s="21"/>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7"/>
      <c r="AP753" s="15"/>
      <c r="AT753" s="15"/>
      <c r="AU753" s="15"/>
      <c r="AV753" s="15"/>
      <c r="AW753" s="15"/>
      <c r="AX753" s="15"/>
      <c r="AY753" s="15"/>
      <c r="AZ753" s="6"/>
      <c r="BA753" s="6"/>
      <c r="BB753" s="6"/>
      <c r="BC753" s="6"/>
      <c r="BD753" s="6"/>
      <c r="BE753" s="6"/>
      <c r="BF753" s="6"/>
      <c r="BG753" s="6"/>
      <c r="BH753" s="6"/>
      <c r="BI753" s="6"/>
      <c r="BJ753" s="6"/>
      <c r="BK753" s="6"/>
      <c r="BL753" s="6"/>
      <c r="BM753" s="6"/>
      <c r="BN753" s="6"/>
      <c r="BO753" s="6"/>
      <c r="BZ753" s="6"/>
    </row>
    <row r="754">
      <c r="A754" s="21"/>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7"/>
      <c r="AP754" s="15"/>
      <c r="AT754" s="15"/>
      <c r="AU754" s="15"/>
      <c r="AV754" s="15"/>
      <c r="AW754" s="15"/>
      <c r="AX754" s="15"/>
      <c r="AY754" s="15"/>
      <c r="AZ754" s="6"/>
      <c r="BA754" s="6"/>
      <c r="BB754" s="6"/>
      <c r="BC754" s="6"/>
      <c r="BD754" s="6"/>
      <c r="BE754" s="6"/>
      <c r="BF754" s="6"/>
      <c r="BG754" s="6"/>
      <c r="BH754" s="6"/>
      <c r="BI754" s="6"/>
      <c r="BJ754" s="6"/>
      <c r="BK754" s="6"/>
      <c r="BL754" s="6"/>
      <c r="BM754" s="6"/>
      <c r="BN754" s="6"/>
      <c r="BO754" s="6"/>
      <c r="BZ754" s="6"/>
    </row>
    <row r="755">
      <c r="A755" s="21"/>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7"/>
      <c r="AP755" s="15"/>
      <c r="AT755" s="15"/>
      <c r="AU755" s="15"/>
      <c r="AV755" s="15"/>
      <c r="AW755" s="15"/>
      <c r="AX755" s="15"/>
      <c r="AY755" s="15"/>
      <c r="AZ755" s="6"/>
      <c r="BA755" s="6"/>
      <c r="BB755" s="6"/>
      <c r="BC755" s="6"/>
      <c r="BD755" s="6"/>
      <c r="BE755" s="6"/>
      <c r="BF755" s="6"/>
      <c r="BG755" s="6"/>
      <c r="BH755" s="6"/>
      <c r="BI755" s="6"/>
      <c r="BJ755" s="6"/>
      <c r="BK755" s="6"/>
      <c r="BL755" s="6"/>
      <c r="BM755" s="6"/>
      <c r="BN755" s="6"/>
      <c r="BO755" s="6"/>
      <c r="BZ755" s="6"/>
    </row>
    <row r="756">
      <c r="A756" s="21"/>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7"/>
      <c r="AP756" s="15"/>
      <c r="AT756" s="15"/>
      <c r="AU756" s="15"/>
      <c r="AV756" s="15"/>
      <c r="AW756" s="15"/>
      <c r="AX756" s="15"/>
      <c r="AY756" s="15"/>
      <c r="AZ756" s="6"/>
      <c r="BA756" s="6"/>
      <c r="BB756" s="6"/>
      <c r="BC756" s="6"/>
      <c r="BD756" s="6"/>
      <c r="BE756" s="6"/>
      <c r="BF756" s="6"/>
      <c r="BG756" s="6"/>
      <c r="BH756" s="6"/>
      <c r="BI756" s="6"/>
      <c r="BJ756" s="6"/>
      <c r="BK756" s="6"/>
      <c r="BL756" s="6"/>
      <c r="BM756" s="6"/>
      <c r="BN756" s="6"/>
      <c r="BO756" s="6"/>
      <c r="BZ756" s="6"/>
    </row>
    <row r="757">
      <c r="A757" s="21"/>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7"/>
      <c r="AP757" s="15"/>
      <c r="AT757" s="15"/>
      <c r="AU757" s="15"/>
      <c r="AV757" s="15"/>
      <c r="AW757" s="15"/>
      <c r="AX757" s="15"/>
      <c r="AY757" s="15"/>
      <c r="AZ757" s="6"/>
      <c r="BA757" s="6"/>
      <c r="BB757" s="6"/>
      <c r="BC757" s="6"/>
      <c r="BD757" s="6"/>
      <c r="BE757" s="6"/>
      <c r="BF757" s="6"/>
      <c r="BG757" s="6"/>
      <c r="BH757" s="6"/>
      <c r="BI757" s="6"/>
      <c r="BJ757" s="6"/>
      <c r="BK757" s="6"/>
      <c r="BL757" s="6"/>
      <c r="BM757" s="6"/>
      <c r="BN757" s="6"/>
      <c r="BO757" s="6"/>
      <c r="BZ757" s="6"/>
    </row>
    <row r="758">
      <c r="A758" s="21"/>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7"/>
      <c r="AP758" s="15"/>
      <c r="AT758" s="15"/>
      <c r="AU758" s="15"/>
      <c r="AV758" s="15"/>
      <c r="AW758" s="15"/>
      <c r="AX758" s="15"/>
      <c r="AY758" s="15"/>
      <c r="AZ758" s="6"/>
      <c r="BA758" s="6"/>
      <c r="BB758" s="6"/>
      <c r="BC758" s="6"/>
      <c r="BD758" s="6"/>
      <c r="BE758" s="6"/>
      <c r="BF758" s="6"/>
      <c r="BG758" s="6"/>
      <c r="BH758" s="6"/>
      <c r="BI758" s="6"/>
      <c r="BJ758" s="6"/>
      <c r="BK758" s="6"/>
      <c r="BL758" s="6"/>
      <c r="BM758" s="6"/>
      <c r="BN758" s="6"/>
      <c r="BO758" s="6"/>
      <c r="BZ758" s="6"/>
    </row>
    <row r="759">
      <c r="A759" s="21"/>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7"/>
      <c r="AP759" s="15"/>
      <c r="AT759" s="15"/>
      <c r="AU759" s="15"/>
      <c r="AV759" s="15"/>
      <c r="AW759" s="15"/>
      <c r="AX759" s="15"/>
      <c r="AY759" s="15"/>
      <c r="AZ759" s="6"/>
      <c r="BA759" s="6"/>
      <c r="BB759" s="6"/>
      <c r="BC759" s="6"/>
      <c r="BD759" s="6"/>
      <c r="BE759" s="6"/>
      <c r="BF759" s="6"/>
      <c r="BG759" s="6"/>
      <c r="BH759" s="6"/>
      <c r="BI759" s="6"/>
      <c r="BJ759" s="6"/>
      <c r="BK759" s="6"/>
      <c r="BL759" s="6"/>
      <c r="BM759" s="6"/>
      <c r="BN759" s="6"/>
      <c r="BO759" s="6"/>
      <c r="BZ759" s="6"/>
    </row>
    <row r="760">
      <c r="A760" s="21"/>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7"/>
      <c r="AP760" s="15"/>
      <c r="AT760" s="15"/>
      <c r="AU760" s="15"/>
      <c r="AV760" s="15"/>
      <c r="AW760" s="15"/>
      <c r="AX760" s="15"/>
      <c r="AY760" s="15"/>
      <c r="AZ760" s="6"/>
      <c r="BA760" s="6"/>
      <c r="BB760" s="6"/>
      <c r="BC760" s="6"/>
      <c r="BD760" s="6"/>
      <c r="BE760" s="6"/>
      <c r="BF760" s="6"/>
      <c r="BG760" s="6"/>
      <c r="BH760" s="6"/>
      <c r="BI760" s="6"/>
      <c r="BJ760" s="6"/>
      <c r="BK760" s="6"/>
      <c r="BL760" s="6"/>
      <c r="BM760" s="6"/>
      <c r="BN760" s="6"/>
      <c r="BO760" s="6"/>
      <c r="BZ760" s="6"/>
    </row>
    <row r="761">
      <c r="A761" s="21"/>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7"/>
      <c r="AP761" s="15"/>
      <c r="AT761" s="15"/>
      <c r="AU761" s="15"/>
      <c r="AV761" s="15"/>
      <c r="AW761" s="15"/>
      <c r="AX761" s="15"/>
      <c r="AY761" s="15"/>
      <c r="AZ761" s="6"/>
      <c r="BA761" s="6"/>
      <c r="BB761" s="6"/>
      <c r="BC761" s="6"/>
      <c r="BD761" s="6"/>
      <c r="BE761" s="6"/>
      <c r="BF761" s="6"/>
      <c r="BG761" s="6"/>
      <c r="BH761" s="6"/>
      <c r="BI761" s="6"/>
      <c r="BJ761" s="6"/>
      <c r="BK761" s="6"/>
      <c r="BL761" s="6"/>
      <c r="BM761" s="6"/>
      <c r="BN761" s="6"/>
      <c r="BO761" s="6"/>
      <c r="BZ761" s="6"/>
    </row>
    <row r="762">
      <c r="A762" s="21"/>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7"/>
      <c r="AP762" s="15"/>
      <c r="AT762" s="15"/>
      <c r="AU762" s="15"/>
      <c r="AV762" s="15"/>
      <c r="AW762" s="15"/>
      <c r="AX762" s="15"/>
      <c r="AY762" s="15"/>
      <c r="AZ762" s="6"/>
      <c r="BA762" s="6"/>
      <c r="BB762" s="6"/>
      <c r="BC762" s="6"/>
      <c r="BD762" s="6"/>
      <c r="BE762" s="6"/>
      <c r="BF762" s="6"/>
      <c r="BG762" s="6"/>
      <c r="BH762" s="6"/>
      <c r="BI762" s="6"/>
      <c r="BJ762" s="6"/>
      <c r="BK762" s="6"/>
      <c r="BL762" s="6"/>
      <c r="BM762" s="6"/>
      <c r="BN762" s="6"/>
      <c r="BO762" s="6"/>
      <c r="BZ762" s="6"/>
    </row>
    <row r="763">
      <c r="A763" s="21"/>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7"/>
      <c r="AP763" s="15"/>
      <c r="AT763" s="15"/>
      <c r="AU763" s="15"/>
      <c r="AV763" s="15"/>
      <c r="AW763" s="15"/>
      <c r="AX763" s="15"/>
      <c r="AY763" s="15"/>
      <c r="AZ763" s="6"/>
      <c r="BA763" s="6"/>
      <c r="BB763" s="6"/>
      <c r="BC763" s="6"/>
      <c r="BD763" s="6"/>
      <c r="BE763" s="6"/>
      <c r="BF763" s="6"/>
      <c r="BG763" s="6"/>
      <c r="BH763" s="6"/>
      <c r="BI763" s="6"/>
      <c r="BJ763" s="6"/>
      <c r="BK763" s="6"/>
      <c r="BL763" s="6"/>
      <c r="BM763" s="6"/>
      <c r="BN763" s="6"/>
      <c r="BO763" s="6"/>
      <c r="BZ763" s="6"/>
    </row>
    <row r="764">
      <c r="A764" s="21"/>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7"/>
      <c r="AP764" s="15"/>
      <c r="AT764" s="15"/>
      <c r="AU764" s="15"/>
      <c r="AV764" s="15"/>
      <c r="AW764" s="15"/>
      <c r="AX764" s="15"/>
      <c r="AY764" s="15"/>
      <c r="AZ764" s="6"/>
      <c r="BA764" s="6"/>
      <c r="BB764" s="6"/>
      <c r="BC764" s="6"/>
      <c r="BD764" s="6"/>
      <c r="BE764" s="6"/>
      <c r="BF764" s="6"/>
      <c r="BG764" s="6"/>
      <c r="BH764" s="6"/>
      <c r="BI764" s="6"/>
      <c r="BJ764" s="6"/>
      <c r="BK764" s="6"/>
      <c r="BL764" s="6"/>
      <c r="BM764" s="6"/>
      <c r="BN764" s="6"/>
      <c r="BO764" s="6"/>
      <c r="BZ764" s="6"/>
    </row>
    <row r="765">
      <c r="A765" s="21"/>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7"/>
      <c r="AP765" s="15"/>
      <c r="AT765" s="15"/>
      <c r="AU765" s="15"/>
      <c r="AV765" s="15"/>
      <c r="AW765" s="15"/>
      <c r="AX765" s="15"/>
      <c r="AY765" s="15"/>
      <c r="AZ765" s="6"/>
      <c r="BA765" s="6"/>
      <c r="BB765" s="6"/>
      <c r="BC765" s="6"/>
      <c r="BD765" s="6"/>
      <c r="BE765" s="6"/>
      <c r="BF765" s="6"/>
      <c r="BG765" s="6"/>
      <c r="BH765" s="6"/>
      <c r="BI765" s="6"/>
      <c r="BJ765" s="6"/>
      <c r="BK765" s="6"/>
      <c r="BL765" s="6"/>
      <c r="BM765" s="6"/>
      <c r="BN765" s="6"/>
      <c r="BO765" s="6"/>
      <c r="BZ765" s="6"/>
    </row>
    <row r="766">
      <c r="A766" s="21"/>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7"/>
      <c r="AP766" s="15"/>
      <c r="AT766" s="15"/>
      <c r="AU766" s="15"/>
      <c r="AV766" s="15"/>
      <c r="AW766" s="15"/>
      <c r="AX766" s="15"/>
      <c r="AY766" s="15"/>
      <c r="AZ766" s="6"/>
      <c r="BA766" s="6"/>
      <c r="BB766" s="6"/>
      <c r="BC766" s="6"/>
      <c r="BD766" s="6"/>
      <c r="BE766" s="6"/>
      <c r="BF766" s="6"/>
      <c r="BG766" s="6"/>
      <c r="BH766" s="6"/>
      <c r="BI766" s="6"/>
      <c r="BJ766" s="6"/>
      <c r="BK766" s="6"/>
      <c r="BL766" s="6"/>
      <c r="BM766" s="6"/>
      <c r="BN766" s="6"/>
      <c r="BO766" s="6"/>
      <c r="BZ766" s="6"/>
    </row>
    <row r="767">
      <c r="A767" s="21"/>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7"/>
      <c r="AP767" s="15"/>
      <c r="AT767" s="15"/>
      <c r="AU767" s="15"/>
      <c r="AV767" s="15"/>
      <c r="AW767" s="15"/>
      <c r="AX767" s="15"/>
      <c r="AY767" s="15"/>
      <c r="AZ767" s="6"/>
      <c r="BA767" s="6"/>
      <c r="BB767" s="6"/>
      <c r="BC767" s="6"/>
      <c r="BD767" s="6"/>
      <c r="BE767" s="6"/>
      <c r="BF767" s="6"/>
      <c r="BG767" s="6"/>
      <c r="BH767" s="6"/>
      <c r="BI767" s="6"/>
      <c r="BJ767" s="6"/>
      <c r="BK767" s="6"/>
      <c r="BL767" s="6"/>
      <c r="BM767" s="6"/>
      <c r="BN767" s="6"/>
      <c r="BO767" s="6"/>
      <c r="BZ767" s="6"/>
    </row>
    <row r="768">
      <c r="A768" s="21"/>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7"/>
      <c r="AP768" s="15"/>
      <c r="AT768" s="15"/>
      <c r="AU768" s="15"/>
      <c r="AV768" s="15"/>
      <c r="AW768" s="15"/>
      <c r="AX768" s="15"/>
      <c r="AY768" s="15"/>
      <c r="AZ768" s="6"/>
      <c r="BA768" s="6"/>
      <c r="BB768" s="6"/>
      <c r="BC768" s="6"/>
      <c r="BD768" s="6"/>
      <c r="BE768" s="6"/>
      <c r="BF768" s="6"/>
      <c r="BG768" s="6"/>
      <c r="BH768" s="6"/>
      <c r="BI768" s="6"/>
      <c r="BJ768" s="6"/>
      <c r="BK768" s="6"/>
      <c r="BL768" s="6"/>
      <c r="BM768" s="6"/>
      <c r="BN768" s="6"/>
      <c r="BO768" s="6"/>
      <c r="BZ768" s="6"/>
    </row>
    <row r="769">
      <c r="A769" s="21"/>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7"/>
      <c r="AP769" s="15"/>
      <c r="AT769" s="15"/>
      <c r="AU769" s="15"/>
      <c r="AV769" s="15"/>
      <c r="AW769" s="15"/>
      <c r="AX769" s="15"/>
      <c r="AY769" s="15"/>
      <c r="AZ769" s="6"/>
      <c r="BA769" s="6"/>
      <c r="BB769" s="6"/>
      <c r="BC769" s="6"/>
      <c r="BD769" s="6"/>
      <c r="BE769" s="6"/>
      <c r="BF769" s="6"/>
      <c r="BG769" s="6"/>
      <c r="BH769" s="6"/>
      <c r="BI769" s="6"/>
      <c r="BJ769" s="6"/>
      <c r="BK769" s="6"/>
      <c r="BL769" s="6"/>
      <c r="BM769" s="6"/>
      <c r="BN769" s="6"/>
      <c r="BO769" s="6"/>
      <c r="BZ769" s="6"/>
    </row>
    <row r="770">
      <c r="A770" s="21"/>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7"/>
      <c r="AP770" s="15"/>
      <c r="AT770" s="15"/>
      <c r="AU770" s="15"/>
      <c r="AV770" s="15"/>
      <c r="AW770" s="15"/>
      <c r="AX770" s="15"/>
      <c r="AY770" s="15"/>
      <c r="AZ770" s="6"/>
      <c r="BA770" s="6"/>
      <c r="BB770" s="6"/>
      <c r="BC770" s="6"/>
      <c r="BD770" s="6"/>
      <c r="BE770" s="6"/>
      <c r="BF770" s="6"/>
      <c r="BG770" s="6"/>
      <c r="BH770" s="6"/>
      <c r="BI770" s="6"/>
      <c r="BJ770" s="6"/>
      <c r="BK770" s="6"/>
      <c r="BL770" s="6"/>
      <c r="BM770" s="6"/>
      <c r="BN770" s="6"/>
      <c r="BO770" s="6"/>
      <c r="BZ770" s="6"/>
    </row>
    <row r="771">
      <c r="A771" s="21"/>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7"/>
      <c r="AP771" s="15"/>
      <c r="AT771" s="15"/>
      <c r="AU771" s="15"/>
      <c r="AV771" s="15"/>
      <c r="AW771" s="15"/>
      <c r="AX771" s="15"/>
      <c r="AY771" s="15"/>
      <c r="AZ771" s="6"/>
      <c r="BA771" s="6"/>
      <c r="BB771" s="6"/>
      <c r="BC771" s="6"/>
      <c r="BD771" s="6"/>
      <c r="BE771" s="6"/>
      <c r="BF771" s="6"/>
      <c r="BG771" s="6"/>
      <c r="BH771" s="6"/>
      <c r="BI771" s="6"/>
      <c r="BJ771" s="6"/>
      <c r="BK771" s="6"/>
      <c r="BL771" s="6"/>
      <c r="BM771" s="6"/>
      <c r="BN771" s="6"/>
      <c r="BO771" s="6"/>
      <c r="BZ771" s="6"/>
    </row>
    <row r="772">
      <c r="A772" s="21"/>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7"/>
      <c r="AP772" s="15"/>
      <c r="AT772" s="15"/>
      <c r="AU772" s="15"/>
      <c r="AV772" s="15"/>
      <c r="AW772" s="15"/>
      <c r="AX772" s="15"/>
      <c r="AY772" s="15"/>
      <c r="AZ772" s="6"/>
      <c r="BA772" s="6"/>
      <c r="BB772" s="6"/>
      <c r="BC772" s="6"/>
      <c r="BD772" s="6"/>
      <c r="BE772" s="6"/>
      <c r="BF772" s="6"/>
      <c r="BG772" s="6"/>
      <c r="BH772" s="6"/>
      <c r="BI772" s="6"/>
      <c r="BJ772" s="6"/>
      <c r="BK772" s="6"/>
      <c r="BL772" s="6"/>
      <c r="BM772" s="6"/>
      <c r="BN772" s="6"/>
      <c r="BO772" s="6"/>
      <c r="BZ772" s="6"/>
    </row>
    <row r="773">
      <c r="A773" s="21"/>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7"/>
      <c r="AP773" s="15"/>
      <c r="AT773" s="15"/>
      <c r="AU773" s="15"/>
      <c r="AV773" s="15"/>
      <c r="AW773" s="15"/>
      <c r="AX773" s="15"/>
      <c r="AY773" s="15"/>
      <c r="AZ773" s="6"/>
      <c r="BA773" s="6"/>
      <c r="BB773" s="6"/>
      <c r="BC773" s="6"/>
      <c r="BD773" s="6"/>
      <c r="BE773" s="6"/>
      <c r="BF773" s="6"/>
      <c r="BG773" s="6"/>
      <c r="BH773" s="6"/>
      <c r="BI773" s="6"/>
      <c r="BJ773" s="6"/>
      <c r="BK773" s="6"/>
      <c r="BL773" s="6"/>
      <c r="BM773" s="6"/>
      <c r="BN773" s="6"/>
      <c r="BO773" s="6"/>
      <c r="BZ773" s="6"/>
    </row>
    <row r="774">
      <c r="A774" s="21"/>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7"/>
      <c r="AP774" s="15"/>
      <c r="AT774" s="15"/>
      <c r="AU774" s="15"/>
      <c r="AV774" s="15"/>
      <c r="AW774" s="15"/>
      <c r="AX774" s="15"/>
      <c r="AY774" s="15"/>
      <c r="AZ774" s="6"/>
      <c r="BA774" s="6"/>
      <c r="BB774" s="6"/>
      <c r="BC774" s="6"/>
      <c r="BD774" s="6"/>
      <c r="BE774" s="6"/>
      <c r="BF774" s="6"/>
      <c r="BG774" s="6"/>
      <c r="BH774" s="6"/>
      <c r="BI774" s="6"/>
      <c r="BJ774" s="6"/>
      <c r="BK774" s="6"/>
      <c r="BL774" s="6"/>
      <c r="BM774" s="6"/>
      <c r="BN774" s="6"/>
      <c r="BO774" s="6"/>
      <c r="BZ774" s="6"/>
    </row>
    <row r="775">
      <c r="A775" s="21"/>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7"/>
      <c r="AP775" s="15"/>
      <c r="AT775" s="15"/>
      <c r="AU775" s="15"/>
      <c r="AV775" s="15"/>
      <c r="AW775" s="15"/>
      <c r="AX775" s="15"/>
      <c r="AY775" s="15"/>
      <c r="AZ775" s="6"/>
      <c r="BA775" s="6"/>
      <c r="BB775" s="6"/>
      <c r="BC775" s="6"/>
      <c r="BD775" s="6"/>
      <c r="BE775" s="6"/>
      <c r="BF775" s="6"/>
      <c r="BG775" s="6"/>
      <c r="BH775" s="6"/>
      <c r="BI775" s="6"/>
      <c r="BJ775" s="6"/>
      <c r="BK775" s="6"/>
      <c r="BL775" s="6"/>
      <c r="BM775" s="6"/>
      <c r="BN775" s="6"/>
      <c r="BO775" s="6"/>
      <c r="BZ775" s="6"/>
    </row>
    <row r="776">
      <c r="A776" s="21"/>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7"/>
      <c r="AP776" s="15"/>
      <c r="AT776" s="15"/>
      <c r="AU776" s="15"/>
      <c r="AV776" s="15"/>
      <c r="AW776" s="15"/>
      <c r="AX776" s="15"/>
      <c r="AY776" s="15"/>
      <c r="AZ776" s="6"/>
      <c r="BA776" s="6"/>
      <c r="BB776" s="6"/>
      <c r="BC776" s="6"/>
      <c r="BD776" s="6"/>
      <c r="BE776" s="6"/>
      <c r="BF776" s="6"/>
      <c r="BG776" s="6"/>
      <c r="BH776" s="6"/>
      <c r="BI776" s="6"/>
      <c r="BJ776" s="6"/>
      <c r="BK776" s="6"/>
      <c r="BL776" s="6"/>
      <c r="BM776" s="6"/>
      <c r="BN776" s="6"/>
      <c r="BO776" s="6"/>
      <c r="BZ776" s="6"/>
    </row>
    <row r="777">
      <c r="A777" s="21"/>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7"/>
      <c r="AP777" s="15"/>
      <c r="AT777" s="15"/>
      <c r="AU777" s="15"/>
      <c r="AV777" s="15"/>
      <c r="AW777" s="15"/>
      <c r="AX777" s="15"/>
      <c r="AY777" s="15"/>
      <c r="AZ777" s="6"/>
      <c r="BA777" s="6"/>
      <c r="BB777" s="6"/>
      <c r="BC777" s="6"/>
      <c r="BD777" s="6"/>
      <c r="BE777" s="6"/>
      <c r="BF777" s="6"/>
      <c r="BG777" s="6"/>
      <c r="BH777" s="6"/>
      <c r="BI777" s="6"/>
      <c r="BJ777" s="6"/>
      <c r="BK777" s="6"/>
      <c r="BL777" s="6"/>
      <c r="BM777" s="6"/>
      <c r="BN777" s="6"/>
      <c r="BO777" s="6"/>
      <c r="BZ777" s="6"/>
    </row>
    <row r="778">
      <c r="A778" s="21"/>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7"/>
      <c r="AP778" s="15"/>
      <c r="AT778" s="15"/>
      <c r="AU778" s="15"/>
      <c r="AV778" s="15"/>
      <c r="AW778" s="15"/>
      <c r="AX778" s="15"/>
      <c r="AY778" s="15"/>
      <c r="AZ778" s="6"/>
      <c r="BA778" s="6"/>
      <c r="BB778" s="6"/>
      <c r="BC778" s="6"/>
      <c r="BD778" s="6"/>
      <c r="BE778" s="6"/>
      <c r="BF778" s="6"/>
      <c r="BG778" s="6"/>
      <c r="BH778" s="6"/>
      <c r="BI778" s="6"/>
      <c r="BJ778" s="6"/>
      <c r="BK778" s="6"/>
      <c r="BL778" s="6"/>
      <c r="BM778" s="6"/>
      <c r="BN778" s="6"/>
      <c r="BO778" s="6"/>
      <c r="BZ778" s="6"/>
    </row>
    <row r="779">
      <c r="A779" s="21"/>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7"/>
      <c r="AP779" s="15"/>
      <c r="AT779" s="15"/>
      <c r="AU779" s="15"/>
      <c r="AV779" s="15"/>
      <c r="AW779" s="15"/>
      <c r="AX779" s="15"/>
      <c r="AY779" s="15"/>
      <c r="AZ779" s="6"/>
      <c r="BA779" s="6"/>
      <c r="BB779" s="6"/>
      <c r="BC779" s="6"/>
      <c r="BD779" s="6"/>
      <c r="BE779" s="6"/>
      <c r="BF779" s="6"/>
      <c r="BG779" s="6"/>
      <c r="BH779" s="6"/>
      <c r="BI779" s="6"/>
      <c r="BJ779" s="6"/>
      <c r="BK779" s="6"/>
      <c r="BL779" s="6"/>
      <c r="BM779" s="6"/>
      <c r="BN779" s="6"/>
      <c r="BO779" s="6"/>
      <c r="BZ779" s="6"/>
    </row>
    <row r="780">
      <c r="A780" s="21"/>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7"/>
      <c r="AP780" s="15"/>
      <c r="AT780" s="15"/>
      <c r="AU780" s="15"/>
      <c r="AV780" s="15"/>
      <c r="AW780" s="15"/>
      <c r="AX780" s="15"/>
      <c r="AY780" s="15"/>
      <c r="AZ780" s="6"/>
      <c r="BA780" s="6"/>
      <c r="BB780" s="6"/>
      <c r="BC780" s="6"/>
      <c r="BD780" s="6"/>
      <c r="BE780" s="6"/>
      <c r="BF780" s="6"/>
      <c r="BG780" s="6"/>
      <c r="BH780" s="6"/>
      <c r="BI780" s="6"/>
      <c r="BJ780" s="6"/>
      <c r="BK780" s="6"/>
      <c r="BL780" s="6"/>
      <c r="BM780" s="6"/>
      <c r="BN780" s="6"/>
      <c r="BO780" s="6"/>
      <c r="BZ780" s="6"/>
    </row>
    <row r="781">
      <c r="A781" s="21"/>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7"/>
      <c r="AP781" s="15"/>
      <c r="AT781" s="15"/>
      <c r="AU781" s="15"/>
      <c r="AV781" s="15"/>
      <c r="AW781" s="15"/>
      <c r="AX781" s="15"/>
      <c r="AY781" s="15"/>
      <c r="AZ781" s="6"/>
      <c r="BA781" s="6"/>
      <c r="BB781" s="6"/>
      <c r="BC781" s="6"/>
      <c r="BD781" s="6"/>
      <c r="BE781" s="6"/>
      <c r="BF781" s="6"/>
      <c r="BG781" s="6"/>
      <c r="BH781" s="6"/>
      <c r="BI781" s="6"/>
      <c r="BJ781" s="6"/>
      <c r="BK781" s="6"/>
      <c r="BL781" s="6"/>
      <c r="BM781" s="6"/>
      <c r="BN781" s="6"/>
      <c r="BO781" s="6"/>
      <c r="BZ781" s="6"/>
    </row>
    <row r="782">
      <c r="A782" s="21"/>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7"/>
      <c r="AP782" s="15"/>
      <c r="AT782" s="15"/>
      <c r="AU782" s="15"/>
      <c r="AV782" s="15"/>
      <c r="AW782" s="15"/>
      <c r="AX782" s="15"/>
      <c r="AY782" s="15"/>
      <c r="AZ782" s="6"/>
      <c r="BA782" s="6"/>
      <c r="BB782" s="6"/>
      <c r="BC782" s="6"/>
      <c r="BD782" s="6"/>
      <c r="BE782" s="6"/>
      <c r="BF782" s="6"/>
      <c r="BG782" s="6"/>
      <c r="BH782" s="6"/>
      <c r="BI782" s="6"/>
      <c r="BJ782" s="6"/>
      <c r="BK782" s="6"/>
      <c r="BL782" s="6"/>
      <c r="BM782" s="6"/>
      <c r="BN782" s="6"/>
      <c r="BO782" s="6"/>
      <c r="BZ782" s="6"/>
    </row>
    <row r="783">
      <c r="A783" s="21"/>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7"/>
      <c r="AP783" s="15"/>
      <c r="AT783" s="15"/>
      <c r="AU783" s="15"/>
      <c r="AV783" s="15"/>
      <c r="AW783" s="15"/>
      <c r="AX783" s="15"/>
      <c r="AY783" s="15"/>
      <c r="AZ783" s="6"/>
      <c r="BA783" s="6"/>
      <c r="BB783" s="6"/>
      <c r="BC783" s="6"/>
      <c r="BD783" s="6"/>
      <c r="BE783" s="6"/>
      <c r="BF783" s="6"/>
      <c r="BG783" s="6"/>
      <c r="BH783" s="6"/>
      <c r="BI783" s="6"/>
      <c r="BJ783" s="6"/>
      <c r="BK783" s="6"/>
      <c r="BL783" s="6"/>
      <c r="BM783" s="6"/>
      <c r="BN783" s="6"/>
      <c r="BO783" s="6"/>
      <c r="BZ783" s="6"/>
    </row>
    <row r="784">
      <c r="A784" s="21"/>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7"/>
      <c r="AP784" s="15"/>
      <c r="AT784" s="15"/>
      <c r="AU784" s="15"/>
      <c r="AV784" s="15"/>
      <c r="AW784" s="15"/>
      <c r="AX784" s="15"/>
      <c r="AY784" s="15"/>
      <c r="AZ784" s="6"/>
      <c r="BA784" s="6"/>
      <c r="BB784" s="6"/>
      <c r="BC784" s="6"/>
      <c r="BD784" s="6"/>
      <c r="BE784" s="6"/>
      <c r="BF784" s="6"/>
      <c r="BG784" s="6"/>
      <c r="BH784" s="6"/>
      <c r="BI784" s="6"/>
      <c r="BJ784" s="6"/>
      <c r="BK784" s="6"/>
      <c r="BL784" s="6"/>
      <c r="BM784" s="6"/>
      <c r="BN784" s="6"/>
      <c r="BO784" s="6"/>
      <c r="BZ784" s="6"/>
    </row>
    <row r="785">
      <c r="A785" s="21"/>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7"/>
      <c r="AP785" s="15"/>
      <c r="AT785" s="15"/>
      <c r="AU785" s="15"/>
      <c r="AV785" s="15"/>
      <c r="AW785" s="15"/>
      <c r="AX785" s="15"/>
      <c r="AY785" s="15"/>
      <c r="AZ785" s="6"/>
      <c r="BA785" s="6"/>
      <c r="BB785" s="6"/>
      <c r="BC785" s="6"/>
      <c r="BD785" s="6"/>
      <c r="BE785" s="6"/>
      <c r="BF785" s="6"/>
      <c r="BG785" s="6"/>
      <c r="BH785" s="6"/>
      <c r="BI785" s="6"/>
      <c r="BJ785" s="6"/>
      <c r="BK785" s="6"/>
      <c r="BL785" s="6"/>
      <c r="BM785" s="6"/>
      <c r="BN785" s="6"/>
      <c r="BO785" s="6"/>
      <c r="BZ785" s="6"/>
    </row>
    <row r="786">
      <c r="A786" s="21"/>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7"/>
      <c r="AP786" s="15"/>
      <c r="AT786" s="15"/>
      <c r="AU786" s="15"/>
      <c r="AV786" s="15"/>
      <c r="AW786" s="15"/>
      <c r="AX786" s="15"/>
      <c r="AY786" s="15"/>
      <c r="AZ786" s="6"/>
      <c r="BA786" s="6"/>
      <c r="BB786" s="6"/>
      <c r="BC786" s="6"/>
      <c r="BD786" s="6"/>
      <c r="BE786" s="6"/>
      <c r="BF786" s="6"/>
      <c r="BG786" s="6"/>
      <c r="BH786" s="6"/>
      <c r="BI786" s="6"/>
      <c r="BJ786" s="6"/>
      <c r="BK786" s="6"/>
      <c r="BL786" s="6"/>
      <c r="BM786" s="6"/>
      <c r="BN786" s="6"/>
      <c r="BO786" s="6"/>
      <c r="BZ786" s="6"/>
    </row>
    <row r="787">
      <c r="A787" s="21"/>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7"/>
      <c r="AP787" s="15"/>
      <c r="AT787" s="15"/>
      <c r="AU787" s="15"/>
      <c r="AV787" s="15"/>
      <c r="AW787" s="15"/>
      <c r="AX787" s="15"/>
      <c r="AY787" s="15"/>
      <c r="AZ787" s="6"/>
      <c r="BA787" s="6"/>
      <c r="BB787" s="6"/>
      <c r="BC787" s="6"/>
      <c r="BD787" s="6"/>
      <c r="BE787" s="6"/>
      <c r="BF787" s="6"/>
      <c r="BG787" s="6"/>
      <c r="BH787" s="6"/>
      <c r="BI787" s="6"/>
      <c r="BJ787" s="6"/>
      <c r="BK787" s="6"/>
      <c r="BL787" s="6"/>
      <c r="BM787" s="6"/>
      <c r="BN787" s="6"/>
      <c r="BO787" s="6"/>
      <c r="BZ787" s="6"/>
    </row>
    <row r="788">
      <c r="A788" s="21"/>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7"/>
      <c r="AP788" s="15"/>
      <c r="AT788" s="15"/>
      <c r="AU788" s="15"/>
      <c r="AV788" s="15"/>
      <c r="AW788" s="15"/>
      <c r="AX788" s="15"/>
      <c r="AY788" s="15"/>
      <c r="AZ788" s="6"/>
      <c r="BA788" s="6"/>
      <c r="BB788" s="6"/>
      <c r="BC788" s="6"/>
      <c r="BD788" s="6"/>
      <c r="BE788" s="6"/>
      <c r="BF788" s="6"/>
      <c r="BG788" s="6"/>
      <c r="BH788" s="6"/>
      <c r="BI788" s="6"/>
      <c r="BJ788" s="6"/>
      <c r="BK788" s="6"/>
      <c r="BL788" s="6"/>
      <c r="BM788" s="6"/>
      <c r="BN788" s="6"/>
      <c r="BO788" s="6"/>
      <c r="BZ788" s="6"/>
    </row>
    <row r="789">
      <c r="A789" s="21"/>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7"/>
      <c r="AP789" s="15"/>
      <c r="AT789" s="15"/>
      <c r="AU789" s="15"/>
      <c r="AV789" s="15"/>
      <c r="AW789" s="15"/>
      <c r="AX789" s="15"/>
      <c r="AY789" s="15"/>
      <c r="AZ789" s="6"/>
      <c r="BA789" s="6"/>
      <c r="BB789" s="6"/>
      <c r="BC789" s="6"/>
      <c r="BD789" s="6"/>
      <c r="BE789" s="6"/>
      <c r="BF789" s="6"/>
      <c r="BG789" s="6"/>
      <c r="BH789" s="6"/>
      <c r="BI789" s="6"/>
      <c r="BJ789" s="6"/>
      <c r="BK789" s="6"/>
      <c r="BL789" s="6"/>
      <c r="BM789" s="6"/>
      <c r="BN789" s="6"/>
      <c r="BO789" s="6"/>
      <c r="BZ789" s="6"/>
    </row>
    <row r="790">
      <c r="A790" s="21"/>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7"/>
      <c r="AP790" s="15"/>
      <c r="AT790" s="15"/>
      <c r="AU790" s="15"/>
      <c r="AV790" s="15"/>
      <c r="AW790" s="15"/>
      <c r="AX790" s="15"/>
      <c r="AY790" s="15"/>
      <c r="AZ790" s="6"/>
      <c r="BA790" s="6"/>
      <c r="BB790" s="6"/>
      <c r="BC790" s="6"/>
      <c r="BD790" s="6"/>
      <c r="BE790" s="6"/>
      <c r="BF790" s="6"/>
      <c r="BG790" s="6"/>
      <c r="BH790" s="6"/>
      <c r="BI790" s="6"/>
      <c r="BJ790" s="6"/>
      <c r="BK790" s="6"/>
      <c r="BL790" s="6"/>
      <c r="BM790" s="6"/>
      <c r="BN790" s="6"/>
      <c r="BO790" s="6"/>
      <c r="BZ790" s="6"/>
    </row>
    <row r="791">
      <c r="A791" s="21"/>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7"/>
      <c r="AP791" s="15"/>
      <c r="AT791" s="15"/>
      <c r="AU791" s="15"/>
      <c r="AV791" s="15"/>
      <c r="AW791" s="15"/>
      <c r="AX791" s="15"/>
      <c r="AY791" s="15"/>
      <c r="AZ791" s="6"/>
      <c r="BA791" s="6"/>
      <c r="BB791" s="6"/>
      <c r="BC791" s="6"/>
      <c r="BD791" s="6"/>
      <c r="BE791" s="6"/>
      <c r="BF791" s="6"/>
      <c r="BG791" s="6"/>
      <c r="BH791" s="6"/>
      <c r="BI791" s="6"/>
      <c r="BJ791" s="6"/>
      <c r="BK791" s="6"/>
      <c r="BL791" s="6"/>
      <c r="BM791" s="6"/>
      <c r="BN791" s="6"/>
      <c r="BO791" s="6"/>
      <c r="BZ791" s="6"/>
    </row>
    <row r="792">
      <c r="A792" s="21"/>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7"/>
      <c r="AP792" s="15"/>
      <c r="AT792" s="15"/>
      <c r="AU792" s="15"/>
      <c r="AV792" s="15"/>
      <c r="AW792" s="15"/>
      <c r="AX792" s="15"/>
      <c r="AY792" s="15"/>
      <c r="AZ792" s="6"/>
      <c r="BA792" s="6"/>
      <c r="BB792" s="6"/>
      <c r="BC792" s="6"/>
      <c r="BD792" s="6"/>
      <c r="BE792" s="6"/>
      <c r="BF792" s="6"/>
      <c r="BG792" s="6"/>
      <c r="BH792" s="6"/>
      <c r="BI792" s="6"/>
      <c r="BJ792" s="6"/>
      <c r="BK792" s="6"/>
      <c r="BL792" s="6"/>
      <c r="BM792" s="6"/>
      <c r="BN792" s="6"/>
      <c r="BO792" s="6"/>
      <c r="BZ792" s="6"/>
    </row>
    <row r="793">
      <c r="A793" s="21"/>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7"/>
      <c r="AP793" s="15"/>
      <c r="AT793" s="15"/>
      <c r="AU793" s="15"/>
      <c r="AV793" s="15"/>
      <c r="AW793" s="15"/>
      <c r="AX793" s="15"/>
      <c r="AY793" s="15"/>
      <c r="AZ793" s="6"/>
      <c r="BA793" s="6"/>
      <c r="BB793" s="6"/>
      <c r="BC793" s="6"/>
      <c r="BD793" s="6"/>
      <c r="BE793" s="6"/>
      <c r="BF793" s="6"/>
      <c r="BG793" s="6"/>
      <c r="BH793" s="6"/>
      <c r="BI793" s="6"/>
      <c r="BJ793" s="6"/>
      <c r="BK793" s="6"/>
      <c r="BL793" s="6"/>
      <c r="BM793" s="6"/>
      <c r="BN793" s="6"/>
      <c r="BO793" s="6"/>
      <c r="BZ793" s="6"/>
    </row>
    <row r="794">
      <c r="A794" s="21"/>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7"/>
      <c r="AP794" s="15"/>
      <c r="AT794" s="15"/>
      <c r="AU794" s="15"/>
      <c r="AV794" s="15"/>
      <c r="AW794" s="15"/>
      <c r="AX794" s="15"/>
      <c r="AY794" s="15"/>
      <c r="AZ794" s="6"/>
      <c r="BA794" s="6"/>
      <c r="BB794" s="6"/>
      <c r="BC794" s="6"/>
      <c r="BD794" s="6"/>
      <c r="BE794" s="6"/>
      <c r="BF794" s="6"/>
      <c r="BG794" s="6"/>
      <c r="BH794" s="6"/>
      <c r="BI794" s="6"/>
      <c r="BJ794" s="6"/>
      <c r="BK794" s="6"/>
      <c r="BL794" s="6"/>
      <c r="BM794" s="6"/>
      <c r="BN794" s="6"/>
      <c r="BO794" s="6"/>
      <c r="BZ794" s="6"/>
    </row>
    <row r="795">
      <c r="A795" s="21"/>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7"/>
      <c r="AP795" s="15"/>
      <c r="AT795" s="15"/>
      <c r="AU795" s="15"/>
      <c r="AV795" s="15"/>
      <c r="AW795" s="15"/>
      <c r="AX795" s="15"/>
      <c r="AY795" s="15"/>
      <c r="AZ795" s="6"/>
      <c r="BA795" s="6"/>
      <c r="BB795" s="6"/>
      <c r="BC795" s="6"/>
      <c r="BD795" s="6"/>
      <c r="BE795" s="6"/>
      <c r="BF795" s="6"/>
      <c r="BG795" s="6"/>
      <c r="BH795" s="6"/>
      <c r="BI795" s="6"/>
      <c r="BJ795" s="6"/>
      <c r="BK795" s="6"/>
      <c r="BL795" s="6"/>
      <c r="BM795" s="6"/>
      <c r="BN795" s="6"/>
      <c r="BO795" s="6"/>
      <c r="BZ795" s="6"/>
    </row>
    <row r="796">
      <c r="A796" s="21"/>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7"/>
      <c r="AP796" s="15"/>
      <c r="AT796" s="15"/>
      <c r="AU796" s="15"/>
      <c r="AV796" s="15"/>
      <c r="AW796" s="15"/>
      <c r="AX796" s="15"/>
      <c r="AY796" s="15"/>
      <c r="AZ796" s="6"/>
      <c r="BA796" s="6"/>
      <c r="BB796" s="6"/>
      <c r="BC796" s="6"/>
      <c r="BD796" s="6"/>
      <c r="BE796" s="6"/>
      <c r="BF796" s="6"/>
      <c r="BG796" s="6"/>
      <c r="BH796" s="6"/>
      <c r="BI796" s="6"/>
      <c r="BJ796" s="6"/>
      <c r="BK796" s="6"/>
      <c r="BL796" s="6"/>
      <c r="BM796" s="6"/>
      <c r="BN796" s="6"/>
      <c r="BO796" s="6"/>
      <c r="BZ796" s="6"/>
    </row>
    <row r="797">
      <c r="A797" s="21"/>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7"/>
      <c r="AP797" s="15"/>
      <c r="AT797" s="15"/>
      <c r="AU797" s="15"/>
      <c r="AV797" s="15"/>
      <c r="AW797" s="15"/>
      <c r="AX797" s="15"/>
      <c r="AY797" s="15"/>
      <c r="AZ797" s="6"/>
      <c r="BA797" s="6"/>
      <c r="BB797" s="6"/>
      <c r="BC797" s="6"/>
      <c r="BD797" s="6"/>
      <c r="BE797" s="6"/>
      <c r="BF797" s="6"/>
      <c r="BG797" s="6"/>
      <c r="BH797" s="6"/>
      <c r="BI797" s="6"/>
      <c r="BJ797" s="6"/>
      <c r="BK797" s="6"/>
      <c r="BL797" s="6"/>
      <c r="BM797" s="6"/>
      <c r="BN797" s="6"/>
      <c r="BO797" s="6"/>
      <c r="BZ797" s="6"/>
    </row>
    <row r="798">
      <c r="A798" s="21"/>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7"/>
      <c r="AP798" s="15"/>
      <c r="AT798" s="15"/>
      <c r="AU798" s="15"/>
      <c r="AV798" s="15"/>
      <c r="AW798" s="15"/>
      <c r="AX798" s="15"/>
      <c r="AY798" s="15"/>
      <c r="AZ798" s="6"/>
      <c r="BA798" s="6"/>
      <c r="BB798" s="6"/>
      <c r="BC798" s="6"/>
      <c r="BD798" s="6"/>
      <c r="BE798" s="6"/>
      <c r="BF798" s="6"/>
      <c r="BG798" s="6"/>
      <c r="BH798" s="6"/>
      <c r="BI798" s="6"/>
      <c r="BJ798" s="6"/>
      <c r="BK798" s="6"/>
      <c r="BL798" s="6"/>
      <c r="BM798" s="6"/>
      <c r="BN798" s="6"/>
      <c r="BO798" s="6"/>
      <c r="BZ798" s="6"/>
    </row>
    <row r="799">
      <c r="A799" s="21"/>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7"/>
      <c r="AP799" s="15"/>
      <c r="AT799" s="15"/>
      <c r="AU799" s="15"/>
      <c r="AV799" s="15"/>
      <c r="AW799" s="15"/>
      <c r="AX799" s="15"/>
      <c r="AY799" s="15"/>
      <c r="AZ799" s="6"/>
      <c r="BA799" s="6"/>
      <c r="BB799" s="6"/>
      <c r="BC799" s="6"/>
      <c r="BD799" s="6"/>
      <c r="BE799" s="6"/>
      <c r="BF799" s="6"/>
      <c r="BG799" s="6"/>
      <c r="BH799" s="6"/>
      <c r="BI799" s="6"/>
      <c r="BJ799" s="6"/>
      <c r="BK799" s="6"/>
      <c r="BL799" s="6"/>
      <c r="BM799" s="6"/>
      <c r="BN799" s="6"/>
      <c r="BO799" s="6"/>
      <c r="BZ799" s="6"/>
    </row>
    <row r="800">
      <c r="A800" s="21"/>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7"/>
      <c r="AP800" s="15"/>
      <c r="AT800" s="15"/>
      <c r="AU800" s="15"/>
      <c r="AV800" s="15"/>
      <c r="AW800" s="15"/>
      <c r="AX800" s="15"/>
      <c r="AY800" s="15"/>
      <c r="AZ800" s="6"/>
      <c r="BA800" s="6"/>
      <c r="BB800" s="6"/>
      <c r="BC800" s="6"/>
      <c r="BD800" s="6"/>
      <c r="BE800" s="6"/>
      <c r="BF800" s="6"/>
      <c r="BG800" s="6"/>
      <c r="BH800" s="6"/>
      <c r="BI800" s="6"/>
      <c r="BJ800" s="6"/>
      <c r="BK800" s="6"/>
      <c r="BL800" s="6"/>
      <c r="BM800" s="6"/>
      <c r="BN800" s="6"/>
      <c r="BO800" s="6"/>
      <c r="BZ800" s="6"/>
    </row>
    <row r="801">
      <c r="A801" s="21"/>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7"/>
      <c r="AP801" s="15"/>
      <c r="AT801" s="15"/>
      <c r="AU801" s="15"/>
      <c r="AV801" s="15"/>
      <c r="AW801" s="15"/>
      <c r="AX801" s="15"/>
      <c r="AY801" s="15"/>
      <c r="AZ801" s="6"/>
      <c r="BA801" s="6"/>
      <c r="BB801" s="6"/>
      <c r="BC801" s="6"/>
      <c r="BD801" s="6"/>
      <c r="BE801" s="6"/>
      <c r="BF801" s="6"/>
      <c r="BG801" s="6"/>
      <c r="BH801" s="6"/>
      <c r="BI801" s="6"/>
      <c r="BJ801" s="6"/>
      <c r="BK801" s="6"/>
      <c r="BL801" s="6"/>
      <c r="BM801" s="6"/>
      <c r="BN801" s="6"/>
      <c r="BO801" s="6"/>
      <c r="BZ801" s="6"/>
    </row>
    <row r="802">
      <c r="A802" s="21"/>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7"/>
      <c r="AP802" s="15"/>
      <c r="AT802" s="15"/>
      <c r="AU802" s="15"/>
      <c r="AV802" s="15"/>
      <c r="AW802" s="15"/>
      <c r="AX802" s="15"/>
      <c r="AY802" s="15"/>
      <c r="AZ802" s="6"/>
      <c r="BA802" s="6"/>
      <c r="BB802" s="6"/>
      <c r="BC802" s="6"/>
      <c r="BD802" s="6"/>
      <c r="BE802" s="6"/>
      <c r="BF802" s="6"/>
      <c r="BG802" s="6"/>
      <c r="BH802" s="6"/>
      <c r="BI802" s="6"/>
      <c r="BJ802" s="6"/>
      <c r="BK802" s="6"/>
      <c r="BL802" s="6"/>
      <c r="BM802" s="6"/>
      <c r="BN802" s="6"/>
      <c r="BO802" s="6"/>
      <c r="BZ802" s="6"/>
    </row>
    <row r="803">
      <c r="A803" s="21"/>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7"/>
      <c r="AP803" s="15"/>
      <c r="AT803" s="15"/>
      <c r="AU803" s="15"/>
      <c r="AV803" s="15"/>
      <c r="AW803" s="15"/>
      <c r="AX803" s="15"/>
      <c r="AY803" s="15"/>
      <c r="AZ803" s="6"/>
      <c r="BA803" s="6"/>
      <c r="BB803" s="6"/>
      <c r="BC803" s="6"/>
      <c r="BD803" s="6"/>
      <c r="BE803" s="6"/>
      <c r="BF803" s="6"/>
      <c r="BG803" s="6"/>
      <c r="BH803" s="6"/>
      <c r="BI803" s="6"/>
      <c r="BJ803" s="6"/>
      <c r="BK803" s="6"/>
      <c r="BL803" s="6"/>
      <c r="BM803" s="6"/>
      <c r="BN803" s="6"/>
      <c r="BO803" s="6"/>
      <c r="BZ803" s="6"/>
    </row>
    <row r="804">
      <c r="A804" s="21"/>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7"/>
      <c r="AP804" s="15"/>
      <c r="AT804" s="15"/>
      <c r="AU804" s="15"/>
      <c r="AV804" s="15"/>
      <c r="AW804" s="15"/>
      <c r="AX804" s="15"/>
      <c r="AY804" s="15"/>
      <c r="AZ804" s="6"/>
      <c r="BA804" s="6"/>
      <c r="BB804" s="6"/>
      <c r="BC804" s="6"/>
      <c r="BD804" s="6"/>
      <c r="BE804" s="6"/>
      <c r="BF804" s="6"/>
      <c r="BG804" s="6"/>
      <c r="BH804" s="6"/>
      <c r="BI804" s="6"/>
      <c r="BJ804" s="6"/>
      <c r="BK804" s="6"/>
      <c r="BL804" s="6"/>
      <c r="BM804" s="6"/>
      <c r="BN804" s="6"/>
      <c r="BO804" s="6"/>
      <c r="BZ804" s="6"/>
    </row>
    <row r="805">
      <c r="A805" s="21"/>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7"/>
      <c r="AP805" s="15"/>
      <c r="AT805" s="15"/>
      <c r="AU805" s="15"/>
      <c r="AV805" s="15"/>
      <c r="AW805" s="15"/>
      <c r="AX805" s="15"/>
      <c r="AY805" s="15"/>
      <c r="AZ805" s="6"/>
      <c r="BA805" s="6"/>
      <c r="BB805" s="6"/>
      <c r="BC805" s="6"/>
      <c r="BD805" s="6"/>
      <c r="BE805" s="6"/>
      <c r="BF805" s="6"/>
      <c r="BG805" s="6"/>
      <c r="BH805" s="6"/>
      <c r="BI805" s="6"/>
      <c r="BJ805" s="6"/>
      <c r="BK805" s="6"/>
      <c r="BL805" s="6"/>
      <c r="BM805" s="6"/>
      <c r="BN805" s="6"/>
      <c r="BO805" s="6"/>
      <c r="BZ805" s="6"/>
    </row>
    <row r="806">
      <c r="A806" s="21"/>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7"/>
      <c r="AP806" s="15"/>
      <c r="AT806" s="15"/>
      <c r="AU806" s="15"/>
      <c r="AV806" s="15"/>
      <c r="AW806" s="15"/>
      <c r="AX806" s="15"/>
      <c r="AY806" s="15"/>
      <c r="AZ806" s="6"/>
      <c r="BA806" s="6"/>
      <c r="BB806" s="6"/>
      <c r="BC806" s="6"/>
      <c r="BD806" s="6"/>
      <c r="BE806" s="6"/>
      <c r="BF806" s="6"/>
      <c r="BG806" s="6"/>
      <c r="BH806" s="6"/>
      <c r="BI806" s="6"/>
      <c r="BJ806" s="6"/>
      <c r="BK806" s="6"/>
      <c r="BL806" s="6"/>
      <c r="BM806" s="6"/>
      <c r="BN806" s="6"/>
      <c r="BO806" s="6"/>
      <c r="BZ806" s="6"/>
    </row>
    <row r="807">
      <c r="A807" s="21"/>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7"/>
      <c r="AP807" s="15"/>
      <c r="AT807" s="15"/>
      <c r="AU807" s="15"/>
      <c r="AV807" s="15"/>
      <c r="AW807" s="15"/>
      <c r="AX807" s="15"/>
      <c r="AY807" s="15"/>
      <c r="AZ807" s="6"/>
      <c r="BA807" s="6"/>
      <c r="BB807" s="6"/>
      <c r="BC807" s="6"/>
      <c r="BD807" s="6"/>
      <c r="BE807" s="6"/>
      <c r="BF807" s="6"/>
      <c r="BG807" s="6"/>
      <c r="BH807" s="6"/>
      <c r="BI807" s="6"/>
      <c r="BJ807" s="6"/>
      <c r="BK807" s="6"/>
      <c r="BL807" s="6"/>
      <c r="BM807" s="6"/>
      <c r="BN807" s="6"/>
      <c r="BO807" s="6"/>
      <c r="BZ807" s="6"/>
    </row>
    <row r="808">
      <c r="A808" s="21"/>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7"/>
      <c r="AP808" s="15"/>
      <c r="AT808" s="15"/>
      <c r="AU808" s="15"/>
      <c r="AV808" s="15"/>
      <c r="AW808" s="15"/>
      <c r="AX808" s="15"/>
      <c r="AY808" s="15"/>
      <c r="AZ808" s="6"/>
      <c r="BA808" s="6"/>
      <c r="BB808" s="6"/>
      <c r="BC808" s="6"/>
      <c r="BD808" s="6"/>
      <c r="BE808" s="6"/>
      <c r="BF808" s="6"/>
      <c r="BG808" s="6"/>
      <c r="BH808" s="6"/>
      <c r="BI808" s="6"/>
      <c r="BJ808" s="6"/>
      <c r="BK808" s="6"/>
      <c r="BL808" s="6"/>
      <c r="BM808" s="6"/>
      <c r="BN808" s="6"/>
      <c r="BO808" s="6"/>
      <c r="BZ808" s="6"/>
    </row>
    <row r="809">
      <c r="A809" s="21"/>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7"/>
      <c r="AP809" s="15"/>
      <c r="AT809" s="15"/>
      <c r="AU809" s="15"/>
      <c r="AV809" s="15"/>
      <c r="AW809" s="15"/>
      <c r="AX809" s="15"/>
      <c r="AY809" s="15"/>
      <c r="AZ809" s="6"/>
      <c r="BA809" s="6"/>
      <c r="BB809" s="6"/>
      <c r="BC809" s="6"/>
      <c r="BD809" s="6"/>
      <c r="BE809" s="6"/>
      <c r="BF809" s="6"/>
      <c r="BG809" s="6"/>
      <c r="BH809" s="6"/>
      <c r="BI809" s="6"/>
      <c r="BJ809" s="6"/>
      <c r="BK809" s="6"/>
      <c r="BL809" s="6"/>
      <c r="BM809" s="6"/>
      <c r="BN809" s="6"/>
      <c r="BO809" s="6"/>
      <c r="BZ809" s="6"/>
    </row>
    <row r="810">
      <c r="A810" s="21"/>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7"/>
      <c r="AP810" s="15"/>
      <c r="AT810" s="15"/>
      <c r="AU810" s="15"/>
      <c r="AV810" s="15"/>
      <c r="AW810" s="15"/>
      <c r="AX810" s="15"/>
      <c r="AY810" s="15"/>
      <c r="AZ810" s="6"/>
      <c r="BA810" s="6"/>
      <c r="BB810" s="6"/>
      <c r="BC810" s="6"/>
      <c r="BD810" s="6"/>
      <c r="BE810" s="6"/>
      <c r="BF810" s="6"/>
      <c r="BG810" s="6"/>
      <c r="BH810" s="6"/>
      <c r="BI810" s="6"/>
      <c r="BJ810" s="6"/>
      <c r="BK810" s="6"/>
      <c r="BL810" s="6"/>
      <c r="BM810" s="6"/>
      <c r="BN810" s="6"/>
      <c r="BO810" s="6"/>
      <c r="BZ810" s="6"/>
    </row>
    <row r="811">
      <c r="A811" s="21"/>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7"/>
      <c r="AP811" s="15"/>
      <c r="AT811" s="15"/>
      <c r="AU811" s="15"/>
      <c r="AV811" s="15"/>
      <c r="AW811" s="15"/>
      <c r="AX811" s="15"/>
      <c r="AY811" s="15"/>
      <c r="AZ811" s="6"/>
      <c r="BA811" s="6"/>
      <c r="BB811" s="6"/>
      <c r="BC811" s="6"/>
      <c r="BD811" s="6"/>
      <c r="BE811" s="6"/>
      <c r="BF811" s="6"/>
      <c r="BG811" s="6"/>
      <c r="BH811" s="6"/>
      <c r="BI811" s="6"/>
      <c r="BJ811" s="6"/>
      <c r="BK811" s="6"/>
      <c r="BL811" s="6"/>
      <c r="BM811" s="6"/>
      <c r="BN811" s="6"/>
      <c r="BO811" s="6"/>
      <c r="BZ811" s="6"/>
    </row>
    <row r="812">
      <c r="A812" s="21"/>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7"/>
      <c r="AP812" s="15"/>
      <c r="AT812" s="15"/>
      <c r="AU812" s="15"/>
      <c r="AV812" s="15"/>
      <c r="AW812" s="15"/>
      <c r="AX812" s="15"/>
      <c r="AY812" s="15"/>
      <c r="AZ812" s="6"/>
      <c r="BA812" s="6"/>
      <c r="BB812" s="6"/>
      <c r="BC812" s="6"/>
      <c r="BD812" s="6"/>
      <c r="BE812" s="6"/>
      <c r="BF812" s="6"/>
      <c r="BG812" s="6"/>
      <c r="BH812" s="6"/>
      <c r="BI812" s="6"/>
      <c r="BJ812" s="6"/>
      <c r="BK812" s="6"/>
      <c r="BL812" s="6"/>
      <c r="BM812" s="6"/>
      <c r="BN812" s="6"/>
      <c r="BO812" s="6"/>
      <c r="BZ812" s="6"/>
    </row>
    <row r="813">
      <c r="A813" s="21"/>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7"/>
      <c r="AP813" s="15"/>
      <c r="AT813" s="15"/>
      <c r="AU813" s="15"/>
      <c r="AV813" s="15"/>
      <c r="AW813" s="15"/>
      <c r="AX813" s="15"/>
      <c r="AY813" s="15"/>
      <c r="AZ813" s="6"/>
      <c r="BA813" s="6"/>
      <c r="BB813" s="6"/>
      <c r="BC813" s="6"/>
      <c r="BD813" s="6"/>
      <c r="BE813" s="6"/>
      <c r="BF813" s="6"/>
      <c r="BG813" s="6"/>
      <c r="BH813" s="6"/>
      <c r="BI813" s="6"/>
      <c r="BJ813" s="6"/>
      <c r="BK813" s="6"/>
      <c r="BL813" s="6"/>
      <c r="BM813" s="6"/>
      <c r="BN813" s="6"/>
      <c r="BO813" s="6"/>
      <c r="BZ813" s="6"/>
    </row>
    <row r="814">
      <c r="A814" s="21"/>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7"/>
      <c r="AP814" s="15"/>
      <c r="AT814" s="15"/>
      <c r="AU814" s="15"/>
      <c r="AV814" s="15"/>
      <c r="AW814" s="15"/>
      <c r="AX814" s="15"/>
      <c r="AY814" s="15"/>
      <c r="AZ814" s="6"/>
      <c r="BA814" s="6"/>
      <c r="BB814" s="6"/>
      <c r="BC814" s="6"/>
      <c r="BD814" s="6"/>
      <c r="BE814" s="6"/>
      <c r="BF814" s="6"/>
      <c r="BG814" s="6"/>
      <c r="BH814" s="6"/>
      <c r="BI814" s="6"/>
      <c r="BJ814" s="6"/>
      <c r="BK814" s="6"/>
      <c r="BL814" s="6"/>
      <c r="BM814" s="6"/>
      <c r="BN814" s="6"/>
      <c r="BO814" s="6"/>
      <c r="BZ814" s="6"/>
    </row>
    <row r="815">
      <c r="A815" s="21"/>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7"/>
      <c r="AP815" s="15"/>
      <c r="AT815" s="15"/>
      <c r="AU815" s="15"/>
      <c r="AV815" s="15"/>
      <c r="AW815" s="15"/>
      <c r="AX815" s="15"/>
      <c r="AY815" s="15"/>
      <c r="AZ815" s="6"/>
      <c r="BA815" s="6"/>
      <c r="BB815" s="6"/>
      <c r="BC815" s="6"/>
      <c r="BD815" s="6"/>
      <c r="BE815" s="6"/>
      <c r="BF815" s="6"/>
      <c r="BG815" s="6"/>
      <c r="BH815" s="6"/>
      <c r="BI815" s="6"/>
      <c r="BJ815" s="6"/>
      <c r="BK815" s="6"/>
      <c r="BL815" s="6"/>
      <c r="BM815" s="6"/>
      <c r="BN815" s="6"/>
      <c r="BO815" s="6"/>
      <c r="BZ815" s="6"/>
    </row>
    <row r="816">
      <c r="A816" s="21"/>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7"/>
      <c r="AP816" s="15"/>
      <c r="AT816" s="15"/>
      <c r="AU816" s="15"/>
      <c r="AV816" s="15"/>
      <c r="AW816" s="15"/>
      <c r="AX816" s="15"/>
      <c r="AY816" s="15"/>
      <c r="AZ816" s="6"/>
      <c r="BA816" s="6"/>
      <c r="BB816" s="6"/>
      <c r="BC816" s="6"/>
      <c r="BD816" s="6"/>
      <c r="BE816" s="6"/>
      <c r="BF816" s="6"/>
      <c r="BG816" s="6"/>
      <c r="BH816" s="6"/>
      <c r="BI816" s="6"/>
      <c r="BJ816" s="6"/>
      <c r="BK816" s="6"/>
      <c r="BL816" s="6"/>
      <c r="BM816" s="6"/>
      <c r="BN816" s="6"/>
      <c r="BO816" s="6"/>
      <c r="BZ816" s="6"/>
    </row>
    <row r="817">
      <c r="A817" s="21"/>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7"/>
      <c r="AP817" s="15"/>
      <c r="AT817" s="15"/>
      <c r="AU817" s="15"/>
      <c r="AV817" s="15"/>
      <c r="AW817" s="15"/>
      <c r="AX817" s="15"/>
      <c r="AY817" s="15"/>
      <c r="AZ817" s="6"/>
      <c r="BA817" s="6"/>
      <c r="BB817" s="6"/>
      <c r="BC817" s="6"/>
      <c r="BD817" s="6"/>
      <c r="BE817" s="6"/>
      <c r="BF817" s="6"/>
      <c r="BG817" s="6"/>
      <c r="BH817" s="6"/>
      <c r="BI817" s="6"/>
      <c r="BJ817" s="6"/>
      <c r="BK817" s="6"/>
      <c r="BL817" s="6"/>
      <c r="BM817" s="6"/>
      <c r="BN817" s="6"/>
      <c r="BO817" s="6"/>
      <c r="BZ817" s="6"/>
    </row>
    <row r="818">
      <c r="A818" s="21"/>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7"/>
      <c r="AP818" s="15"/>
      <c r="AT818" s="15"/>
      <c r="AU818" s="15"/>
      <c r="AV818" s="15"/>
      <c r="AW818" s="15"/>
      <c r="AX818" s="15"/>
      <c r="AY818" s="15"/>
      <c r="AZ818" s="6"/>
      <c r="BA818" s="6"/>
      <c r="BB818" s="6"/>
      <c r="BC818" s="6"/>
      <c r="BD818" s="6"/>
      <c r="BE818" s="6"/>
      <c r="BF818" s="6"/>
      <c r="BG818" s="6"/>
      <c r="BH818" s="6"/>
      <c r="BI818" s="6"/>
      <c r="BJ818" s="6"/>
      <c r="BK818" s="6"/>
      <c r="BL818" s="6"/>
      <c r="BM818" s="6"/>
      <c r="BN818" s="6"/>
      <c r="BO818" s="6"/>
      <c r="BZ818" s="6"/>
    </row>
    <row r="819">
      <c r="A819" s="21"/>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7"/>
      <c r="AP819" s="15"/>
      <c r="AT819" s="15"/>
      <c r="AU819" s="15"/>
      <c r="AV819" s="15"/>
      <c r="AW819" s="15"/>
      <c r="AX819" s="15"/>
      <c r="AY819" s="15"/>
      <c r="AZ819" s="6"/>
      <c r="BA819" s="6"/>
      <c r="BB819" s="6"/>
      <c r="BC819" s="6"/>
      <c r="BD819" s="6"/>
      <c r="BE819" s="6"/>
      <c r="BF819" s="6"/>
      <c r="BG819" s="6"/>
      <c r="BH819" s="6"/>
      <c r="BI819" s="6"/>
      <c r="BJ819" s="6"/>
      <c r="BK819" s="6"/>
      <c r="BL819" s="6"/>
      <c r="BM819" s="6"/>
      <c r="BN819" s="6"/>
      <c r="BO819" s="6"/>
      <c r="BZ819" s="6"/>
    </row>
    <row r="820">
      <c r="A820" s="21"/>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7"/>
      <c r="AP820" s="15"/>
      <c r="AT820" s="15"/>
      <c r="AU820" s="15"/>
      <c r="AV820" s="15"/>
      <c r="AW820" s="15"/>
      <c r="AX820" s="15"/>
      <c r="AY820" s="15"/>
      <c r="AZ820" s="6"/>
      <c r="BA820" s="6"/>
      <c r="BB820" s="6"/>
      <c r="BC820" s="6"/>
      <c r="BD820" s="6"/>
      <c r="BE820" s="6"/>
      <c r="BF820" s="6"/>
      <c r="BG820" s="6"/>
      <c r="BH820" s="6"/>
      <c r="BI820" s="6"/>
      <c r="BJ820" s="6"/>
      <c r="BK820" s="6"/>
      <c r="BL820" s="6"/>
      <c r="BM820" s="6"/>
      <c r="BN820" s="6"/>
      <c r="BO820" s="6"/>
      <c r="BZ820" s="6"/>
    </row>
    <row r="821">
      <c r="A821" s="21"/>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7"/>
      <c r="AP821" s="15"/>
      <c r="AT821" s="15"/>
      <c r="AU821" s="15"/>
      <c r="AV821" s="15"/>
      <c r="AW821" s="15"/>
      <c r="AX821" s="15"/>
      <c r="AY821" s="15"/>
      <c r="AZ821" s="6"/>
      <c r="BA821" s="6"/>
      <c r="BB821" s="6"/>
      <c r="BC821" s="6"/>
      <c r="BD821" s="6"/>
      <c r="BE821" s="6"/>
      <c r="BF821" s="6"/>
      <c r="BG821" s="6"/>
      <c r="BH821" s="6"/>
      <c r="BI821" s="6"/>
      <c r="BJ821" s="6"/>
      <c r="BK821" s="6"/>
      <c r="BL821" s="6"/>
      <c r="BM821" s="6"/>
      <c r="BN821" s="6"/>
      <c r="BO821" s="6"/>
      <c r="BZ821" s="6"/>
    </row>
    <row r="822">
      <c r="A822" s="21"/>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7"/>
      <c r="AP822" s="15"/>
      <c r="AT822" s="15"/>
      <c r="AU822" s="15"/>
      <c r="AV822" s="15"/>
      <c r="AW822" s="15"/>
      <c r="AX822" s="15"/>
      <c r="AY822" s="15"/>
      <c r="AZ822" s="6"/>
      <c r="BA822" s="6"/>
      <c r="BB822" s="6"/>
      <c r="BC822" s="6"/>
      <c r="BD822" s="6"/>
      <c r="BE822" s="6"/>
      <c r="BF822" s="6"/>
      <c r="BG822" s="6"/>
      <c r="BH822" s="6"/>
      <c r="BI822" s="6"/>
      <c r="BJ822" s="6"/>
      <c r="BK822" s="6"/>
      <c r="BL822" s="6"/>
      <c r="BM822" s="6"/>
      <c r="BN822" s="6"/>
      <c r="BO822" s="6"/>
      <c r="BZ822" s="6"/>
    </row>
    <row r="823">
      <c r="A823" s="21"/>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7"/>
      <c r="AP823" s="15"/>
      <c r="AT823" s="15"/>
      <c r="AU823" s="15"/>
      <c r="AV823" s="15"/>
      <c r="AW823" s="15"/>
      <c r="AX823" s="15"/>
      <c r="AY823" s="15"/>
      <c r="AZ823" s="6"/>
      <c r="BA823" s="6"/>
      <c r="BB823" s="6"/>
      <c r="BC823" s="6"/>
      <c r="BD823" s="6"/>
      <c r="BE823" s="6"/>
      <c r="BF823" s="6"/>
      <c r="BG823" s="6"/>
      <c r="BH823" s="6"/>
      <c r="BI823" s="6"/>
      <c r="BJ823" s="6"/>
      <c r="BK823" s="6"/>
      <c r="BL823" s="6"/>
      <c r="BM823" s="6"/>
      <c r="BN823" s="6"/>
      <c r="BO823" s="6"/>
      <c r="BZ823" s="6"/>
    </row>
    <row r="824">
      <c r="A824" s="21"/>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7"/>
      <c r="AP824" s="15"/>
      <c r="AT824" s="15"/>
      <c r="AU824" s="15"/>
      <c r="AV824" s="15"/>
      <c r="AW824" s="15"/>
      <c r="AX824" s="15"/>
      <c r="AY824" s="15"/>
      <c r="AZ824" s="6"/>
      <c r="BA824" s="6"/>
      <c r="BB824" s="6"/>
      <c r="BC824" s="6"/>
      <c r="BD824" s="6"/>
      <c r="BE824" s="6"/>
      <c r="BF824" s="6"/>
      <c r="BG824" s="6"/>
      <c r="BH824" s="6"/>
      <c r="BI824" s="6"/>
      <c r="BJ824" s="6"/>
      <c r="BK824" s="6"/>
      <c r="BL824" s="6"/>
      <c r="BM824" s="6"/>
      <c r="BN824" s="6"/>
      <c r="BO824" s="6"/>
      <c r="BZ824" s="6"/>
    </row>
    <row r="825">
      <c r="A825" s="21"/>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7"/>
      <c r="AP825" s="15"/>
      <c r="AT825" s="15"/>
      <c r="AU825" s="15"/>
      <c r="AV825" s="15"/>
      <c r="AW825" s="15"/>
      <c r="AX825" s="15"/>
      <c r="AY825" s="15"/>
      <c r="AZ825" s="6"/>
      <c r="BA825" s="6"/>
      <c r="BB825" s="6"/>
      <c r="BC825" s="6"/>
      <c r="BD825" s="6"/>
      <c r="BE825" s="6"/>
      <c r="BF825" s="6"/>
      <c r="BG825" s="6"/>
      <c r="BH825" s="6"/>
      <c r="BI825" s="6"/>
      <c r="BJ825" s="6"/>
      <c r="BK825" s="6"/>
      <c r="BL825" s="6"/>
      <c r="BM825" s="6"/>
      <c r="BN825" s="6"/>
      <c r="BO825" s="6"/>
      <c r="BZ825" s="6"/>
    </row>
    <row r="826">
      <c r="A826" s="21"/>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7"/>
      <c r="AP826" s="15"/>
      <c r="AT826" s="15"/>
      <c r="AU826" s="15"/>
      <c r="AV826" s="15"/>
      <c r="AW826" s="15"/>
      <c r="AX826" s="15"/>
      <c r="AY826" s="15"/>
      <c r="AZ826" s="6"/>
      <c r="BA826" s="6"/>
      <c r="BB826" s="6"/>
      <c r="BC826" s="6"/>
      <c r="BD826" s="6"/>
      <c r="BE826" s="6"/>
      <c r="BF826" s="6"/>
      <c r="BG826" s="6"/>
      <c r="BH826" s="6"/>
      <c r="BI826" s="6"/>
      <c r="BJ826" s="6"/>
      <c r="BK826" s="6"/>
      <c r="BL826" s="6"/>
      <c r="BM826" s="6"/>
      <c r="BN826" s="6"/>
      <c r="BO826" s="6"/>
      <c r="BZ826" s="6"/>
    </row>
    <row r="827">
      <c r="A827" s="21"/>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7"/>
      <c r="AP827" s="15"/>
      <c r="AT827" s="15"/>
      <c r="AU827" s="15"/>
      <c r="AV827" s="15"/>
      <c r="AW827" s="15"/>
      <c r="AX827" s="15"/>
      <c r="AY827" s="15"/>
      <c r="AZ827" s="6"/>
      <c r="BA827" s="6"/>
      <c r="BB827" s="6"/>
      <c r="BC827" s="6"/>
      <c r="BD827" s="6"/>
      <c r="BE827" s="6"/>
      <c r="BF827" s="6"/>
      <c r="BG827" s="6"/>
      <c r="BH827" s="6"/>
      <c r="BI827" s="6"/>
      <c r="BJ827" s="6"/>
      <c r="BK827" s="6"/>
      <c r="BL827" s="6"/>
      <c r="BM827" s="6"/>
      <c r="BN827" s="6"/>
      <c r="BO827" s="6"/>
      <c r="BZ827" s="6"/>
    </row>
    <row r="828">
      <c r="A828" s="21"/>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7"/>
      <c r="AP828" s="15"/>
      <c r="AT828" s="15"/>
      <c r="AU828" s="15"/>
      <c r="AV828" s="15"/>
      <c r="AW828" s="15"/>
      <c r="AX828" s="15"/>
      <c r="AY828" s="15"/>
      <c r="AZ828" s="6"/>
      <c r="BA828" s="6"/>
      <c r="BB828" s="6"/>
      <c r="BC828" s="6"/>
      <c r="BD828" s="6"/>
      <c r="BE828" s="6"/>
      <c r="BF828" s="6"/>
      <c r="BG828" s="6"/>
      <c r="BH828" s="6"/>
      <c r="BI828" s="6"/>
      <c r="BJ828" s="6"/>
      <c r="BK828" s="6"/>
      <c r="BL828" s="6"/>
      <c r="BM828" s="6"/>
      <c r="BN828" s="6"/>
      <c r="BO828" s="6"/>
      <c r="BZ828" s="6"/>
    </row>
    <row r="829">
      <c r="A829" s="21"/>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7"/>
      <c r="AP829" s="15"/>
      <c r="AT829" s="15"/>
      <c r="AU829" s="15"/>
      <c r="AV829" s="15"/>
      <c r="AW829" s="15"/>
      <c r="AX829" s="15"/>
      <c r="AY829" s="15"/>
      <c r="AZ829" s="6"/>
      <c r="BA829" s="6"/>
      <c r="BB829" s="6"/>
      <c r="BC829" s="6"/>
      <c r="BD829" s="6"/>
      <c r="BE829" s="6"/>
      <c r="BF829" s="6"/>
      <c r="BG829" s="6"/>
      <c r="BH829" s="6"/>
      <c r="BI829" s="6"/>
      <c r="BJ829" s="6"/>
      <c r="BK829" s="6"/>
      <c r="BL829" s="6"/>
      <c r="BM829" s="6"/>
      <c r="BN829" s="6"/>
      <c r="BO829" s="6"/>
      <c r="BZ829" s="6"/>
    </row>
    <row r="830">
      <c r="A830" s="21"/>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7"/>
      <c r="AP830" s="15"/>
      <c r="AT830" s="15"/>
      <c r="AU830" s="15"/>
      <c r="AV830" s="15"/>
      <c r="AW830" s="15"/>
      <c r="AX830" s="15"/>
      <c r="AY830" s="15"/>
      <c r="AZ830" s="6"/>
      <c r="BA830" s="6"/>
      <c r="BB830" s="6"/>
      <c r="BC830" s="6"/>
      <c r="BD830" s="6"/>
      <c r="BE830" s="6"/>
      <c r="BF830" s="6"/>
      <c r="BG830" s="6"/>
      <c r="BH830" s="6"/>
      <c r="BI830" s="6"/>
      <c r="BJ830" s="6"/>
      <c r="BK830" s="6"/>
      <c r="BL830" s="6"/>
      <c r="BM830" s="6"/>
      <c r="BN830" s="6"/>
      <c r="BO830" s="6"/>
      <c r="BZ830" s="6"/>
    </row>
    <row r="831">
      <c r="A831" s="21"/>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7"/>
      <c r="AP831" s="15"/>
      <c r="AT831" s="15"/>
      <c r="AU831" s="15"/>
      <c r="AV831" s="15"/>
      <c r="AW831" s="15"/>
      <c r="AX831" s="15"/>
      <c r="AY831" s="15"/>
      <c r="AZ831" s="6"/>
      <c r="BA831" s="6"/>
      <c r="BB831" s="6"/>
      <c r="BC831" s="6"/>
      <c r="BD831" s="6"/>
      <c r="BE831" s="6"/>
      <c r="BF831" s="6"/>
      <c r="BG831" s="6"/>
      <c r="BH831" s="6"/>
      <c r="BI831" s="6"/>
      <c r="BJ831" s="6"/>
      <c r="BK831" s="6"/>
      <c r="BL831" s="6"/>
      <c r="BM831" s="6"/>
      <c r="BN831" s="6"/>
      <c r="BO831" s="6"/>
      <c r="BZ831" s="6"/>
    </row>
    <row r="832">
      <c r="A832" s="21"/>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7"/>
      <c r="AP832" s="15"/>
      <c r="AT832" s="15"/>
      <c r="AU832" s="15"/>
      <c r="AV832" s="15"/>
      <c r="AW832" s="15"/>
      <c r="AX832" s="15"/>
      <c r="AY832" s="15"/>
      <c r="AZ832" s="6"/>
      <c r="BA832" s="6"/>
      <c r="BB832" s="6"/>
      <c r="BC832" s="6"/>
      <c r="BD832" s="6"/>
      <c r="BE832" s="6"/>
      <c r="BF832" s="6"/>
      <c r="BG832" s="6"/>
      <c r="BH832" s="6"/>
      <c r="BI832" s="6"/>
      <c r="BJ832" s="6"/>
      <c r="BK832" s="6"/>
      <c r="BL832" s="6"/>
      <c r="BM832" s="6"/>
      <c r="BN832" s="6"/>
      <c r="BO832" s="6"/>
      <c r="BZ832" s="6"/>
    </row>
    <row r="833">
      <c r="A833" s="21"/>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7"/>
      <c r="AP833" s="15"/>
      <c r="AT833" s="15"/>
      <c r="AU833" s="15"/>
      <c r="AV833" s="15"/>
      <c r="AW833" s="15"/>
      <c r="AX833" s="15"/>
      <c r="AY833" s="15"/>
      <c r="AZ833" s="6"/>
      <c r="BA833" s="6"/>
      <c r="BB833" s="6"/>
      <c r="BC833" s="6"/>
      <c r="BD833" s="6"/>
      <c r="BE833" s="6"/>
      <c r="BF833" s="6"/>
      <c r="BG833" s="6"/>
      <c r="BH833" s="6"/>
      <c r="BI833" s="6"/>
      <c r="BJ833" s="6"/>
      <c r="BK833" s="6"/>
      <c r="BL833" s="6"/>
      <c r="BM833" s="6"/>
      <c r="BN833" s="6"/>
      <c r="BO833" s="6"/>
      <c r="BZ833" s="6"/>
    </row>
    <row r="834">
      <c r="A834" s="21"/>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7"/>
      <c r="AP834" s="15"/>
      <c r="AT834" s="15"/>
      <c r="AU834" s="15"/>
      <c r="AV834" s="15"/>
      <c r="AW834" s="15"/>
      <c r="AX834" s="15"/>
      <c r="AY834" s="15"/>
      <c r="AZ834" s="6"/>
      <c r="BA834" s="6"/>
      <c r="BB834" s="6"/>
      <c r="BC834" s="6"/>
      <c r="BD834" s="6"/>
      <c r="BE834" s="6"/>
      <c r="BF834" s="6"/>
      <c r="BG834" s="6"/>
      <c r="BH834" s="6"/>
      <c r="BI834" s="6"/>
      <c r="BJ834" s="6"/>
      <c r="BK834" s="6"/>
      <c r="BL834" s="6"/>
      <c r="BM834" s="6"/>
      <c r="BN834" s="6"/>
      <c r="BO834" s="6"/>
      <c r="BZ834" s="6"/>
    </row>
    <row r="835">
      <c r="A835" s="21"/>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7"/>
      <c r="AP835" s="15"/>
      <c r="AT835" s="15"/>
      <c r="AU835" s="15"/>
      <c r="AV835" s="15"/>
      <c r="AW835" s="15"/>
      <c r="AX835" s="15"/>
      <c r="AY835" s="15"/>
      <c r="AZ835" s="6"/>
      <c r="BA835" s="6"/>
      <c r="BB835" s="6"/>
      <c r="BC835" s="6"/>
      <c r="BD835" s="6"/>
      <c r="BE835" s="6"/>
      <c r="BF835" s="6"/>
      <c r="BG835" s="6"/>
      <c r="BH835" s="6"/>
      <c r="BI835" s="6"/>
      <c r="BJ835" s="6"/>
      <c r="BK835" s="6"/>
      <c r="BL835" s="6"/>
      <c r="BM835" s="6"/>
      <c r="BN835" s="6"/>
      <c r="BO835" s="6"/>
      <c r="BZ835" s="6"/>
    </row>
    <row r="836">
      <c r="A836" s="21"/>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7"/>
      <c r="AP836" s="15"/>
      <c r="AT836" s="15"/>
      <c r="AU836" s="15"/>
      <c r="AV836" s="15"/>
      <c r="AW836" s="15"/>
      <c r="AX836" s="15"/>
      <c r="AY836" s="15"/>
      <c r="AZ836" s="6"/>
      <c r="BA836" s="6"/>
      <c r="BB836" s="6"/>
      <c r="BC836" s="6"/>
      <c r="BD836" s="6"/>
      <c r="BE836" s="6"/>
      <c r="BF836" s="6"/>
      <c r="BG836" s="6"/>
      <c r="BH836" s="6"/>
      <c r="BI836" s="6"/>
      <c r="BJ836" s="6"/>
      <c r="BK836" s="6"/>
      <c r="BL836" s="6"/>
      <c r="BM836" s="6"/>
      <c r="BN836" s="6"/>
      <c r="BO836" s="6"/>
      <c r="BZ836" s="6"/>
    </row>
    <row r="837">
      <c r="A837" s="21"/>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7"/>
      <c r="AP837" s="15"/>
      <c r="AT837" s="15"/>
      <c r="AU837" s="15"/>
      <c r="AV837" s="15"/>
      <c r="AW837" s="15"/>
      <c r="AX837" s="15"/>
      <c r="AY837" s="15"/>
      <c r="AZ837" s="6"/>
      <c r="BA837" s="6"/>
      <c r="BB837" s="6"/>
      <c r="BC837" s="6"/>
      <c r="BD837" s="6"/>
      <c r="BE837" s="6"/>
      <c r="BF837" s="6"/>
      <c r="BG837" s="6"/>
      <c r="BH837" s="6"/>
      <c r="BI837" s="6"/>
      <c r="BJ837" s="6"/>
      <c r="BK837" s="6"/>
      <c r="BL837" s="6"/>
      <c r="BM837" s="6"/>
      <c r="BN837" s="6"/>
      <c r="BO837" s="6"/>
      <c r="BZ837" s="6"/>
    </row>
    <row r="838">
      <c r="A838" s="21"/>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7"/>
      <c r="AP838" s="15"/>
      <c r="AT838" s="15"/>
      <c r="AU838" s="15"/>
      <c r="AV838" s="15"/>
      <c r="AW838" s="15"/>
      <c r="AX838" s="15"/>
      <c r="AY838" s="15"/>
      <c r="AZ838" s="6"/>
      <c r="BA838" s="6"/>
      <c r="BB838" s="6"/>
      <c r="BC838" s="6"/>
      <c r="BD838" s="6"/>
      <c r="BE838" s="6"/>
      <c r="BF838" s="6"/>
      <c r="BG838" s="6"/>
      <c r="BH838" s="6"/>
      <c r="BI838" s="6"/>
      <c r="BJ838" s="6"/>
      <c r="BK838" s="6"/>
      <c r="BL838" s="6"/>
      <c r="BM838" s="6"/>
      <c r="BN838" s="6"/>
      <c r="BO838" s="6"/>
      <c r="BZ838" s="6"/>
    </row>
    <row r="839">
      <c r="A839" s="21"/>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7"/>
      <c r="AP839" s="15"/>
      <c r="AT839" s="15"/>
      <c r="AU839" s="15"/>
      <c r="AV839" s="15"/>
      <c r="AW839" s="15"/>
      <c r="AX839" s="15"/>
      <c r="AY839" s="15"/>
      <c r="AZ839" s="6"/>
      <c r="BA839" s="6"/>
      <c r="BB839" s="6"/>
      <c r="BC839" s="6"/>
      <c r="BD839" s="6"/>
      <c r="BE839" s="6"/>
      <c r="BF839" s="6"/>
      <c r="BG839" s="6"/>
      <c r="BH839" s="6"/>
      <c r="BI839" s="6"/>
      <c r="BJ839" s="6"/>
      <c r="BK839" s="6"/>
      <c r="BL839" s="6"/>
      <c r="BM839" s="6"/>
      <c r="BN839" s="6"/>
      <c r="BO839" s="6"/>
      <c r="BZ839" s="6"/>
    </row>
    <row r="840">
      <c r="A840" s="21"/>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7"/>
      <c r="AP840" s="15"/>
      <c r="AT840" s="15"/>
      <c r="AU840" s="15"/>
      <c r="AV840" s="15"/>
      <c r="AW840" s="15"/>
      <c r="AX840" s="15"/>
      <c r="AY840" s="15"/>
      <c r="AZ840" s="6"/>
      <c r="BA840" s="6"/>
      <c r="BB840" s="6"/>
      <c r="BC840" s="6"/>
      <c r="BD840" s="6"/>
      <c r="BE840" s="6"/>
      <c r="BF840" s="6"/>
      <c r="BG840" s="6"/>
      <c r="BH840" s="6"/>
      <c r="BI840" s="6"/>
      <c r="BJ840" s="6"/>
      <c r="BK840" s="6"/>
      <c r="BL840" s="6"/>
      <c r="BM840" s="6"/>
      <c r="BN840" s="6"/>
      <c r="BO840" s="6"/>
      <c r="BZ840" s="6"/>
    </row>
    <row r="841">
      <c r="A841" s="21"/>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7"/>
      <c r="AP841" s="15"/>
      <c r="AT841" s="15"/>
      <c r="AU841" s="15"/>
      <c r="AV841" s="15"/>
      <c r="AW841" s="15"/>
      <c r="AX841" s="15"/>
      <c r="AY841" s="15"/>
      <c r="AZ841" s="6"/>
      <c r="BA841" s="6"/>
      <c r="BB841" s="6"/>
      <c r="BC841" s="6"/>
      <c r="BD841" s="6"/>
      <c r="BE841" s="6"/>
      <c r="BF841" s="6"/>
      <c r="BG841" s="6"/>
      <c r="BH841" s="6"/>
      <c r="BI841" s="6"/>
      <c r="BJ841" s="6"/>
      <c r="BK841" s="6"/>
      <c r="BL841" s="6"/>
      <c r="BM841" s="6"/>
      <c r="BN841" s="6"/>
      <c r="BO841" s="6"/>
      <c r="BZ841" s="6"/>
    </row>
    <row r="842">
      <c r="A842" s="21"/>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7"/>
      <c r="AP842" s="15"/>
      <c r="AT842" s="15"/>
      <c r="AU842" s="15"/>
      <c r="AV842" s="15"/>
      <c r="AW842" s="15"/>
      <c r="AX842" s="15"/>
      <c r="AY842" s="15"/>
      <c r="AZ842" s="6"/>
      <c r="BA842" s="6"/>
      <c r="BB842" s="6"/>
      <c r="BC842" s="6"/>
      <c r="BD842" s="6"/>
      <c r="BE842" s="6"/>
      <c r="BF842" s="6"/>
      <c r="BG842" s="6"/>
      <c r="BH842" s="6"/>
      <c r="BI842" s="6"/>
      <c r="BJ842" s="6"/>
      <c r="BK842" s="6"/>
      <c r="BL842" s="6"/>
      <c r="BM842" s="6"/>
      <c r="BN842" s="6"/>
      <c r="BO842" s="6"/>
      <c r="BZ842" s="6"/>
    </row>
    <row r="843">
      <c r="A843" s="21"/>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7"/>
      <c r="AP843" s="15"/>
      <c r="AT843" s="15"/>
      <c r="AU843" s="15"/>
      <c r="AV843" s="15"/>
      <c r="AW843" s="15"/>
      <c r="AX843" s="15"/>
      <c r="AY843" s="15"/>
      <c r="AZ843" s="6"/>
      <c r="BA843" s="6"/>
      <c r="BB843" s="6"/>
      <c r="BC843" s="6"/>
      <c r="BD843" s="6"/>
      <c r="BE843" s="6"/>
      <c r="BF843" s="6"/>
      <c r="BG843" s="6"/>
      <c r="BH843" s="6"/>
      <c r="BI843" s="6"/>
      <c r="BJ843" s="6"/>
      <c r="BK843" s="6"/>
      <c r="BL843" s="6"/>
      <c r="BM843" s="6"/>
      <c r="BN843" s="6"/>
      <c r="BO843" s="6"/>
      <c r="BZ843" s="6"/>
    </row>
    <row r="844">
      <c r="A844" s="21"/>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7"/>
      <c r="AP844" s="15"/>
      <c r="AT844" s="15"/>
      <c r="AU844" s="15"/>
      <c r="AV844" s="15"/>
      <c r="AW844" s="15"/>
      <c r="AX844" s="15"/>
      <c r="AY844" s="15"/>
      <c r="AZ844" s="6"/>
      <c r="BA844" s="6"/>
      <c r="BB844" s="6"/>
      <c r="BC844" s="6"/>
      <c r="BD844" s="6"/>
      <c r="BE844" s="6"/>
      <c r="BF844" s="6"/>
      <c r="BG844" s="6"/>
      <c r="BH844" s="6"/>
      <c r="BI844" s="6"/>
      <c r="BJ844" s="6"/>
      <c r="BK844" s="6"/>
      <c r="BL844" s="6"/>
      <c r="BM844" s="6"/>
      <c r="BN844" s="6"/>
      <c r="BO844" s="6"/>
      <c r="BZ844" s="6"/>
    </row>
    <row r="845">
      <c r="A845" s="21"/>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7"/>
      <c r="AP845" s="15"/>
      <c r="AT845" s="15"/>
      <c r="AU845" s="15"/>
      <c r="AV845" s="15"/>
      <c r="AW845" s="15"/>
      <c r="AX845" s="15"/>
      <c r="AY845" s="15"/>
      <c r="AZ845" s="6"/>
      <c r="BA845" s="6"/>
      <c r="BB845" s="6"/>
      <c r="BC845" s="6"/>
      <c r="BD845" s="6"/>
      <c r="BE845" s="6"/>
      <c r="BF845" s="6"/>
      <c r="BG845" s="6"/>
      <c r="BH845" s="6"/>
      <c r="BI845" s="6"/>
      <c r="BJ845" s="6"/>
      <c r="BK845" s="6"/>
      <c r="BL845" s="6"/>
      <c r="BM845" s="6"/>
      <c r="BN845" s="6"/>
      <c r="BO845" s="6"/>
      <c r="BZ845" s="6"/>
    </row>
    <row r="846">
      <c r="A846" s="21"/>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7"/>
      <c r="AP846" s="15"/>
      <c r="AT846" s="15"/>
      <c r="AU846" s="15"/>
      <c r="AV846" s="15"/>
      <c r="AW846" s="15"/>
      <c r="AX846" s="15"/>
      <c r="AY846" s="15"/>
      <c r="AZ846" s="6"/>
      <c r="BA846" s="6"/>
      <c r="BB846" s="6"/>
      <c r="BC846" s="6"/>
      <c r="BD846" s="6"/>
      <c r="BE846" s="6"/>
      <c r="BF846" s="6"/>
      <c r="BG846" s="6"/>
      <c r="BH846" s="6"/>
      <c r="BI846" s="6"/>
      <c r="BJ846" s="6"/>
      <c r="BK846" s="6"/>
      <c r="BL846" s="6"/>
      <c r="BM846" s="6"/>
      <c r="BN846" s="6"/>
      <c r="BO846" s="6"/>
      <c r="BZ846" s="6"/>
    </row>
    <row r="847">
      <c r="A847" s="21"/>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7"/>
      <c r="AP847" s="15"/>
      <c r="AT847" s="15"/>
      <c r="AU847" s="15"/>
      <c r="AV847" s="15"/>
      <c r="AW847" s="15"/>
      <c r="AX847" s="15"/>
      <c r="AY847" s="15"/>
      <c r="AZ847" s="6"/>
      <c r="BA847" s="6"/>
      <c r="BB847" s="6"/>
      <c r="BC847" s="6"/>
      <c r="BD847" s="6"/>
      <c r="BE847" s="6"/>
      <c r="BF847" s="6"/>
      <c r="BG847" s="6"/>
      <c r="BH847" s="6"/>
      <c r="BI847" s="6"/>
      <c r="BJ847" s="6"/>
      <c r="BK847" s="6"/>
      <c r="BL847" s="6"/>
      <c r="BM847" s="6"/>
      <c r="BN847" s="6"/>
      <c r="BO847" s="6"/>
      <c r="BZ847" s="6"/>
    </row>
    <row r="848">
      <c r="A848" s="21"/>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7"/>
      <c r="AP848" s="15"/>
      <c r="AT848" s="15"/>
      <c r="AU848" s="15"/>
      <c r="AV848" s="15"/>
      <c r="AW848" s="15"/>
      <c r="AX848" s="15"/>
      <c r="AY848" s="15"/>
      <c r="AZ848" s="6"/>
      <c r="BA848" s="6"/>
      <c r="BB848" s="6"/>
      <c r="BC848" s="6"/>
      <c r="BD848" s="6"/>
      <c r="BE848" s="6"/>
      <c r="BF848" s="6"/>
      <c r="BG848" s="6"/>
      <c r="BH848" s="6"/>
      <c r="BI848" s="6"/>
      <c r="BJ848" s="6"/>
      <c r="BK848" s="6"/>
      <c r="BL848" s="6"/>
      <c r="BM848" s="6"/>
      <c r="BN848" s="6"/>
      <c r="BO848" s="6"/>
      <c r="BZ848" s="6"/>
    </row>
    <row r="849">
      <c r="A849" s="21"/>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7"/>
      <c r="AP849" s="15"/>
      <c r="AT849" s="15"/>
      <c r="AU849" s="15"/>
      <c r="AV849" s="15"/>
      <c r="AW849" s="15"/>
      <c r="AX849" s="15"/>
      <c r="AY849" s="15"/>
      <c r="AZ849" s="6"/>
      <c r="BA849" s="6"/>
      <c r="BB849" s="6"/>
      <c r="BC849" s="6"/>
      <c r="BD849" s="6"/>
      <c r="BE849" s="6"/>
      <c r="BF849" s="6"/>
      <c r="BG849" s="6"/>
      <c r="BH849" s="6"/>
      <c r="BI849" s="6"/>
      <c r="BJ849" s="6"/>
      <c r="BK849" s="6"/>
      <c r="BL849" s="6"/>
      <c r="BM849" s="6"/>
      <c r="BN849" s="6"/>
      <c r="BO849" s="6"/>
      <c r="BZ849" s="6"/>
    </row>
    <row r="850">
      <c r="A850" s="21"/>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7"/>
      <c r="AP850" s="15"/>
      <c r="AT850" s="15"/>
      <c r="AU850" s="15"/>
      <c r="AV850" s="15"/>
      <c r="AW850" s="15"/>
      <c r="AX850" s="15"/>
      <c r="AY850" s="15"/>
      <c r="AZ850" s="6"/>
      <c r="BA850" s="6"/>
      <c r="BB850" s="6"/>
      <c r="BC850" s="6"/>
      <c r="BD850" s="6"/>
      <c r="BE850" s="6"/>
      <c r="BF850" s="6"/>
      <c r="BG850" s="6"/>
      <c r="BH850" s="6"/>
      <c r="BI850" s="6"/>
      <c r="BJ850" s="6"/>
      <c r="BK850" s="6"/>
      <c r="BL850" s="6"/>
      <c r="BM850" s="6"/>
      <c r="BN850" s="6"/>
      <c r="BO850" s="6"/>
      <c r="BZ850" s="6"/>
    </row>
    <row r="851">
      <c r="A851" s="21"/>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7"/>
      <c r="AP851" s="15"/>
      <c r="AT851" s="15"/>
      <c r="AU851" s="15"/>
      <c r="AV851" s="15"/>
      <c r="AW851" s="15"/>
      <c r="AX851" s="15"/>
      <c r="AY851" s="15"/>
      <c r="AZ851" s="6"/>
      <c r="BA851" s="6"/>
      <c r="BB851" s="6"/>
      <c r="BC851" s="6"/>
      <c r="BD851" s="6"/>
      <c r="BE851" s="6"/>
      <c r="BF851" s="6"/>
      <c r="BG851" s="6"/>
      <c r="BH851" s="6"/>
      <c r="BI851" s="6"/>
      <c r="BJ851" s="6"/>
      <c r="BK851" s="6"/>
      <c r="BL851" s="6"/>
      <c r="BM851" s="6"/>
      <c r="BN851" s="6"/>
      <c r="BO851" s="6"/>
      <c r="BZ851" s="6"/>
    </row>
    <row r="852">
      <c r="A852" s="21"/>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7"/>
      <c r="AP852" s="15"/>
      <c r="AT852" s="15"/>
      <c r="AU852" s="15"/>
      <c r="AV852" s="15"/>
      <c r="AW852" s="15"/>
      <c r="AX852" s="15"/>
      <c r="AY852" s="15"/>
      <c r="AZ852" s="6"/>
      <c r="BA852" s="6"/>
      <c r="BB852" s="6"/>
      <c r="BC852" s="6"/>
      <c r="BD852" s="6"/>
      <c r="BE852" s="6"/>
      <c r="BF852" s="6"/>
      <c r="BG852" s="6"/>
      <c r="BH852" s="6"/>
      <c r="BI852" s="6"/>
      <c r="BJ852" s="6"/>
      <c r="BK852" s="6"/>
      <c r="BL852" s="6"/>
      <c r="BM852" s="6"/>
      <c r="BN852" s="6"/>
      <c r="BO852" s="6"/>
      <c r="BZ852" s="6"/>
    </row>
    <row r="853">
      <c r="A853" s="21"/>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7"/>
      <c r="AP853" s="15"/>
      <c r="AT853" s="15"/>
      <c r="AU853" s="15"/>
      <c r="AV853" s="15"/>
      <c r="AW853" s="15"/>
      <c r="AX853" s="15"/>
      <c r="AY853" s="15"/>
      <c r="AZ853" s="6"/>
      <c r="BA853" s="6"/>
      <c r="BB853" s="6"/>
      <c r="BC853" s="6"/>
      <c r="BD853" s="6"/>
      <c r="BE853" s="6"/>
      <c r="BF853" s="6"/>
      <c r="BG853" s="6"/>
      <c r="BH853" s="6"/>
      <c r="BI853" s="6"/>
      <c r="BJ853" s="6"/>
      <c r="BK853" s="6"/>
      <c r="BL853" s="6"/>
      <c r="BM853" s="6"/>
      <c r="BN853" s="6"/>
      <c r="BO853" s="6"/>
      <c r="BZ853" s="6"/>
    </row>
    <row r="854">
      <c r="A854" s="21"/>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7"/>
      <c r="AP854" s="15"/>
      <c r="AT854" s="15"/>
      <c r="AU854" s="15"/>
      <c r="AV854" s="15"/>
      <c r="AW854" s="15"/>
      <c r="AX854" s="15"/>
      <c r="AY854" s="15"/>
      <c r="AZ854" s="6"/>
      <c r="BA854" s="6"/>
      <c r="BB854" s="6"/>
      <c r="BC854" s="6"/>
      <c r="BD854" s="6"/>
      <c r="BE854" s="6"/>
      <c r="BF854" s="6"/>
      <c r="BG854" s="6"/>
      <c r="BH854" s="6"/>
      <c r="BI854" s="6"/>
      <c r="BJ854" s="6"/>
      <c r="BK854" s="6"/>
      <c r="BL854" s="6"/>
      <c r="BM854" s="6"/>
      <c r="BN854" s="6"/>
      <c r="BO854" s="6"/>
      <c r="BZ854" s="6"/>
    </row>
    <row r="855">
      <c r="A855" s="21"/>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7"/>
      <c r="AP855" s="15"/>
      <c r="AT855" s="15"/>
      <c r="AU855" s="15"/>
      <c r="AV855" s="15"/>
      <c r="AW855" s="15"/>
      <c r="AX855" s="15"/>
      <c r="AY855" s="15"/>
      <c r="AZ855" s="6"/>
      <c r="BA855" s="6"/>
      <c r="BB855" s="6"/>
      <c r="BC855" s="6"/>
      <c r="BD855" s="6"/>
      <c r="BE855" s="6"/>
      <c r="BF855" s="6"/>
      <c r="BG855" s="6"/>
      <c r="BH855" s="6"/>
      <c r="BI855" s="6"/>
      <c r="BJ855" s="6"/>
      <c r="BK855" s="6"/>
      <c r="BL855" s="6"/>
      <c r="BM855" s="6"/>
      <c r="BN855" s="6"/>
      <c r="BO855" s="6"/>
      <c r="BZ855" s="6"/>
    </row>
    <row r="856">
      <c r="A856" s="21"/>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7"/>
      <c r="AP856" s="15"/>
      <c r="AT856" s="15"/>
      <c r="AU856" s="15"/>
      <c r="AV856" s="15"/>
      <c r="AW856" s="15"/>
      <c r="AX856" s="15"/>
      <c r="AY856" s="15"/>
      <c r="AZ856" s="6"/>
      <c r="BA856" s="6"/>
      <c r="BB856" s="6"/>
      <c r="BC856" s="6"/>
      <c r="BD856" s="6"/>
      <c r="BE856" s="6"/>
      <c r="BF856" s="6"/>
      <c r="BG856" s="6"/>
      <c r="BH856" s="6"/>
      <c r="BI856" s="6"/>
      <c r="BJ856" s="6"/>
      <c r="BK856" s="6"/>
      <c r="BL856" s="6"/>
      <c r="BM856" s="6"/>
      <c r="BN856" s="6"/>
      <c r="BO856" s="6"/>
      <c r="BZ856" s="6"/>
    </row>
    <row r="857">
      <c r="A857" s="21"/>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7"/>
      <c r="AP857" s="15"/>
      <c r="AT857" s="15"/>
      <c r="AU857" s="15"/>
      <c r="AV857" s="15"/>
      <c r="AW857" s="15"/>
      <c r="AX857" s="15"/>
      <c r="AY857" s="15"/>
      <c r="AZ857" s="6"/>
      <c r="BA857" s="6"/>
      <c r="BB857" s="6"/>
      <c r="BC857" s="6"/>
      <c r="BD857" s="6"/>
      <c r="BE857" s="6"/>
      <c r="BF857" s="6"/>
      <c r="BG857" s="6"/>
      <c r="BH857" s="6"/>
      <c r="BI857" s="6"/>
      <c r="BJ857" s="6"/>
      <c r="BK857" s="6"/>
      <c r="BL857" s="6"/>
      <c r="BM857" s="6"/>
      <c r="BN857" s="6"/>
      <c r="BO857" s="6"/>
      <c r="BZ857" s="6"/>
    </row>
    <row r="858">
      <c r="A858" s="21"/>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7"/>
      <c r="AP858" s="15"/>
      <c r="AT858" s="15"/>
      <c r="AU858" s="15"/>
      <c r="AV858" s="15"/>
      <c r="AW858" s="15"/>
      <c r="AX858" s="15"/>
      <c r="AY858" s="15"/>
      <c r="AZ858" s="6"/>
      <c r="BA858" s="6"/>
      <c r="BB858" s="6"/>
      <c r="BC858" s="6"/>
      <c r="BD858" s="6"/>
      <c r="BE858" s="6"/>
      <c r="BF858" s="6"/>
      <c r="BG858" s="6"/>
      <c r="BH858" s="6"/>
      <c r="BI858" s="6"/>
      <c r="BJ858" s="6"/>
      <c r="BK858" s="6"/>
      <c r="BL858" s="6"/>
      <c r="BM858" s="6"/>
      <c r="BN858" s="6"/>
      <c r="BO858" s="6"/>
      <c r="BZ858" s="6"/>
    </row>
    <row r="859">
      <c r="A859" s="21"/>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7"/>
      <c r="AP859" s="15"/>
      <c r="AT859" s="15"/>
      <c r="AU859" s="15"/>
      <c r="AV859" s="15"/>
      <c r="AW859" s="15"/>
      <c r="AX859" s="15"/>
      <c r="AY859" s="15"/>
      <c r="AZ859" s="6"/>
      <c r="BA859" s="6"/>
      <c r="BB859" s="6"/>
      <c r="BC859" s="6"/>
      <c r="BD859" s="6"/>
      <c r="BE859" s="6"/>
      <c r="BF859" s="6"/>
      <c r="BG859" s="6"/>
      <c r="BH859" s="6"/>
      <c r="BI859" s="6"/>
      <c r="BJ859" s="6"/>
      <c r="BK859" s="6"/>
      <c r="BL859" s="6"/>
      <c r="BM859" s="6"/>
      <c r="BN859" s="6"/>
      <c r="BO859" s="6"/>
      <c r="BZ859" s="6"/>
    </row>
    <row r="860">
      <c r="A860" s="21"/>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7"/>
      <c r="AP860" s="15"/>
      <c r="AT860" s="15"/>
      <c r="AU860" s="15"/>
      <c r="AV860" s="15"/>
      <c r="AW860" s="15"/>
      <c r="AX860" s="15"/>
      <c r="AY860" s="15"/>
      <c r="AZ860" s="6"/>
      <c r="BA860" s="6"/>
      <c r="BB860" s="6"/>
      <c r="BC860" s="6"/>
      <c r="BD860" s="6"/>
      <c r="BE860" s="6"/>
      <c r="BF860" s="6"/>
      <c r="BG860" s="6"/>
      <c r="BH860" s="6"/>
      <c r="BI860" s="6"/>
      <c r="BJ860" s="6"/>
      <c r="BK860" s="6"/>
      <c r="BL860" s="6"/>
      <c r="BM860" s="6"/>
      <c r="BN860" s="6"/>
      <c r="BO860" s="6"/>
      <c r="BZ860" s="6"/>
    </row>
    <row r="861">
      <c r="A861" s="21"/>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7"/>
      <c r="AP861" s="15"/>
      <c r="AT861" s="15"/>
      <c r="AU861" s="15"/>
      <c r="AV861" s="15"/>
      <c r="AW861" s="15"/>
      <c r="AX861" s="15"/>
      <c r="AY861" s="15"/>
      <c r="AZ861" s="6"/>
      <c r="BA861" s="6"/>
      <c r="BB861" s="6"/>
      <c r="BC861" s="6"/>
      <c r="BD861" s="6"/>
      <c r="BE861" s="6"/>
      <c r="BF861" s="6"/>
      <c r="BG861" s="6"/>
      <c r="BH861" s="6"/>
      <c r="BI861" s="6"/>
      <c r="BJ861" s="6"/>
      <c r="BK861" s="6"/>
      <c r="BL861" s="6"/>
      <c r="BM861" s="6"/>
      <c r="BN861" s="6"/>
      <c r="BO861" s="6"/>
      <c r="BZ861" s="6"/>
    </row>
    <row r="862">
      <c r="A862" s="21"/>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7"/>
      <c r="AP862" s="15"/>
      <c r="AT862" s="15"/>
      <c r="AU862" s="15"/>
      <c r="AV862" s="15"/>
      <c r="AW862" s="15"/>
      <c r="AX862" s="15"/>
      <c r="AY862" s="15"/>
      <c r="AZ862" s="6"/>
      <c r="BA862" s="6"/>
      <c r="BB862" s="6"/>
      <c r="BC862" s="6"/>
      <c r="BD862" s="6"/>
      <c r="BE862" s="6"/>
      <c r="BF862" s="6"/>
      <c r="BG862" s="6"/>
      <c r="BH862" s="6"/>
      <c r="BI862" s="6"/>
      <c r="BJ862" s="6"/>
      <c r="BK862" s="6"/>
      <c r="BL862" s="6"/>
      <c r="BM862" s="6"/>
      <c r="BN862" s="6"/>
      <c r="BO862" s="6"/>
      <c r="BZ862" s="6"/>
    </row>
    <row r="863">
      <c r="A863" s="21"/>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7"/>
      <c r="AP863" s="15"/>
      <c r="AT863" s="15"/>
      <c r="AU863" s="15"/>
      <c r="AV863" s="15"/>
      <c r="AW863" s="15"/>
      <c r="AX863" s="15"/>
      <c r="AY863" s="15"/>
      <c r="AZ863" s="6"/>
      <c r="BA863" s="6"/>
      <c r="BB863" s="6"/>
      <c r="BC863" s="6"/>
      <c r="BD863" s="6"/>
      <c r="BE863" s="6"/>
      <c r="BF863" s="6"/>
      <c r="BG863" s="6"/>
      <c r="BH863" s="6"/>
      <c r="BI863" s="6"/>
      <c r="BJ863" s="6"/>
      <c r="BK863" s="6"/>
      <c r="BL863" s="6"/>
      <c r="BM863" s="6"/>
      <c r="BN863" s="6"/>
      <c r="BO863" s="6"/>
      <c r="BZ863" s="6"/>
    </row>
    <row r="864">
      <c r="A864" s="21"/>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7"/>
      <c r="AP864" s="15"/>
      <c r="AT864" s="15"/>
      <c r="AU864" s="15"/>
      <c r="AV864" s="15"/>
      <c r="AW864" s="15"/>
      <c r="AX864" s="15"/>
      <c r="AY864" s="15"/>
      <c r="AZ864" s="6"/>
      <c r="BA864" s="6"/>
      <c r="BB864" s="6"/>
      <c r="BC864" s="6"/>
      <c r="BD864" s="6"/>
      <c r="BE864" s="6"/>
      <c r="BF864" s="6"/>
      <c r="BG864" s="6"/>
      <c r="BH864" s="6"/>
      <c r="BI864" s="6"/>
      <c r="BJ864" s="6"/>
      <c r="BK864" s="6"/>
      <c r="BL864" s="6"/>
      <c r="BM864" s="6"/>
      <c r="BN864" s="6"/>
      <c r="BO864" s="6"/>
      <c r="BZ864" s="6"/>
    </row>
    <row r="865">
      <c r="A865" s="21"/>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7"/>
      <c r="AP865" s="15"/>
      <c r="AT865" s="15"/>
      <c r="AU865" s="15"/>
      <c r="AV865" s="15"/>
      <c r="AW865" s="15"/>
      <c r="AX865" s="15"/>
      <c r="AY865" s="15"/>
      <c r="AZ865" s="6"/>
      <c r="BA865" s="6"/>
      <c r="BB865" s="6"/>
      <c r="BC865" s="6"/>
      <c r="BD865" s="6"/>
      <c r="BE865" s="6"/>
      <c r="BF865" s="6"/>
      <c r="BG865" s="6"/>
      <c r="BH865" s="6"/>
      <c r="BI865" s="6"/>
      <c r="BJ865" s="6"/>
      <c r="BK865" s="6"/>
      <c r="BL865" s="6"/>
      <c r="BM865" s="6"/>
      <c r="BN865" s="6"/>
      <c r="BO865" s="6"/>
      <c r="BZ865" s="6"/>
    </row>
    <row r="866">
      <c r="A866" s="21"/>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7"/>
      <c r="AP866" s="15"/>
      <c r="AT866" s="15"/>
      <c r="AU866" s="15"/>
      <c r="AV866" s="15"/>
      <c r="AW866" s="15"/>
      <c r="AX866" s="15"/>
      <c r="AY866" s="15"/>
      <c r="AZ866" s="6"/>
      <c r="BA866" s="6"/>
      <c r="BB866" s="6"/>
      <c r="BC866" s="6"/>
      <c r="BD866" s="6"/>
      <c r="BE866" s="6"/>
      <c r="BF866" s="6"/>
      <c r="BG866" s="6"/>
      <c r="BH866" s="6"/>
      <c r="BI866" s="6"/>
      <c r="BJ866" s="6"/>
      <c r="BK866" s="6"/>
      <c r="BL866" s="6"/>
      <c r="BM866" s="6"/>
      <c r="BN866" s="6"/>
      <c r="BO866" s="6"/>
      <c r="BZ866" s="6"/>
    </row>
    <row r="867">
      <c r="A867" s="21"/>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7"/>
      <c r="AP867" s="15"/>
      <c r="AT867" s="15"/>
      <c r="AU867" s="15"/>
      <c r="AV867" s="15"/>
      <c r="AW867" s="15"/>
      <c r="AX867" s="15"/>
      <c r="AY867" s="15"/>
      <c r="AZ867" s="6"/>
      <c r="BA867" s="6"/>
      <c r="BB867" s="6"/>
      <c r="BC867" s="6"/>
      <c r="BD867" s="6"/>
      <c r="BE867" s="6"/>
      <c r="BF867" s="6"/>
      <c r="BG867" s="6"/>
      <c r="BH867" s="6"/>
      <c r="BI867" s="6"/>
      <c r="BJ867" s="6"/>
      <c r="BK867" s="6"/>
      <c r="BL867" s="6"/>
      <c r="BM867" s="6"/>
      <c r="BN867" s="6"/>
      <c r="BO867" s="6"/>
      <c r="BZ867" s="6"/>
    </row>
    <row r="868">
      <c r="A868" s="21"/>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7"/>
      <c r="AP868" s="15"/>
      <c r="AT868" s="15"/>
      <c r="AU868" s="15"/>
      <c r="AV868" s="15"/>
      <c r="AW868" s="15"/>
      <c r="AX868" s="15"/>
      <c r="AY868" s="15"/>
      <c r="AZ868" s="6"/>
      <c r="BA868" s="6"/>
      <c r="BB868" s="6"/>
      <c r="BC868" s="6"/>
      <c r="BD868" s="6"/>
      <c r="BE868" s="6"/>
      <c r="BF868" s="6"/>
      <c r="BG868" s="6"/>
      <c r="BH868" s="6"/>
      <c r="BI868" s="6"/>
      <c r="BJ868" s="6"/>
      <c r="BK868" s="6"/>
      <c r="BL868" s="6"/>
      <c r="BM868" s="6"/>
      <c r="BN868" s="6"/>
      <c r="BO868" s="6"/>
      <c r="BZ868" s="6"/>
    </row>
    <row r="869">
      <c r="A869" s="21"/>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7"/>
      <c r="AP869" s="15"/>
      <c r="AT869" s="15"/>
      <c r="AU869" s="15"/>
      <c r="AV869" s="15"/>
      <c r="AW869" s="15"/>
      <c r="AX869" s="15"/>
      <c r="AY869" s="15"/>
      <c r="AZ869" s="6"/>
      <c r="BA869" s="6"/>
      <c r="BB869" s="6"/>
      <c r="BC869" s="6"/>
      <c r="BD869" s="6"/>
      <c r="BE869" s="6"/>
      <c r="BF869" s="6"/>
      <c r="BG869" s="6"/>
      <c r="BH869" s="6"/>
      <c r="BI869" s="6"/>
      <c r="BJ869" s="6"/>
      <c r="BK869" s="6"/>
      <c r="BL869" s="6"/>
      <c r="BM869" s="6"/>
      <c r="BN869" s="6"/>
      <c r="BO869" s="6"/>
      <c r="BZ869" s="6"/>
    </row>
    <row r="870">
      <c r="A870" s="21"/>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7"/>
      <c r="AP870" s="15"/>
      <c r="AT870" s="15"/>
      <c r="AU870" s="15"/>
      <c r="AV870" s="15"/>
      <c r="AW870" s="15"/>
      <c r="AX870" s="15"/>
      <c r="AY870" s="15"/>
      <c r="AZ870" s="6"/>
      <c r="BA870" s="6"/>
      <c r="BB870" s="6"/>
      <c r="BC870" s="6"/>
      <c r="BD870" s="6"/>
      <c r="BE870" s="6"/>
      <c r="BF870" s="6"/>
      <c r="BG870" s="6"/>
      <c r="BH870" s="6"/>
      <c r="BI870" s="6"/>
      <c r="BJ870" s="6"/>
      <c r="BK870" s="6"/>
      <c r="BL870" s="6"/>
      <c r="BM870" s="6"/>
      <c r="BN870" s="6"/>
      <c r="BO870" s="6"/>
      <c r="BZ870" s="6"/>
    </row>
    <row r="871">
      <c r="A871" s="21"/>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7"/>
      <c r="AP871" s="15"/>
      <c r="AT871" s="15"/>
      <c r="AU871" s="15"/>
      <c r="AV871" s="15"/>
      <c r="AW871" s="15"/>
      <c r="AX871" s="15"/>
      <c r="AY871" s="15"/>
      <c r="AZ871" s="6"/>
      <c r="BA871" s="6"/>
      <c r="BB871" s="6"/>
      <c r="BC871" s="6"/>
      <c r="BD871" s="6"/>
      <c r="BE871" s="6"/>
      <c r="BF871" s="6"/>
      <c r="BG871" s="6"/>
      <c r="BH871" s="6"/>
      <c r="BI871" s="6"/>
      <c r="BJ871" s="6"/>
      <c r="BK871" s="6"/>
      <c r="BL871" s="6"/>
      <c r="BM871" s="6"/>
      <c r="BN871" s="6"/>
      <c r="BO871" s="6"/>
      <c r="BZ871" s="6"/>
    </row>
    <row r="872">
      <c r="A872" s="21"/>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7"/>
      <c r="AP872" s="15"/>
      <c r="AT872" s="15"/>
      <c r="AU872" s="15"/>
      <c r="AV872" s="15"/>
      <c r="AW872" s="15"/>
      <c r="AX872" s="15"/>
      <c r="AY872" s="15"/>
      <c r="AZ872" s="6"/>
      <c r="BA872" s="6"/>
      <c r="BB872" s="6"/>
      <c r="BC872" s="6"/>
      <c r="BD872" s="6"/>
      <c r="BE872" s="6"/>
      <c r="BF872" s="6"/>
      <c r="BG872" s="6"/>
      <c r="BH872" s="6"/>
      <c r="BI872" s="6"/>
      <c r="BJ872" s="6"/>
      <c r="BK872" s="6"/>
      <c r="BL872" s="6"/>
      <c r="BM872" s="6"/>
      <c r="BN872" s="6"/>
      <c r="BO872" s="6"/>
      <c r="BZ872" s="6"/>
    </row>
    <row r="873">
      <c r="A873" s="21"/>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7"/>
      <c r="AP873" s="15"/>
      <c r="AT873" s="15"/>
      <c r="AU873" s="15"/>
      <c r="AV873" s="15"/>
      <c r="AW873" s="15"/>
      <c r="AX873" s="15"/>
      <c r="AY873" s="15"/>
      <c r="AZ873" s="6"/>
      <c r="BA873" s="6"/>
      <c r="BB873" s="6"/>
      <c r="BC873" s="6"/>
      <c r="BD873" s="6"/>
      <c r="BE873" s="6"/>
      <c r="BF873" s="6"/>
      <c r="BG873" s="6"/>
      <c r="BH873" s="6"/>
      <c r="BI873" s="6"/>
      <c r="BJ873" s="6"/>
      <c r="BK873" s="6"/>
      <c r="BL873" s="6"/>
      <c r="BM873" s="6"/>
      <c r="BN873" s="6"/>
      <c r="BO873" s="6"/>
      <c r="BZ873" s="6"/>
    </row>
    <row r="874">
      <c r="A874" s="21"/>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7"/>
      <c r="AP874" s="15"/>
      <c r="AT874" s="15"/>
      <c r="AU874" s="15"/>
      <c r="AV874" s="15"/>
      <c r="AW874" s="15"/>
      <c r="AX874" s="15"/>
      <c r="AY874" s="15"/>
      <c r="AZ874" s="6"/>
      <c r="BA874" s="6"/>
      <c r="BB874" s="6"/>
      <c r="BC874" s="6"/>
      <c r="BD874" s="6"/>
      <c r="BE874" s="6"/>
      <c r="BF874" s="6"/>
      <c r="BG874" s="6"/>
      <c r="BH874" s="6"/>
      <c r="BI874" s="6"/>
      <c r="BJ874" s="6"/>
      <c r="BK874" s="6"/>
      <c r="BL874" s="6"/>
      <c r="BM874" s="6"/>
      <c r="BN874" s="6"/>
      <c r="BO874" s="6"/>
      <c r="BZ874" s="6"/>
    </row>
    <row r="875">
      <c r="A875" s="21"/>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7"/>
      <c r="AP875" s="15"/>
      <c r="AT875" s="15"/>
      <c r="AU875" s="15"/>
      <c r="AV875" s="15"/>
      <c r="AW875" s="15"/>
      <c r="AX875" s="15"/>
      <c r="AY875" s="15"/>
      <c r="AZ875" s="6"/>
      <c r="BA875" s="6"/>
      <c r="BB875" s="6"/>
      <c r="BC875" s="6"/>
      <c r="BD875" s="6"/>
      <c r="BE875" s="6"/>
      <c r="BF875" s="6"/>
      <c r="BG875" s="6"/>
      <c r="BH875" s="6"/>
      <c r="BI875" s="6"/>
      <c r="BJ875" s="6"/>
      <c r="BK875" s="6"/>
      <c r="BL875" s="6"/>
      <c r="BM875" s="6"/>
      <c r="BN875" s="6"/>
      <c r="BO875" s="6"/>
      <c r="BZ875" s="6"/>
    </row>
    <row r="876">
      <c r="A876" s="21"/>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7"/>
      <c r="AP876" s="15"/>
      <c r="AT876" s="15"/>
      <c r="AU876" s="15"/>
      <c r="AV876" s="15"/>
      <c r="AW876" s="15"/>
      <c r="AX876" s="15"/>
      <c r="AY876" s="15"/>
      <c r="AZ876" s="6"/>
      <c r="BA876" s="6"/>
      <c r="BB876" s="6"/>
      <c r="BC876" s="6"/>
      <c r="BD876" s="6"/>
      <c r="BE876" s="6"/>
      <c r="BF876" s="6"/>
      <c r="BG876" s="6"/>
      <c r="BH876" s="6"/>
      <c r="BI876" s="6"/>
      <c r="BJ876" s="6"/>
      <c r="BK876" s="6"/>
      <c r="BL876" s="6"/>
      <c r="BM876" s="6"/>
      <c r="BN876" s="6"/>
      <c r="BO876" s="6"/>
      <c r="BZ876" s="6"/>
    </row>
    <row r="877">
      <c r="A877" s="21"/>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7"/>
      <c r="AP877" s="15"/>
      <c r="AT877" s="15"/>
      <c r="AU877" s="15"/>
      <c r="AV877" s="15"/>
      <c r="AW877" s="15"/>
      <c r="AX877" s="15"/>
      <c r="AY877" s="15"/>
      <c r="AZ877" s="6"/>
      <c r="BA877" s="6"/>
      <c r="BB877" s="6"/>
      <c r="BC877" s="6"/>
      <c r="BD877" s="6"/>
      <c r="BE877" s="6"/>
      <c r="BF877" s="6"/>
      <c r="BG877" s="6"/>
      <c r="BH877" s="6"/>
      <c r="BI877" s="6"/>
      <c r="BJ877" s="6"/>
      <c r="BK877" s="6"/>
      <c r="BL877" s="6"/>
      <c r="BM877" s="6"/>
      <c r="BN877" s="6"/>
      <c r="BO877" s="6"/>
      <c r="BZ877" s="6"/>
    </row>
    <row r="878">
      <c r="A878" s="21"/>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7"/>
      <c r="AP878" s="15"/>
      <c r="AT878" s="15"/>
      <c r="AU878" s="15"/>
      <c r="AV878" s="15"/>
      <c r="AW878" s="15"/>
      <c r="AX878" s="15"/>
      <c r="AY878" s="15"/>
      <c r="AZ878" s="6"/>
      <c r="BA878" s="6"/>
      <c r="BB878" s="6"/>
      <c r="BC878" s="6"/>
      <c r="BD878" s="6"/>
      <c r="BE878" s="6"/>
      <c r="BF878" s="6"/>
      <c r="BG878" s="6"/>
      <c r="BH878" s="6"/>
      <c r="BI878" s="6"/>
      <c r="BJ878" s="6"/>
      <c r="BK878" s="6"/>
      <c r="BL878" s="6"/>
      <c r="BM878" s="6"/>
      <c r="BN878" s="6"/>
      <c r="BO878" s="6"/>
      <c r="BZ878" s="6"/>
    </row>
    <row r="879">
      <c r="A879" s="21"/>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7"/>
      <c r="AP879" s="15"/>
      <c r="AT879" s="15"/>
      <c r="AU879" s="15"/>
      <c r="AV879" s="15"/>
      <c r="AW879" s="15"/>
      <c r="AX879" s="15"/>
      <c r="AY879" s="15"/>
      <c r="AZ879" s="6"/>
      <c r="BA879" s="6"/>
      <c r="BB879" s="6"/>
      <c r="BC879" s="6"/>
      <c r="BD879" s="6"/>
      <c r="BE879" s="6"/>
      <c r="BF879" s="6"/>
      <c r="BG879" s="6"/>
      <c r="BH879" s="6"/>
      <c r="BI879" s="6"/>
      <c r="BJ879" s="6"/>
      <c r="BK879" s="6"/>
      <c r="BL879" s="6"/>
      <c r="BM879" s="6"/>
      <c r="BN879" s="6"/>
      <c r="BO879" s="6"/>
      <c r="BZ879" s="6"/>
    </row>
    <row r="880">
      <c r="A880" s="21"/>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7"/>
      <c r="AP880" s="15"/>
      <c r="AT880" s="15"/>
      <c r="AU880" s="15"/>
      <c r="AV880" s="15"/>
      <c r="AW880" s="15"/>
      <c r="AX880" s="15"/>
      <c r="AY880" s="15"/>
      <c r="AZ880" s="6"/>
      <c r="BA880" s="6"/>
      <c r="BB880" s="6"/>
      <c r="BC880" s="6"/>
      <c r="BD880" s="6"/>
      <c r="BE880" s="6"/>
      <c r="BF880" s="6"/>
      <c r="BG880" s="6"/>
      <c r="BH880" s="6"/>
      <c r="BI880" s="6"/>
      <c r="BJ880" s="6"/>
      <c r="BK880" s="6"/>
      <c r="BL880" s="6"/>
      <c r="BM880" s="6"/>
      <c r="BN880" s="6"/>
      <c r="BO880" s="6"/>
      <c r="BZ880" s="6"/>
    </row>
    <row r="881">
      <c r="A881" s="21"/>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7"/>
      <c r="AP881" s="15"/>
      <c r="AT881" s="15"/>
      <c r="AU881" s="15"/>
      <c r="AV881" s="15"/>
      <c r="AW881" s="15"/>
      <c r="AX881" s="15"/>
      <c r="AY881" s="15"/>
      <c r="AZ881" s="6"/>
      <c r="BA881" s="6"/>
      <c r="BB881" s="6"/>
      <c r="BC881" s="6"/>
      <c r="BD881" s="6"/>
      <c r="BE881" s="6"/>
      <c r="BF881" s="6"/>
      <c r="BG881" s="6"/>
      <c r="BH881" s="6"/>
      <c r="BI881" s="6"/>
      <c r="BJ881" s="6"/>
      <c r="BK881" s="6"/>
      <c r="BL881" s="6"/>
      <c r="BM881" s="6"/>
      <c r="BN881" s="6"/>
      <c r="BO881" s="6"/>
      <c r="BZ881" s="6"/>
    </row>
    <row r="882">
      <c r="A882" s="21"/>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7"/>
      <c r="AP882" s="15"/>
      <c r="AT882" s="15"/>
      <c r="AU882" s="15"/>
      <c r="AV882" s="15"/>
      <c r="AW882" s="15"/>
      <c r="AX882" s="15"/>
      <c r="AY882" s="15"/>
      <c r="AZ882" s="6"/>
      <c r="BA882" s="6"/>
      <c r="BB882" s="6"/>
      <c r="BC882" s="6"/>
      <c r="BD882" s="6"/>
      <c r="BE882" s="6"/>
      <c r="BF882" s="6"/>
      <c r="BG882" s="6"/>
      <c r="BH882" s="6"/>
      <c r="BI882" s="6"/>
      <c r="BJ882" s="6"/>
      <c r="BK882" s="6"/>
      <c r="BL882" s="6"/>
      <c r="BM882" s="6"/>
      <c r="BN882" s="6"/>
      <c r="BO882" s="6"/>
      <c r="BZ882" s="6"/>
    </row>
    <row r="883">
      <c r="A883" s="21"/>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7"/>
      <c r="AP883" s="15"/>
      <c r="AT883" s="15"/>
      <c r="AU883" s="15"/>
      <c r="AV883" s="15"/>
      <c r="AW883" s="15"/>
      <c r="AX883" s="15"/>
      <c r="AY883" s="15"/>
      <c r="AZ883" s="6"/>
      <c r="BA883" s="6"/>
      <c r="BB883" s="6"/>
      <c r="BC883" s="6"/>
      <c r="BD883" s="6"/>
      <c r="BE883" s="6"/>
      <c r="BF883" s="6"/>
      <c r="BG883" s="6"/>
      <c r="BH883" s="6"/>
      <c r="BI883" s="6"/>
      <c r="BJ883" s="6"/>
      <c r="BK883" s="6"/>
      <c r="BL883" s="6"/>
      <c r="BM883" s="6"/>
      <c r="BN883" s="6"/>
      <c r="BO883" s="6"/>
      <c r="BZ883" s="6"/>
    </row>
    <row r="884">
      <c r="A884" s="21"/>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7"/>
      <c r="AP884" s="15"/>
      <c r="AT884" s="15"/>
      <c r="AU884" s="15"/>
      <c r="AV884" s="15"/>
      <c r="AW884" s="15"/>
      <c r="AX884" s="15"/>
      <c r="AY884" s="15"/>
      <c r="AZ884" s="6"/>
      <c r="BA884" s="6"/>
      <c r="BB884" s="6"/>
      <c r="BC884" s="6"/>
      <c r="BD884" s="6"/>
      <c r="BE884" s="6"/>
      <c r="BF884" s="6"/>
      <c r="BG884" s="6"/>
      <c r="BH884" s="6"/>
      <c r="BI884" s="6"/>
      <c r="BJ884" s="6"/>
      <c r="BK884" s="6"/>
      <c r="BL884" s="6"/>
      <c r="BM884" s="6"/>
      <c r="BN884" s="6"/>
      <c r="BO884" s="6"/>
      <c r="BZ884" s="6"/>
    </row>
    <row r="885">
      <c r="A885" s="21"/>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7"/>
      <c r="AP885" s="15"/>
      <c r="AT885" s="15"/>
      <c r="AU885" s="15"/>
      <c r="AV885" s="15"/>
      <c r="AW885" s="15"/>
      <c r="AX885" s="15"/>
      <c r="AY885" s="15"/>
      <c r="AZ885" s="6"/>
      <c r="BA885" s="6"/>
      <c r="BB885" s="6"/>
      <c r="BC885" s="6"/>
      <c r="BD885" s="6"/>
      <c r="BE885" s="6"/>
      <c r="BF885" s="6"/>
      <c r="BG885" s="6"/>
      <c r="BH885" s="6"/>
      <c r="BI885" s="6"/>
      <c r="BJ885" s="6"/>
      <c r="BK885" s="6"/>
      <c r="BL885" s="6"/>
      <c r="BM885" s="6"/>
      <c r="BN885" s="6"/>
      <c r="BO885" s="6"/>
      <c r="BZ885" s="6"/>
    </row>
    <row r="886">
      <c r="A886" s="21"/>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7"/>
      <c r="AP886" s="15"/>
      <c r="AT886" s="15"/>
      <c r="AU886" s="15"/>
      <c r="AV886" s="15"/>
      <c r="AW886" s="15"/>
      <c r="AX886" s="15"/>
      <c r="AY886" s="15"/>
      <c r="AZ886" s="6"/>
      <c r="BA886" s="6"/>
      <c r="BB886" s="6"/>
      <c r="BC886" s="6"/>
      <c r="BD886" s="6"/>
      <c r="BE886" s="6"/>
      <c r="BF886" s="6"/>
      <c r="BG886" s="6"/>
      <c r="BH886" s="6"/>
      <c r="BI886" s="6"/>
      <c r="BJ886" s="6"/>
      <c r="BK886" s="6"/>
      <c r="BL886" s="6"/>
      <c r="BM886" s="6"/>
      <c r="BN886" s="6"/>
      <c r="BO886" s="6"/>
      <c r="BZ886" s="6"/>
    </row>
    <row r="887">
      <c r="A887" s="21"/>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7"/>
      <c r="AP887" s="15"/>
      <c r="AT887" s="15"/>
      <c r="AU887" s="15"/>
      <c r="AV887" s="15"/>
      <c r="AW887" s="15"/>
      <c r="AX887" s="15"/>
      <c r="AY887" s="15"/>
      <c r="AZ887" s="6"/>
      <c r="BA887" s="6"/>
      <c r="BB887" s="6"/>
      <c r="BC887" s="6"/>
      <c r="BD887" s="6"/>
      <c r="BE887" s="6"/>
      <c r="BF887" s="6"/>
      <c r="BG887" s="6"/>
      <c r="BH887" s="6"/>
      <c r="BI887" s="6"/>
      <c r="BJ887" s="6"/>
      <c r="BK887" s="6"/>
      <c r="BL887" s="6"/>
      <c r="BM887" s="6"/>
      <c r="BN887" s="6"/>
      <c r="BO887" s="6"/>
      <c r="BZ887" s="6"/>
    </row>
    <row r="888">
      <c r="A888" s="21"/>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7"/>
      <c r="AP888" s="15"/>
      <c r="AT888" s="15"/>
      <c r="AU888" s="15"/>
      <c r="AV888" s="15"/>
      <c r="AW888" s="15"/>
      <c r="AX888" s="15"/>
      <c r="AY888" s="15"/>
      <c r="AZ888" s="6"/>
      <c r="BA888" s="6"/>
      <c r="BB888" s="6"/>
      <c r="BC888" s="6"/>
      <c r="BD888" s="6"/>
      <c r="BE888" s="6"/>
      <c r="BF888" s="6"/>
      <c r="BG888" s="6"/>
      <c r="BH888" s="6"/>
      <c r="BI888" s="6"/>
      <c r="BJ888" s="6"/>
      <c r="BK888" s="6"/>
      <c r="BL888" s="6"/>
      <c r="BM888" s="6"/>
      <c r="BN888" s="6"/>
      <c r="BO888" s="6"/>
      <c r="BZ888" s="6"/>
    </row>
    <row r="889">
      <c r="A889" s="21"/>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7"/>
      <c r="AP889" s="15"/>
      <c r="AT889" s="15"/>
      <c r="AU889" s="15"/>
      <c r="AV889" s="15"/>
      <c r="AW889" s="15"/>
      <c r="AX889" s="15"/>
      <c r="AY889" s="15"/>
      <c r="AZ889" s="6"/>
      <c r="BA889" s="6"/>
      <c r="BB889" s="6"/>
      <c r="BC889" s="6"/>
      <c r="BD889" s="6"/>
      <c r="BE889" s="6"/>
      <c r="BF889" s="6"/>
      <c r="BG889" s="6"/>
      <c r="BH889" s="6"/>
      <c r="BI889" s="6"/>
      <c r="BJ889" s="6"/>
      <c r="BK889" s="6"/>
      <c r="BL889" s="6"/>
      <c r="BM889" s="6"/>
      <c r="BN889" s="6"/>
      <c r="BO889" s="6"/>
      <c r="BZ889" s="6"/>
    </row>
    <row r="890">
      <c r="A890" s="21"/>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7"/>
      <c r="AP890" s="15"/>
      <c r="AT890" s="15"/>
      <c r="AU890" s="15"/>
      <c r="AV890" s="15"/>
      <c r="AW890" s="15"/>
      <c r="AX890" s="15"/>
      <c r="AY890" s="15"/>
      <c r="AZ890" s="6"/>
      <c r="BA890" s="6"/>
      <c r="BB890" s="6"/>
      <c r="BC890" s="6"/>
      <c r="BD890" s="6"/>
      <c r="BE890" s="6"/>
      <c r="BF890" s="6"/>
      <c r="BG890" s="6"/>
      <c r="BH890" s="6"/>
      <c r="BI890" s="6"/>
      <c r="BJ890" s="6"/>
      <c r="BK890" s="6"/>
      <c r="BL890" s="6"/>
      <c r="BM890" s="6"/>
      <c r="BN890" s="6"/>
      <c r="BO890" s="6"/>
      <c r="BZ890" s="6"/>
    </row>
    <row r="891">
      <c r="A891" s="21"/>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7"/>
      <c r="AP891" s="15"/>
      <c r="AT891" s="15"/>
      <c r="AU891" s="15"/>
      <c r="AV891" s="15"/>
      <c r="AW891" s="15"/>
      <c r="AX891" s="15"/>
      <c r="AY891" s="15"/>
      <c r="AZ891" s="6"/>
      <c r="BA891" s="6"/>
      <c r="BB891" s="6"/>
      <c r="BC891" s="6"/>
      <c r="BD891" s="6"/>
      <c r="BE891" s="6"/>
      <c r="BF891" s="6"/>
      <c r="BG891" s="6"/>
      <c r="BH891" s="6"/>
      <c r="BI891" s="6"/>
      <c r="BJ891" s="6"/>
      <c r="BK891" s="6"/>
      <c r="BL891" s="6"/>
      <c r="BM891" s="6"/>
      <c r="BN891" s="6"/>
      <c r="BO891" s="6"/>
      <c r="BZ891" s="6"/>
    </row>
    <row r="892">
      <c r="A892" s="21"/>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7"/>
      <c r="AP892" s="15"/>
      <c r="AT892" s="15"/>
      <c r="AU892" s="15"/>
      <c r="AV892" s="15"/>
      <c r="AW892" s="15"/>
      <c r="AX892" s="15"/>
      <c r="AY892" s="15"/>
      <c r="AZ892" s="6"/>
      <c r="BA892" s="6"/>
      <c r="BB892" s="6"/>
      <c r="BC892" s="6"/>
      <c r="BD892" s="6"/>
      <c r="BE892" s="6"/>
      <c r="BF892" s="6"/>
      <c r="BG892" s="6"/>
      <c r="BH892" s="6"/>
      <c r="BI892" s="6"/>
      <c r="BJ892" s="6"/>
      <c r="BK892" s="6"/>
      <c r="BL892" s="6"/>
      <c r="BM892" s="6"/>
      <c r="BN892" s="6"/>
      <c r="BO892" s="6"/>
      <c r="BZ892" s="6"/>
    </row>
    <row r="893">
      <c r="A893" s="21"/>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7"/>
      <c r="AP893" s="15"/>
      <c r="AT893" s="15"/>
      <c r="AU893" s="15"/>
      <c r="AV893" s="15"/>
      <c r="AW893" s="15"/>
      <c r="AX893" s="15"/>
      <c r="AY893" s="15"/>
      <c r="AZ893" s="6"/>
      <c r="BA893" s="6"/>
      <c r="BB893" s="6"/>
      <c r="BC893" s="6"/>
      <c r="BD893" s="6"/>
      <c r="BE893" s="6"/>
      <c r="BF893" s="6"/>
      <c r="BG893" s="6"/>
      <c r="BH893" s="6"/>
      <c r="BI893" s="6"/>
      <c r="BJ893" s="6"/>
      <c r="BK893" s="6"/>
      <c r="BL893" s="6"/>
      <c r="BM893" s="6"/>
      <c r="BN893" s="6"/>
      <c r="BO893" s="6"/>
      <c r="BZ893" s="6"/>
    </row>
    <row r="894">
      <c r="A894" s="21"/>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7"/>
      <c r="AP894" s="15"/>
      <c r="AT894" s="15"/>
      <c r="AU894" s="15"/>
      <c r="AV894" s="15"/>
      <c r="AW894" s="15"/>
      <c r="AX894" s="15"/>
      <c r="AY894" s="15"/>
      <c r="AZ894" s="6"/>
      <c r="BA894" s="6"/>
      <c r="BB894" s="6"/>
      <c r="BC894" s="6"/>
      <c r="BD894" s="6"/>
      <c r="BE894" s="6"/>
      <c r="BF894" s="6"/>
      <c r="BG894" s="6"/>
      <c r="BH894" s="6"/>
      <c r="BI894" s="6"/>
      <c r="BJ894" s="6"/>
      <c r="BK894" s="6"/>
      <c r="BL894" s="6"/>
      <c r="BM894" s="6"/>
      <c r="BN894" s="6"/>
      <c r="BO894" s="6"/>
      <c r="BZ894" s="6"/>
    </row>
    <row r="895">
      <c r="A895" s="21"/>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7"/>
      <c r="AP895" s="15"/>
      <c r="AT895" s="15"/>
      <c r="AU895" s="15"/>
      <c r="AV895" s="15"/>
      <c r="AW895" s="15"/>
      <c r="AX895" s="15"/>
      <c r="AY895" s="15"/>
      <c r="AZ895" s="6"/>
      <c r="BA895" s="6"/>
      <c r="BB895" s="6"/>
      <c r="BC895" s="6"/>
      <c r="BD895" s="6"/>
      <c r="BE895" s="6"/>
      <c r="BF895" s="6"/>
      <c r="BG895" s="6"/>
      <c r="BH895" s="6"/>
      <c r="BI895" s="6"/>
      <c r="BJ895" s="6"/>
      <c r="BK895" s="6"/>
      <c r="BL895" s="6"/>
      <c r="BM895" s="6"/>
      <c r="BN895" s="6"/>
      <c r="BO895" s="6"/>
      <c r="BZ895" s="6"/>
    </row>
    <row r="896">
      <c r="A896" s="21"/>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7"/>
      <c r="AP896" s="15"/>
      <c r="AT896" s="15"/>
      <c r="AU896" s="15"/>
      <c r="AV896" s="15"/>
      <c r="AW896" s="15"/>
      <c r="AX896" s="15"/>
      <c r="AY896" s="15"/>
      <c r="AZ896" s="6"/>
      <c r="BA896" s="6"/>
      <c r="BB896" s="6"/>
      <c r="BC896" s="6"/>
      <c r="BD896" s="6"/>
      <c r="BE896" s="6"/>
      <c r="BF896" s="6"/>
      <c r="BG896" s="6"/>
      <c r="BH896" s="6"/>
      <c r="BI896" s="6"/>
      <c r="BJ896" s="6"/>
      <c r="BK896" s="6"/>
      <c r="BL896" s="6"/>
      <c r="BM896" s="6"/>
      <c r="BN896" s="6"/>
      <c r="BO896" s="6"/>
      <c r="BZ896" s="6"/>
    </row>
    <row r="897">
      <c r="A897" s="21"/>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7"/>
      <c r="AP897" s="15"/>
      <c r="AT897" s="15"/>
      <c r="AU897" s="15"/>
      <c r="AV897" s="15"/>
      <c r="AW897" s="15"/>
      <c r="AX897" s="15"/>
      <c r="AY897" s="15"/>
      <c r="AZ897" s="6"/>
      <c r="BA897" s="6"/>
      <c r="BB897" s="6"/>
      <c r="BC897" s="6"/>
      <c r="BD897" s="6"/>
      <c r="BE897" s="6"/>
      <c r="BF897" s="6"/>
      <c r="BG897" s="6"/>
      <c r="BH897" s="6"/>
      <c r="BI897" s="6"/>
      <c r="BJ897" s="6"/>
      <c r="BK897" s="6"/>
      <c r="BL897" s="6"/>
      <c r="BM897" s="6"/>
      <c r="BN897" s="6"/>
      <c r="BO897" s="6"/>
      <c r="BZ897" s="6"/>
    </row>
    <row r="898">
      <c r="A898" s="21"/>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7"/>
      <c r="AP898" s="15"/>
      <c r="AT898" s="15"/>
      <c r="AU898" s="15"/>
      <c r="AV898" s="15"/>
      <c r="AW898" s="15"/>
      <c r="AX898" s="15"/>
      <c r="AY898" s="15"/>
      <c r="AZ898" s="6"/>
      <c r="BA898" s="6"/>
      <c r="BB898" s="6"/>
      <c r="BC898" s="6"/>
      <c r="BD898" s="6"/>
      <c r="BE898" s="6"/>
      <c r="BF898" s="6"/>
      <c r="BG898" s="6"/>
      <c r="BH898" s="6"/>
      <c r="BI898" s="6"/>
      <c r="BJ898" s="6"/>
      <c r="BK898" s="6"/>
      <c r="BL898" s="6"/>
      <c r="BM898" s="6"/>
      <c r="BN898" s="6"/>
      <c r="BO898" s="6"/>
      <c r="BZ898" s="6"/>
    </row>
    <row r="899">
      <c r="A899" s="21"/>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7"/>
      <c r="AP899" s="15"/>
      <c r="AT899" s="15"/>
      <c r="AU899" s="15"/>
      <c r="AV899" s="15"/>
      <c r="AW899" s="15"/>
      <c r="AX899" s="15"/>
      <c r="AY899" s="15"/>
      <c r="AZ899" s="6"/>
      <c r="BA899" s="6"/>
      <c r="BB899" s="6"/>
      <c r="BC899" s="6"/>
      <c r="BD899" s="6"/>
      <c r="BE899" s="6"/>
      <c r="BF899" s="6"/>
      <c r="BG899" s="6"/>
      <c r="BH899" s="6"/>
      <c r="BI899" s="6"/>
      <c r="BJ899" s="6"/>
      <c r="BK899" s="6"/>
      <c r="BL899" s="6"/>
      <c r="BM899" s="6"/>
      <c r="BN899" s="6"/>
      <c r="BO899" s="6"/>
      <c r="BZ899" s="6"/>
    </row>
    <row r="900">
      <c r="A900" s="21"/>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7"/>
      <c r="AP900" s="15"/>
      <c r="AT900" s="15"/>
      <c r="AU900" s="15"/>
      <c r="AV900" s="15"/>
      <c r="AW900" s="15"/>
      <c r="AX900" s="15"/>
      <c r="AY900" s="15"/>
      <c r="AZ900" s="6"/>
      <c r="BA900" s="6"/>
      <c r="BB900" s="6"/>
      <c r="BC900" s="6"/>
      <c r="BD900" s="6"/>
      <c r="BE900" s="6"/>
      <c r="BF900" s="6"/>
      <c r="BG900" s="6"/>
      <c r="BH900" s="6"/>
      <c r="BI900" s="6"/>
      <c r="BJ900" s="6"/>
      <c r="BK900" s="6"/>
      <c r="BL900" s="6"/>
      <c r="BM900" s="6"/>
      <c r="BN900" s="6"/>
      <c r="BO900" s="6"/>
      <c r="BZ900" s="6"/>
    </row>
    <row r="901">
      <c r="A901" s="21"/>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7"/>
      <c r="AP901" s="15"/>
      <c r="AT901" s="15"/>
      <c r="AU901" s="15"/>
      <c r="AV901" s="15"/>
      <c r="AW901" s="15"/>
      <c r="AX901" s="15"/>
      <c r="AY901" s="15"/>
      <c r="AZ901" s="6"/>
      <c r="BA901" s="6"/>
      <c r="BB901" s="6"/>
      <c r="BC901" s="6"/>
      <c r="BD901" s="6"/>
      <c r="BE901" s="6"/>
      <c r="BF901" s="6"/>
      <c r="BG901" s="6"/>
      <c r="BH901" s="6"/>
      <c r="BI901" s="6"/>
      <c r="BJ901" s="6"/>
      <c r="BK901" s="6"/>
      <c r="BL901" s="6"/>
      <c r="BM901" s="6"/>
      <c r="BN901" s="6"/>
      <c r="BO901" s="6"/>
      <c r="BZ901" s="6"/>
    </row>
    <row r="902">
      <c r="A902" s="21"/>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7"/>
      <c r="AP902" s="15"/>
      <c r="AT902" s="15"/>
      <c r="AU902" s="15"/>
      <c r="AV902" s="15"/>
      <c r="AW902" s="15"/>
      <c r="AX902" s="15"/>
      <c r="AY902" s="15"/>
      <c r="AZ902" s="6"/>
      <c r="BA902" s="6"/>
      <c r="BB902" s="6"/>
      <c r="BC902" s="6"/>
      <c r="BD902" s="6"/>
      <c r="BE902" s="6"/>
      <c r="BF902" s="6"/>
      <c r="BG902" s="6"/>
      <c r="BH902" s="6"/>
      <c r="BI902" s="6"/>
      <c r="BJ902" s="6"/>
      <c r="BK902" s="6"/>
      <c r="BL902" s="6"/>
      <c r="BM902" s="6"/>
      <c r="BN902" s="6"/>
      <c r="BO902" s="6"/>
      <c r="BZ902" s="6"/>
    </row>
    <row r="903">
      <c r="A903" s="21"/>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7"/>
      <c r="AP903" s="15"/>
      <c r="AT903" s="15"/>
      <c r="AU903" s="15"/>
      <c r="AV903" s="15"/>
      <c r="AW903" s="15"/>
      <c r="AX903" s="15"/>
      <c r="AY903" s="15"/>
      <c r="AZ903" s="6"/>
      <c r="BA903" s="6"/>
      <c r="BB903" s="6"/>
      <c r="BC903" s="6"/>
      <c r="BD903" s="6"/>
      <c r="BE903" s="6"/>
      <c r="BF903" s="6"/>
      <c r="BG903" s="6"/>
      <c r="BH903" s="6"/>
      <c r="BI903" s="6"/>
      <c r="BJ903" s="6"/>
      <c r="BK903" s="6"/>
      <c r="BL903" s="6"/>
      <c r="BM903" s="6"/>
      <c r="BN903" s="6"/>
      <c r="BO903" s="6"/>
      <c r="BZ903" s="6"/>
    </row>
    <row r="904">
      <c r="A904" s="21"/>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7"/>
      <c r="AP904" s="15"/>
      <c r="AT904" s="15"/>
      <c r="AU904" s="15"/>
      <c r="AV904" s="15"/>
      <c r="AW904" s="15"/>
      <c r="AX904" s="15"/>
      <c r="AY904" s="15"/>
      <c r="AZ904" s="6"/>
      <c r="BA904" s="6"/>
      <c r="BB904" s="6"/>
      <c r="BC904" s="6"/>
      <c r="BD904" s="6"/>
      <c r="BE904" s="6"/>
      <c r="BF904" s="6"/>
      <c r="BG904" s="6"/>
      <c r="BH904" s="6"/>
      <c r="BI904" s="6"/>
      <c r="BJ904" s="6"/>
      <c r="BK904" s="6"/>
      <c r="BL904" s="6"/>
      <c r="BM904" s="6"/>
      <c r="BN904" s="6"/>
      <c r="BO904" s="6"/>
      <c r="BZ904" s="6"/>
    </row>
    <row r="905">
      <c r="A905" s="21"/>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7"/>
      <c r="AP905" s="15"/>
      <c r="AT905" s="15"/>
      <c r="AU905" s="15"/>
      <c r="AV905" s="15"/>
      <c r="AW905" s="15"/>
      <c r="AX905" s="15"/>
      <c r="AY905" s="15"/>
      <c r="AZ905" s="6"/>
      <c r="BA905" s="6"/>
      <c r="BB905" s="6"/>
      <c r="BC905" s="6"/>
      <c r="BD905" s="6"/>
      <c r="BE905" s="6"/>
      <c r="BF905" s="6"/>
      <c r="BG905" s="6"/>
      <c r="BH905" s="6"/>
      <c r="BI905" s="6"/>
      <c r="BJ905" s="6"/>
      <c r="BK905" s="6"/>
      <c r="BL905" s="6"/>
      <c r="BM905" s="6"/>
      <c r="BN905" s="6"/>
      <c r="BO905" s="6"/>
      <c r="BZ905" s="6"/>
    </row>
    <row r="906">
      <c r="A906" s="21"/>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7"/>
      <c r="AP906" s="15"/>
      <c r="AT906" s="15"/>
      <c r="AU906" s="15"/>
      <c r="AV906" s="15"/>
      <c r="AW906" s="15"/>
      <c r="AX906" s="15"/>
      <c r="AY906" s="15"/>
      <c r="AZ906" s="6"/>
      <c r="BA906" s="6"/>
      <c r="BB906" s="6"/>
      <c r="BC906" s="6"/>
      <c r="BD906" s="6"/>
      <c r="BE906" s="6"/>
      <c r="BF906" s="6"/>
      <c r="BG906" s="6"/>
      <c r="BH906" s="6"/>
      <c r="BI906" s="6"/>
      <c r="BJ906" s="6"/>
      <c r="BK906" s="6"/>
      <c r="BL906" s="6"/>
      <c r="BM906" s="6"/>
      <c r="BN906" s="6"/>
      <c r="BO906" s="6"/>
      <c r="BZ906" s="6"/>
    </row>
    <row r="907">
      <c r="A907" s="21"/>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7"/>
      <c r="AP907" s="15"/>
      <c r="AT907" s="15"/>
      <c r="AU907" s="15"/>
      <c r="AV907" s="15"/>
      <c r="AW907" s="15"/>
      <c r="AX907" s="15"/>
      <c r="AY907" s="15"/>
      <c r="AZ907" s="6"/>
      <c r="BA907" s="6"/>
      <c r="BB907" s="6"/>
      <c r="BC907" s="6"/>
      <c r="BD907" s="6"/>
      <c r="BE907" s="6"/>
      <c r="BF907" s="6"/>
      <c r="BG907" s="6"/>
      <c r="BH907" s="6"/>
      <c r="BI907" s="6"/>
      <c r="BJ907" s="6"/>
      <c r="BK907" s="6"/>
      <c r="BL907" s="6"/>
      <c r="BM907" s="6"/>
      <c r="BN907" s="6"/>
      <c r="BO907" s="6"/>
      <c r="BZ907" s="6"/>
    </row>
    <row r="908">
      <c r="A908" s="21"/>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7"/>
      <c r="AP908" s="15"/>
      <c r="AT908" s="15"/>
      <c r="AU908" s="15"/>
      <c r="AV908" s="15"/>
      <c r="AW908" s="15"/>
      <c r="AX908" s="15"/>
      <c r="AY908" s="15"/>
      <c r="AZ908" s="6"/>
      <c r="BA908" s="6"/>
      <c r="BB908" s="6"/>
      <c r="BC908" s="6"/>
      <c r="BD908" s="6"/>
      <c r="BE908" s="6"/>
      <c r="BF908" s="6"/>
      <c r="BG908" s="6"/>
      <c r="BH908" s="6"/>
      <c r="BI908" s="6"/>
      <c r="BJ908" s="6"/>
      <c r="BK908" s="6"/>
      <c r="BL908" s="6"/>
      <c r="BM908" s="6"/>
      <c r="BN908" s="6"/>
      <c r="BO908" s="6"/>
      <c r="BZ908" s="6"/>
    </row>
    <row r="909">
      <c r="A909" s="21"/>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7"/>
      <c r="AP909" s="15"/>
      <c r="AT909" s="15"/>
      <c r="AU909" s="15"/>
      <c r="AV909" s="15"/>
      <c r="AW909" s="15"/>
      <c r="AX909" s="15"/>
      <c r="AY909" s="15"/>
      <c r="AZ909" s="6"/>
      <c r="BA909" s="6"/>
      <c r="BB909" s="6"/>
      <c r="BC909" s="6"/>
      <c r="BD909" s="6"/>
      <c r="BE909" s="6"/>
      <c r="BF909" s="6"/>
      <c r="BG909" s="6"/>
      <c r="BH909" s="6"/>
      <c r="BI909" s="6"/>
      <c r="BJ909" s="6"/>
      <c r="BK909" s="6"/>
      <c r="BL909" s="6"/>
      <c r="BM909" s="6"/>
      <c r="BN909" s="6"/>
      <c r="BO909" s="6"/>
      <c r="BZ909" s="6"/>
    </row>
    <row r="910">
      <c r="A910" s="21"/>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7"/>
      <c r="AP910" s="15"/>
      <c r="AT910" s="15"/>
      <c r="AU910" s="15"/>
      <c r="AV910" s="15"/>
      <c r="AW910" s="15"/>
      <c r="AX910" s="15"/>
      <c r="AY910" s="15"/>
      <c r="AZ910" s="6"/>
      <c r="BA910" s="6"/>
      <c r="BB910" s="6"/>
      <c r="BC910" s="6"/>
      <c r="BD910" s="6"/>
      <c r="BE910" s="6"/>
      <c r="BF910" s="6"/>
      <c r="BG910" s="6"/>
      <c r="BH910" s="6"/>
      <c r="BI910" s="6"/>
      <c r="BJ910" s="6"/>
      <c r="BK910" s="6"/>
      <c r="BL910" s="6"/>
      <c r="BM910" s="6"/>
      <c r="BN910" s="6"/>
      <c r="BO910" s="6"/>
      <c r="BZ910" s="6"/>
    </row>
    <row r="911">
      <c r="A911" s="21"/>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7"/>
      <c r="AP911" s="15"/>
      <c r="AT911" s="15"/>
      <c r="AU911" s="15"/>
      <c r="AV911" s="15"/>
      <c r="AW911" s="15"/>
      <c r="AX911" s="15"/>
      <c r="AY911" s="15"/>
      <c r="AZ911" s="6"/>
      <c r="BA911" s="6"/>
      <c r="BB911" s="6"/>
      <c r="BC911" s="6"/>
      <c r="BD911" s="6"/>
      <c r="BE911" s="6"/>
      <c r="BF911" s="6"/>
      <c r="BG911" s="6"/>
      <c r="BH911" s="6"/>
      <c r="BI911" s="6"/>
      <c r="BJ911" s="6"/>
      <c r="BK911" s="6"/>
      <c r="BL911" s="6"/>
      <c r="BM911" s="6"/>
      <c r="BN911" s="6"/>
      <c r="BO911" s="6"/>
      <c r="BZ911" s="6"/>
    </row>
    <row r="912">
      <c r="A912" s="21"/>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7"/>
      <c r="AP912" s="15"/>
      <c r="AT912" s="15"/>
      <c r="AU912" s="15"/>
      <c r="AV912" s="15"/>
      <c r="AW912" s="15"/>
      <c r="AX912" s="15"/>
      <c r="AY912" s="15"/>
      <c r="AZ912" s="6"/>
      <c r="BA912" s="6"/>
      <c r="BB912" s="6"/>
      <c r="BC912" s="6"/>
      <c r="BD912" s="6"/>
      <c r="BE912" s="6"/>
      <c r="BF912" s="6"/>
      <c r="BG912" s="6"/>
      <c r="BH912" s="6"/>
      <c r="BI912" s="6"/>
      <c r="BJ912" s="6"/>
      <c r="BK912" s="6"/>
      <c r="BL912" s="6"/>
      <c r="BM912" s="6"/>
      <c r="BN912" s="6"/>
      <c r="BO912" s="6"/>
      <c r="BZ912" s="6"/>
    </row>
    <row r="913">
      <c r="A913" s="21"/>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7"/>
      <c r="AP913" s="15"/>
      <c r="AT913" s="15"/>
      <c r="AU913" s="15"/>
      <c r="AV913" s="15"/>
      <c r="AW913" s="15"/>
      <c r="AX913" s="15"/>
      <c r="AY913" s="15"/>
      <c r="AZ913" s="6"/>
      <c r="BA913" s="6"/>
      <c r="BB913" s="6"/>
      <c r="BC913" s="6"/>
      <c r="BD913" s="6"/>
      <c r="BE913" s="6"/>
      <c r="BF913" s="6"/>
      <c r="BG913" s="6"/>
      <c r="BH913" s="6"/>
      <c r="BI913" s="6"/>
      <c r="BJ913" s="6"/>
      <c r="BK913" s="6"/>
      <c r="BL913" s="6"/>
      <c r="BM913" s="6"/>
      <c r="BN913" s="6"/>
      <c r="BO913" s="6"/>
      <c r="BZ913" s="6"/>
    </row>
    <row r="914">
      <c r="A914" s="21"/>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7"/>
      <c r="AP914" s="15"/>
      <c r="AT914" s="15"/>
      <c r="AU914" s="15"/>
      <c r="AV914" s="15"/>
      <c r="AW914" s="15"/>
      <c r="AX914" s="15"/>
      <c r="AY914" s="15"/>
      <c r="AZ914" s="6"/>
      <c r="BA914" s="6"/>
      <c r="BB914" s="6"/>
      <c r="BC914" s="6"/>
      <c r="BD914" s="6"/>
      <c r="BE914" s="6"/>
      <c r="BF914" s="6"/>
      <c r="BG914" s="6"/>
      <c r="BH914" s="6"/>
      <c r="BI914" s="6"/>
      <c r="BJ914" s="6"/>
      <c r="BK914" s="6"/>
      <c r="BL914" s="6"/>
      <c r="BM914" s="6"/>
      <c r="BN914" s="6"/>
      <c r="BO914" s="6"/>
      <c r="BZ914" s="6"/>
    </row>
    <row r="915">
      <c r="A915" s="21"/>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7"/>
      <c r="AP915" s="15"/>
      <c r="AT915" s="15"/>
      <c r="AU915" s="15"/>
      <c r="AV915" s="15"/>
      <c r="AW915" s="15"/>
      <c r="AX915" s="15"/>
      <c r="AY915" s="15"/>
      <c r="AZ915" s="6"/>
      <c r="BA915" s="6"/>
      <c r="BB915" s="6"/>
      <c r="BC915" s="6"/>
      <c r="BD915" s="6"/>
      <c r="BE915" s="6"/>
      <c r="BF915" s="6"/>
      <c r="BG915" s="6"/>
      <c r="BH915" s="6"/>
      <c r="BI915" s="6"/>
      <c r="BJ915" s="6"/>
      <c r="BK915" s="6"/>
      <c r="BL915" s="6"/>
      <c r="BM915" s="6"/>
      <c r="BN915" s="6"/>
      <c r="BO915" s="6"/>
      <c r="BZ915" s="6"/>
    </row>
    <row r="916">
      <c r="A916" s="21"/>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7"/>
      <c r="AP916" s="15"/>
      <c r="AT916" s="15"/>
      <c r="AU916" s="15"/>
      <c r="AV916" s="15"/>
      <c r="AW916" s="15"/>
      <c r="AX916" s="15"/>
      <c r="AY916" s="15"/>
      <c r="AZ916" s="6"/>
      <c r="BA916" s="6"/>
      <c r="BB916" s="6"/>
      <c r="BC916" s="6"/>
      <c r="BD916" s="6"/>
      <c r="BE916" s="6"/>
      <c r="BF916" s="6"/>
      <c r="BG916" s="6"/>
      <c r="BH916" s="6"/>
      <c r="BI916" s="6"/>
      <c r="BJ916" s="6"/>
      <c r="BK916" s="6"/>
      <c r="BL916" s="6"/>
      <c r="BM916" s="6"/>
      <c r="BN916" s="6"/>
      <c r="BO916" s="6"/>
      <c r="BZ916" s="6"/>
    </row>
    <row r="917">
      <c r="A917" s="21"/>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7"/>
      <c r="AP917" s="15"/>
      <c r="AT917" s="15"/>
      <c r="AU917" s="15"/>
      <c r="AV917" s="15"/>
      <c r="AW917" s="15"/>
      <c r="AX917" s="15"/>
      <c r="AY917" s="15"/>
      <c r="AZ917" s="6"/>
      <c r="BA917" s="6"/>
      <c r="BB917" s="6"/>
      <c r="BC917" s="6"/>
      <c r="BD917" s="6"/>
      <c r="BE917" s="6"/>
      <c r="BF917" s="6"/>
      <c r="BG917" s="6"/>
      <c r="BH917" s="6"/>
      <c r="BI917" s="6"/>
      <c r="BJ917" s="6"/>
      <c r="BK917" s="6"/>
      <c r="BL917" s="6"/>
      <c r="BM917" s="6"/>
      <c r="BN917" s="6"/>
      <c r="BO917" s="6"/>
      <c r="BZ917" s="6"/>
    </row>
    <row r="918">
      <c r="A918" s="21"/>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7"/>
      <c r="AP918" s="15"/>
      <c r="AT918" s="15"/>
      <c r="AU918" s="15"/>
      <c r="AV918" s="15"/>
      <c r="AW918" s="15"/>
      <c r="AX918" s="15"/>
      <c r="AY918" s="15"/>
      <c r="AZ918" s="6"/>
      <c r="BA918" s="6"/>
      <c r="BB918" s="6"/>
      <c r="BC918" s="6"/>
      <c r="BD918" s="6"/>
      <c r="BE918" s="6"/>
      <c r="BF918" s="6"/>
      <c r="BG918" s="6"/>
      <c r="BH918" s="6"/>
      <c r="BI918" s="6"/>
      <c r="BJ918" s="6"/>
      <c r="BK918" s="6"/>
      <c r="BL918" s="6"/>
      <c r="BM918" s="6"/>
      <c r="BN918" s="6"/>
      <c r="BO918" s="6"/>
      <c r="BZ918" s="6"/>
    </row>
    <row r="919">
      <c r="A919" s="21"/>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7"/>
      <c r="AP919" s="15"/>
      <c r="AT919" s="15"/>
      <c r="AU919" s="15"/>
      <c r="AV919" s="15"/>
      <c r="AW919" s="15"/>
      <c r="AX919" s="15"/>
      <c r="AY919" s="15"/>
      <c r="AZ919" s="6"/>
      <c r="BA919" s="6"/>
      <c r="BB919" s="6"/>
      <c r="BC919" s="6"/>
      <c r="BD919" s="6"/>
      <c r="BE919" s="6"/>
      <c r="BF919" s="6"/>
      <c r="BG919" s="6"/>
      <c r="BH919" s="6"/>
      <c r="BI919" s="6"/>
      <c r="BJ919" s="6"/>
      <c r="BK919" s="6"/>
      <c r="BL919" s="6"/>
      <c r="BM919" s="6"/>
      <c r="BN919" s="6"/>
      <c r="BO919" s="6"/>
      <c r="BZ919" s="6"/>
    </row>
    <row r="920">
      <c r="A920" s="21"/>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7"/>
      <c r="AP920" s="15"/>
      <c r="AT920" s="15"/>
      <c r="AU920" s="15"/>
      <c r="AV920" s="15"/>
      <c r="AW920" s="15"/>
      <c r="AX920" s="15"/>
      <c r="AY920" s="15"/>
      <c r="AZ920" s="6"/>
      <c r="BA920" s="6"/>
      <c r="BB920" s="6"/>
      <c r="BC920" s="6"/>
      <c r="BD920" s="6"/>
      <c r="BE920" s="6"/>
      <c r="BF920" s="6"/>
      <c r="BG920" s="6"/>
      <c r="BH920" s="6"/>
      <c r="BI920" s="6"/>
      <c r="BJ920" s="6"/>
      <c r="BK920" s="6"/>
      <c r="BL920" s="6"/>
      <c r="BM920" s="6"/>
      <c r="BN920" s="6"/>
      <c r="BO920" s="6"/>
      <c r="BZ920" s="6"/>
    </row>
    <row r="921">
      <c r="A921" s="21"/>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7"/>
      <c r="AP921" s="15"/>
      <c r="AT921" s="15"/>
      <c r="AU921" s="15"/>
      <c r="AV921" s="15"/>
      <c r="AW921" s="15"/>
      <c r="AX921" s="15"/>
      <c r="AY921" s="15"/>
      <c r="AZ921" s="6"/>
      <c r="BA921" s="6"/>
      <c r="BB921" s="6"/>
      <c r="BC921" s="6"/>
      <c r="BD921" s="6"/>
      <c r="BE921" s="6"/>
      <c r="BF921" s="6"/>
      <c r="BG921" s="6"/>
      <c r="BH921" s="6"/>
      <c r="BI921" s="6"/>
      <c r="BJ921" s="6"/>
      <c r="BK921" s="6"/>
      <c r="BL921" s="6"/>
      <c r="BM921" s="6"/>
      <c r="BN921" s="6"/>
      <c r="BO921" s="6"/>
      <c r="BZ921" s="6"/>
    </row>
    <row r="922">
      <c r="A922" s="21"/>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7"/>
      <c r="AP922" s="15"/>
      <c r="AT922" s="15"/>
      <c r="AU922" s="15"/>
      <c r="AV922" s="15"/>
      <c r="AW922" s="15"/>
      <c r="AX922" s="15"/>
      <c r="AY922" s="15"/>
      <c r="AZ922" s="6"/>
      <c r="BA922" s="6"/>
      <c r="BB922" s="6"/>
      <c r="BC922" s="6"/>
      <c r="BD922" s="6"/>
      <c r="BE922" s="6"/>
      <c r="BF922" s="6"/>
      <c r="BG922" s="6"/>
      <c r="BH922" s="6"/>
      <c r="BI922" s="6"/>
      <c r="BJ922" s="6"/>
      <c r="BK922" s="6"/>
      <c r="BL922" s="6"/>
      <c r="BM922" s="6"/>
      <c r="BN922" s="6"/>
      <c r="BO922" s="6"/>
      <c r="BZ922" s="6"/>
    </row>
    <row r="923">
      <c r="A923" s="21"/>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7"/>
      <c r="AP923" s="15"/>
      <c r="AT923" s="15"/>
      <c r="AU923" s="15"/>
      <c r="AV923" s="15"/>
      <c r="AW923" s="15"/>
      <c r="AX923" s="15"/>
      <c r="AY923" s="15"/>
      <c r="AZ923" s="6"/>
      <c r="BA923" s="6"/>
      <c r="BB923" s="6"/>
      <c r="BC923" s="6"/>
      <c r="BD923" s="6"/>
      <c r="BE923" s="6"/>
      <c r="BF923" s="6"/>
      <c r="BG923" s="6"/>
      <c r="BH923" s="6"/>
      <c r="BI923" s="6"/>
      <c r="BJ923" s="6"/>
      <c r="BK923" s="6"/>
      <c r="BL923" s="6"/>
      <c r="BM923" s="6"/>
      <c r="BN923" s="6"/>
      <c r="BO923" s="6"/>
      <c r="BZ923" s="6"/>
    </row>
    <row r="924">
      <c r="A924" s="21"/>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7"/>
      <c r="AP924" s="15"/>
      <c r="AT924" s="15"/>
      <c r="AU924" s="15"/>
      <c r="AV924" s="15"/>
      <c r="AW924" s="15"/>
      <c r="AX924" s="15"/>
      <c r="AY924" s="15"/>
      <c r="AZ924" s="6"/>
      <c r="BA924" s="6"/>
      <c r="BB924" s="6"/>
      <c r="BC924" s="6"/>
      <c r="BD924" s="6"/>
      <c r="BE924" s="6"/>
      <c r="BF924" s="6"/>
      <c r="BG924" s="6"/>
      <c r="BH924" s="6"/>
      <c r="BI924" s="6"/>
      <c r="BJ924" s="6"/>
      <c r="BK924" s="6"/>
      <c r="BL924" s="6"/>
      <c r="BM924" s="6"/>
      <c r="BN924" s="6"/>
      <c r="BO924" s="6"/>
      <c r="BZ924" s="6"/>
    </row>
    <row r="925">
      <c r="A925" s="21"/>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7"/>
      <c r="AP925" s="15"/>
      <c r="AT925" s="15"/>
      <c r="AU925" s="15"/>
      <c r="AV925" s="15"/>
      <c r="AW925" s="15"/>
      <c r="AX925" s="15"/>
      <c r="AY925" s="15"/>
      <c r="AZ925" s="6"/>
      <c r="BA925" s="6"/>
      <c r="BB925" s="6"/>
      <c r="BC925" s="6"/>
      <c r="BD925" s="6"/>
      <c r="BE925" s="6"/>
      <c r="BF925" s="6"/>
      <c r="BG925" s="6"/>
      <c r="BH925" s="6"/>
      <c r="BI925" s="6"/>
      <c r="BJ925" s="6"/>
      <c r="BK925" s="6"/>
      <c r="BL925" s="6"/>
      <c r="BM925" s="6"/>
      <c r="BN925" s="6"/>
      <c r="BO925" s="6"/>
      <c r="BZ925" s="6"/>
    </row>
    <row r="926">
      <c r="A926" s="21"/>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7"/>
      <c r="AP926" s="15"/>
      <c r="AT926" s="15"/>
      <c r="AU926" s="15"/>
      <c r="AV926" s="15"/>
      <c r="AW926" s="15"/>
      <c r="AX926" s="15"/>
      <c r="AY926" s="15"/>
      <c r="AZ926" s="6"/>
      <c r="BA926" s="6"/>
      <c r="BB926" s="6"/>
      <c r="BC926" s="6"/>
      <c r="BD926" s="6"/>
      <c r="BE926" s="6"/>
      <c r="BF926" s="6"/>
      <c r="BG926" s="6"/>
      <c r="BH926" s="6"/>
      <c r="BI926" s="6"/>
      <c r="BJ926" s="6"/>
      <c r="BK926" s="6"/>
      <c r="BL926" s="6"/>
      <c r="BM926" s="6"/>
      <c r="BN926" s="6"/>
      <c r="BO926" s="6"/>
      <c r="BZ926" s="6"/>
    </row>
    <row r="927">
      <c r="A927" s="21"/>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7"/>
      <c r="AP927" s="15"/>
      <c r="AT927" s="15"/>
      <c r="AU927" s="15"/>
      <c r="AV927" s="15"/>
      <c r="AW927" s="15"/>
      <c r="AX927" s="15"/>
      <c r="AY927" s="15"/>
      <c r="AZ927" s="6"/>
      <c r="BA927" s="6"/>
      <c r="BB927" s="6"/>
      <c r="BC927" s="6"/>
      <c r="BD927" s="6"/>
      <c r="BE927" s="6"/>
      <c r="BF927" s="6"/>
      <c r="BG927" s="6"/>
      <c r="BH927" s="6"/>
      <c r="BI927" s="6"/>
      <c r="BJ927" s="6"/>
      <c r="BK927" s="6"/>
      <c r="BL927" s="6"/>
      <c r="BM927" s="6"/>
      <c r="BN927" s="6"/>
      <c r="BO927" s="6"/>
      <c r="BZ927" s="6"/>
    </row>
    <row r="928">
      <c r="A928" s="21"/>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7"/>
      <c r="AP928" s="15"/>
      <c r="AT928" s="15"/>
      <c r="AU928" s="15"/>
      <c r="AV928" s="15"/>
      <c r="AW928" s="15"/>
      <c r="AX928" s="15"/>
      <c r="AY928" s="15"/>
      <c r="AZ928" s="6"/>
      <c r="BA928" s="6"/>
      <c r="BB928" s="6"/>
      <c r="BC928" s="6"/>
      <c r="BD928" s="6"/>
      <c r="BE928" s="6"/>
      <c r="BF928" s="6"/>
      <c r="BG928" s="6"/>
      <c r="BH928" s="6"/>
      <c r="BI928" s="6"/>
      <c r="BJ928" s="6"/>
      <c r="BK928" s="6"/>
      <c r="BL928" s="6"/>
      <c r="BM928" s="6"/>
      <c r="BN928" s="6"/>
      <c r="BO928" s="6"/>
      <c r="BZ928" s="6"/>
    </row>
    <row r="929">
      <c r="A929" s="21"/>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7"/>
      <c r="AP929" s="15"/>
      <c r="AT929" s="15"/>
      <c r="AU929" s="15"/>
      <c r="AV929" s="15"/>
      <c r="AW929" s="15"/>
      <c r="AX929" s="15"/>
      <c r="AY929" s="15"/>
      <c r="AZ929" s="6"/>
      <c r="BA929" s="6"/>
      <c r="BB929" s="6"/>
      <c r="BC929" s="6"/>
      <c r="BD929" s="6"/>
      <c r="BE929" s="6"/>
      <c r="BF929" s="6"/>
      <c r="BG929" s="6"/>
      <c r="BH929" s="6"/>
      <c r="BI929" s="6"/>
      <c r="BJ929" s="6"/>
      <c r="BK929" s="6"/>
      <c r="BL929" s="6"/>
      <c r="BM929" s="6"/>
      <c r="BN929" s="6"/>
      <c r="BO929" s="6"/>
      <c r="BZ929" s="6"/>
    </row>
    <row r="930">
      <c r="A930" s="21"/>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7"/>
      <c r="AP930" s="15"/>
      <c r="AT930" s="15"/>
      <c r="AU930" s="15"/>
      <c r="AV930" s="15"/>
      <c r="AW930" s="15"/>
      <c r="AX930" s="15"/>
      <c r="AY930" s="15"/>
      <c r="AZ930" s="6"/>
      <c r="BA930" s="6"/>
      <c r="BB930" s="6"/>
      <c r="BC930" s="6"/>
      <c r="BD930" s="6"/>
      <c r="BE930" s="6"/>
      <c r="BF930" s="6"/>
      <c r="BG930" s="6"/>
      <c r="BH930" s="6"/>
      <c r="BI930" s="6"/>
      <c r="BJ930" s="6"/>
      <c r="BK930" s="6"/>
      <c r="BL930" s="6"/>
      <c r="BM930" s="6"/>
      <c r="BN930" s="6"/>
      <c r="BO930" s="6"/>
      <c r="BZ930" s="6"/>
    </row>
    <row r="931">
      <c r="A931" s="21"/>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7"/>
      <c r="AP931" s="15"/>
      <c r="AT931" s="15"/>
      <c r="AU931" s="15"/>
      <c r="AV931" s="15"/>
      <c r="AW931" s="15"/>
      <c r="AX931" s="15"/>
      <c r="AY931" s="15"/>
      <c r="AZ931" s="6"/>
      <c r="BA931" s="6"/>
      <c r="BB931" s="6"/>
      <c r="BC931" s="6"/>
      <c r="BD931" s="6"/>
      <c r="BE931" s="6"/>
      <c r="BF931" s="6"/>
      <c r="BG931" s="6"/>
      <c r="BH931" s="6"/>
      <c r="BI931" s="6"/>
      <c r="BJ931" s="6"/>
      <c r="BK931" s="6"/>
      <c r="BL931" s="6"/>
      <c r="BM931" s="6"/>
      <c r="BN931" s="6"/>
      <c r="BO931" s="6"/>
      <c r="BZ931" s="6"/>
    </row>
    <row r="932">
      <c r="A932" s="21"/>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7"/>
      <c r="AP932" s="15"/>
      <c r="AT932" s="15"/>
      <c r="AU932" s="15"/>
      <c r="AV932" s="15"/>
      <c r="AW932" s="15"/>
      <c r="AX932" s="15"/>
      <c r="AY932" s="15"/>
      <c r="AZ932" s="6"/>
      <c r="BA932" s="6"/>
      <c r="BB932" s="6"/>
      <c r="BC932" s="6"/>
      <c r="BD932" s="6"/>
      <c r="BE932" s="6"/>
      <c r="BF932" s="6"/>
      <c r="BG932" s="6"/>
      <c r="BH932" s="6"/>
      <c r="BI932" s="6"/>
      <c r="BJ932" s="6"/>
      <c r="BK932" s="6"/>
      <c r="BL932" s="6"/>
      <c r="BM932" s="6"/>
      <c r="BN932" s="6"/>
      <c r="BO932" s="6"/>
      <c r="BZ932" s="6"/>
    </row>
    <row r="933">
      <c r="A933" s="21"/>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7"/>
      <c r="AP933" s="15"/>
      <c r="AT933" s="15"/>
      <c r="AU933" s="15"/>
      <c r="AV933" s="15"/>
      <c r="AW933" s="15"/>
      <c r="AX933" s="15"/>
      <c r="AY933" s="15"/>
      <c r="AZ933" s="6"/>
      <c r="BA933" s="6"/>
      <c r="BB933" s="6"/>
      <c r="BC933" s="6"/>
      <c r="BD933" s="6"/>
      <c r="BE933" s="6"/>
      <c r="BF933" s="6"/>
      <c r="BG933" s="6"/>
      <c r="BH933" s="6"/>
      <c r="BI933" s="6"/>
      <c r="BJ933" s="6"/>
      <c r="BK933" s="6"/>
      <c r="BL933" s="6"/>
      <c r="BM933" s="6"/>
      <c r="BN933" s="6"/>
      <c r="BO933" s="6"/>
      <c r="BZ933" s="6"/>
    </row>
    <row r="934">
      <c r="A934" s="21"/>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7"/>
      <c r="AP934" s="15"/>
      <c r="AT934" s="15"/>
      <c r="AU934" s="15"/>
      <c r="AV934" s="15"/>
      <c r="AW934" s="15"/>
      <c r="AX934" s="15"/>
      <c r="AY934" s="15"/>
      <c r="AZ934" s="6"/>
      <c r="BA934" s="6"/>
      <c r="BB934" s="6"/>
      <c r="BC934" s="6"/>
      <c r="BD934" s="6"/>
      <c r="BE934" s="6"/>
      <c r="BF934" s="6"/>
      <c r="BG934" s="6"/>
      <c r="BH934" s="6"/>
      <c r="BI934" s="6"/>
      <c r="BJ934" s="6"/>
      <c r="BK934" s="6"/>
      <c r="BL934" s="6"/>
      <c r="BM934" s="6"/>
      <c r="BN934" s="6"/>
      <c r="BO934" s="6"/>
      <c r="BZ934" s="6"/>
    </row>
    <row r="935">
      <c r="A935" s="21"/>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7"/>
      <c r="AP935" s="15"/>
      <c r="AT935" s="15"/>
      <c r="AU935" s="15"/>
      <c r="AV935" s="15"/>
      <c r="AW935" s="15"/>
      <c r="AX935" s="15"/>
      <c r="AY935" s="15"/>
      <c r="AZ935" s="6"/>
      <c r="BA935" s="6"/>
      <c r="BB935" s="6"/>
      <c r="BC935" s="6"/>
      <c r="BD935" s="6"/>
      <c r="BE935" s="6"/>
      <c r="BF935" s="6"/>
      <c r="BG935" s="6"/>
      <c r="BH935" s="6"/>
      <c r="BI935" s="6"/>
      <c r="BJ935" s="6"/>
      <c r="BK935" s="6"/>
      <c r="BL935" s="6"/>
      <c r="BM935" s="6"/>
      <c r="BN935" s="6"/>
      <c r="BO935" s="6"/>
      <c r="BZ935" s="6"/>
    </row>
    <row r="936">
      <c r="A936" s="21"/>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7"/>
      <c r="AP936" s="15"/>
      <c r="AT936" s="15"/>
      <c r="AU936" s="15"/>
      <c r="AV936" s="15"/>
      <c r="AW936" s="15"/>
      <c r="AX936" s="15"/>
      <c r="AY936" s="15"/>
      <c r="AZ936" s="6"/>
      <c r="BA936" s="6"/>
      <c r="BB936" s="6"/>
      <c r="BC936" s="6"/>
      <c r="BD936" s="6"/>
      <c r="BE936" s="6"/>
      <c r="BF936" s="6"/>
      <c r="BG936" s="6"/>
      <c r="BH936" s="6"/>
      <c r="BI936" s="6"/>
      <c r="BJ936" s="6"/>
      <c r="BK936" s="6"/>
      <c r="BL936" s="6"/>
      <c r="BM936" s="6"/>
      <c r="BN936" s="6"/>
      <c r="BO936" s="6"/>
      <c r="BZ936" s="6"/>
    </row>
    <row r="937">
      <c r="A937" s="21"/>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7"/>
      <c r="AP937" s="15"/>
      <c r="AT937" s="15"/>
      <c r="AU937" s="15"/>
      <c r="AV937" s="15"/>
      <c r="AW937" s="15"/>
      <c r="AX937" s="15"/>
      <c r="AY937" s="15"/>
      <c r="AZ937" s="6"/>
      <c r="BA937" s="6"/>
      <c r="BB937" s="6"/>
      <c r="BC937" s="6"/>
      <c r="BD937" s="6"/>
      <c r="BE937" s="6"/>
      <c r="BF937" s="6"/>
      <c r="BG937" s="6"/>
      <c r="BH937" s="6"/>
      <c r="BI937" s="6"/>
      <c r="BJ937" s="6"/>
      <c r="BK937" s="6"/>
      <c r="BL937" s="6"/>
      <c r="BM937" s="6"/>
      <c r="BN937" s="6"/>
      <c r="BO937" s="6"/>
      <c r="BZ937" s="6"/>
    </row>
    <row r="938">
      <c r="A938" s="21"/>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7"/>
      <c r="AP938" s="15"/>
      <c r="AT938" s="15"/>
      <c r="AU938" s="15"/>
      <c r="AV938" s="15"/>
      <c r="AW938" s="15"/>
      <c r="AX938" s="15"/>
      <c r="AY938" s="15"/>
      <c r="AZ938" s="6"/>
      <c r="BA938" s="6"/>
      <c r="BB938" s="6"/>
      <c r="BC938" s="6"/>
      <c r="BD938" s="6"/>
      <c r="BE938" s="6"/>
      <c r="BF938" s="6"/>
      <c r="BG938" s="6"/>
      <c r="BH938" s="6"/>
      <c r="BI938" s="6"/>
      <c r="BJ938" s="6"/>
      <c r="BK938" s="6"/>
      <c r="BL938" s="6"/>
      <c r="BM938" s="6"/>
      <c r="BN938" s="6"/>
      <c r="BO938" s="6"/>
      <c r="BZ938" s="6"/>
    </row>
    <row r="939">
      <c r="A939" s="21"/>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7"/>
      <c r="AP939" s="15"/>
      <c r="AT939" s="15"/>
      <c r="AU939" s="15"/>
      <c r="AV939" s="15"/>
      <c r="AW939" s="15"/>
      <c r="AX939" s="15"/>
      <c r="AY939" s="15"/>
      <c r="AZ939" s="6"/>
      <c r="BA939" s="6"/>
      <c r="BB939" s="6"/>
      <c r="BC939" s="6"/>
      <c r="BD939" s="6"/>
      <c r="BE939" s="6"/>
      <c r="BF939" s="6"/>
      <c r="BG939" s="6"/>
      <c r="BH939" s="6"/>
      <c r="BI939" s="6"/>
      <c r="BJ939" s="6"/>
      <c r="BK939" s="6"/>
      <c r="BL939" s="6"/>
      <c r="BM939" s="6"/>
      <c r="BN939" s="6"/>
      <c r="BO939" s="6"/>
      <c r="BZ939" s="6"/>
    </row>
    <row r="940">
      <c r="A940" s="21"/>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7"/>
      <c r="AP940" s="15"/>
      <c r="AT940" s="15"/>
      <c r="AU940" s="15"/>
      <c r="AV940" s="15"/>
      <c r="AW940" s="15"/>
      <c r="AX940" s="15"/>
      <c r="AY940" s="15"/>
      <c r="AZ940" s="6"/>
      <c r="BA940" s="6"/>
      <c r="BB940" s="6"/>
      <c r="BC940" s="6"/>
      <c r="BD940" s="6"/>
      <c r="BE940" s="6"/>
      <c r="BF940" s="6"/>
      <c r="BG940" s="6"/>
      <c r="BH940" s="6"/>
      <c r="BI940" s="6"/>
      <c r="BJ940" s="6"/>
      <c r="BK940" s="6"/>
      <c r="BL940" s="6"/>
      <c r="BM940" s="6"/>
      <c r="BN940" s="6"/>
      <c r="BO940" s="6"/>
      <c r="BZ940" s="6"/>
    </row>
    <row r="941">
      <c r="A941" s="21"/>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7"/>
      <c r="AP941" s="15"/>
      <c r="AT941" s="15"/>
      <c r="AU941" s="15"/>
      <c r="AV941" s="15"/>
      <c r="AW941" s="15"/>
      <c r="AX941" s="15"/>
      <c r="AY941" s="15"/>
      <c r="AZ941" s="6"/>
      <c r="BA941" s="6"/>
      <c r="BB941" s="6"/>
      <c r="BC941" s="6"/>
      <c r="BD941" s="6"/>
      <c r="BE941" s="6"/>
      <c r="BF941" s="6"/>
      <c r="BG941" s="6"/>
      <c r="BH941" s="6"/>
      <c r="BI941" s="6"/>
      <c r="BJ941" s="6"/>
      <c r="BK941" s="6"/>
      <c r="BL941" s="6"/>
      <c r="BM941" s="6"/>
      <c r="BN941" s="6"/>
      <c r="BO941" s="6"/>
      <c r="BZ941" s="6"/>
    </row>
    <row r="942">
      <c r="A942" s="21"/>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7"/>
      <c r="AP942" s="15"/>
      <c r="AT942" s="15"/>
      <c r="AU942" s="15"/>
      <c r="AV942" s="15"/>
      <c r="AW942" s="15"/>
      <c r="AX942" s="15"/>
      <c r="AY942" s="15"/>
      <c r="AZ942" s="6"/>
      <c r="BA942" s="6"/>
      <c r="BB942" s="6"/>
      <c r="BC942" s="6"/>
      <c r="BD942" s="6"/>
      <c r="BE942" s="6"/>
      <c r="BF942" s="6"/>
      <c r="BG942" s="6"/>
      <c r="BH942" s="6"/>
      <c r="BI942" s="6"/>
      <c r="BJ942" s="6"/>
      <c r="BK942" s="6"/>
      <c r="BL942" s="6"/>
      <c r="BM942" s="6"/>
      <c r="BN942" s="6"/>
      <c r="BO942" s="6"/>
      <c r="BZ942" s="6"/>
    </row>
    <row r="943">
      <c r="A943" s="21"/>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7"/>
      <c r="AP943" s="15"/>
      <c r="AT943" s="15"/>
      <c r="AU943" s="15"/>
      <c r="AV943" s="15"/>
      <c r="AW943" s="15"/>
      <c r="AX943" s="15"/>
      <c r="AY943" s="15"/>
      <c r="AZ943" s="6"/>
      <c r="BA943" s="6"/>
      <c r="BB943" s="6"/>
      <c r="BC943" s="6"/>
      <c r="BD943" s="6"/>
      <c r="BE943" s="6"/>
      <c r="BF943" s="6"/>
      <c r="BG943" s="6"/>
      <c r="BH943" s="6"/>
      <c r="BI943" s="6"/>
      <c r="BJ943" s="6"/>
      <c r="BK943" s="6"/>
      <c r="BL943" s="6"/>
      <c r="BM943" s="6"/>
      <c r="BN943" s="6"/>
      <c r="BO943" s="6"/>
      <c r="BZ943" s="6"/>
    </row>
    <row r="944">
      <c r="A944" s="21"/>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7"/>
      <c r="AP944" s="15"/>
      <c r="AT944" s="15"/>
      <c r="AU944" s="15"/>
      <c r="AV944" s="15"/>
      <c r="AW944" s="15"/>
      <c r="AX944" s="15"/>
      <c r="AY944" s="15"/>
      <c r="AZ944" s="6"/>
      <c r="BA944" s="6"/>
      <c r="BB944" s="6"/>
      <c r="BC944" s="6"/>
      <c r="BD944" s="6"/>
      <c r="BE944" s="6"/>
      <c r="BF944" s="6"/>
      <c r="BG944" s="6"/>
      <c r="BH944" s="6"/>
      <c r="BI944" s="6"/>
      <c r="BJ944" s="6"/>
      <c r="BK944" s="6"/>
      <c r="BL944" s="6"/>
      <c r="BM944" s="6"/>
      <c r="BN944" s="6"/>
      <c r="BO944" s="6"/>
      <c r="BZ944" s="6"/>
    </row>
    <row r="945">
      <c r="A945" s="21"/>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7"/>
      <c r="AP945" s="15"/>
      <c r="AT945" s="15"/>
      <c r="AU945" s="15"/>
      <c r="AV945" s="15"/>
      <c r="AW945" s="15"/>
      <c r="AX945" s="15"/>
      <c r="AY945" s="15"/>
      <c r="AZ945" s="6"/>
      <c r="BA945" s="6"/>
      <c r="BB945" s="6"/>
      <c r="BC945" s="6"/>
      <c r="BD945" s="6"/>
      <c r="BE945" s="6"/>
      <c r="BF945" s="6"/>
      <c r="BG945" s="6"/>
      <c r="BH945" s="6"/>
      <c r="BI945" s="6"/>
      <c r="BJ945" s="6"/>
      <c r="BK945" s="6"/>
      <c r="BL945" s="6"/>
      <c r="BM945" s="6"/>
      <c r="BN945" s="6"/>
      <c r="BO945" s="6"/>
      <c r="BZ945" s="6"/>
    </row>
    <row r="946">
      <c r="A946" s="21"/>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7"/>
      <c r="AP946" s="15"/>
      <c r="AT946" s="15"/>
      <c r="AU946" s="15"/>
      <c r="AV946" s="15"/>
      <c r="AW946" s="15"/>
      <c r="AX946" s="15"/>
      <c r="AY946" s="15"/>
      <c r="AZ946" s="6"/>
      <c r="BA946" s="6"/>
      <c r="BB946" s="6"/>
      <c r="BC946" s="6"/>
      <c r="BD946" s="6"/>
      <c r="BE946" s="6"/>
      <c r="BF946" s="6"/>
      <c r="BG946" s="6"/>
      <c r="BH946" s="6"/>
      <c r="BI946" s="6"/>
      <c r="BJ946" s="6"/>
      <c r="BK946" s="6"/>
      <c r="BL946" s="6"/>
      <c r="BM946" s="6"/>
      <c r="BN946" s="6"/>
      <c r="BO946" s="6"/>
      <c r="BZ946" s="6"/>
    </row>
    <row r="947">
      <c r="A947" s="21"/>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7"/>
      <c r="AP947" s="15"/>
      <c r="AT947" s="15"/>
      <c r="AU947" s="15"/>
      <c r="AV947" s="15"/>
      <c r="AW947" s="15"/>
      <c r="AX947" s="15"/>
      <c r="AY947" s="15"/>
      <c r="AZ947" s="6"/>
      <c r="BA947" s="6"/>
      <c r="BB947" s="6"/>
      <c r="BC947" s="6"/>
      <c r="BD947" s="6"/>
      <c r="BE947" s="6"/>
      <c r="BF947" s="6"/>
      <c r="BG947" s="6"/>
      <c r="BH947" s="6"/>
      <c r="BI947" s="6"/>
      <c r="BJ947" s="6"/>
      <c r="BK947" s="6"/>
      <c r="BL947" s="6"/>
      <c r="BM947" s="6"/>
      <c r="BN947" s="6"/>
      <c r="BO947" s="6"/>
      <c r="BZ947" s="6"/>
    </row>
    <row r="948">
      <c r="A948" s="21"/>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7"/>
      <c r="AP948" s="15"/>
      <c r="AT948" s="15"/>
      <c r="AU948" s="15"/>
      <c r="AV948" s="15"/>
      <c r="AW948" s="15"/>
      <c r="AX948" s="15"/>
      <c r="AY948" s="15"/>
      <c r="AZ948" s="6"/>
      <c r="BA948" s="6"/>
      <c r="BB948" s="6"/>
      <c r="BC948" s="6"/>
      <c r="BD948" s="6"/>
      <c r="BE948" s="6"/>
      <c r="BF948" s="6"/>
      <c r="BG948" s="6"/>
      <c r="BH948" s="6"/>
      <c r="BI948" s="6"/>
      <c r="BJ948" s="6"/>
      <c r="BK948" s="6"/>
      <c r="BL948" s="6"/>
      <c r="BM948" s="6"/>
      <c r="BN948" s="6"/>
      <c r="BO948" s="6"/>
      <c r="BZ948" s="6"/>
    </row>
    <row r="949">
      <c r="A949" s="21"/>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7"/>
      <c r="AP949" s="15"/>
      <c r="AT949" s="15"/>
      <c r="AU949" s="15"/>
      <c r="AV949" s="15"/>
      <c r="AW949" s="15"/>
      <c r="AX949" s="15"/>
      <c r="AY949" s="15"/>
      <c r="AZ949" s="6"/>
      <c r="BA949" s="6"/>
      <c r="BB949" s="6"/>
      <c r="BC949" s="6"/>
      <c r="BD949" s="6"/>
      <c r="BE949" s="6"/>
      <c r="BF949" s="6"/>
      <c r="BG949" s="6"/>
      <c r="BH949" s="6"/>
      <c r="BI949" s="6"/>
      <c r="BJ949" s="6"/>
      <c r="BK949" s="6"/>
      <c r="BL949" s="6"/>
      <c r="BM949" s="6"/>
      <c r="BN949" s="6"/>
      <c r="BO949" s="6"/>
      <c r="BZ949" s="6"/>
    </row>
    <row r="950">
      <c r="A950" s="21"/>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7"/>
      <c r="AP950" s="15"/>
      <c r="AT950" s="15"/>
      <c r="AU950" s="15"/>
      <c r="AV950" s="15"/>
      <c r="AW950" s="15"/>
      <c r="AX950" s="15"/>
      <c r="AY950" s="15"/>
      <c r="AZ950" s="6"/>
      <c r="BA950" s="6"/>
      <c r="BB950" s="6"/>
      <c r="BC950" s="6"/>
      <c r="BD950" s="6"/>
      <c r="BE950" s="6"/>
      <c r="BF950" s="6"/>
      <c r="BG950" s="6"/>
      <c r="BH950" s="6"/>
      <c r="BI950" s="6"/>
      <c r="BJ950" s="6"/>
      <c r="BK950" s="6"/>
      <c r="BL950" s="6"/>
      <c r="BM950" s="6"/>
      <c r="BN950" s="6"/>
      <c r="BO950" s="6"/>
      <c r="BZ950" s="6"/>
    </row>
    <row r="951">
      <c r="A951" s="21"/>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7"/>
      <c r="AP951" s="15"/>
      <c r="AT951" s="15"/>
      <c r="AU951" s="15"/>
      <c r="AV951" s="15"/>
      <c r="AW951" s="15"/>
      <c r="AX951" s="15"/>
      <c r="AY951" s="15"/>
      <c r="AZ951" s="6"/>
      <c r="BA951" s="6"/>
      <c r="BB951" s="6"/>
      <c r="BC951" s="6"/>
      <c r="BD951" s="6"/>
      <c r="BE951" s="6"/>
      <c r="BF951" s="6"/>
      <c r="BG951" s="6"/>
      <c r="BH951" s="6"/>
      <c r="BI951" s="6"/>
      <c r="BJ951" s="6"/>
      <c r="BK951" s="6"/>
      <c r="BL951" s="6"/>
      <c r="BM951" s="6"/>
      <c r="BN951" s="6"/>
      <c r="BO951" s="6"/>
      <c r="BZ951" s="6"/>
    </row>
    <row r="952">
      <c r="A952" s="21"/>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7"/>
      <c r="AP952" s="15"/>
      <c r="AT952" s="15"/>
      <c r="AU952" s="15"/>
      <c r="AV952" s="15"/>
      <c r="AW952" s="15"/>
      <c r="AX952" s="15"/>
      <c r="AY952" s="15"/>
      <c r="AZ952" s="6"/>
      <c r="BA952" s="6"/>
      <c r="BB952" s="6"/>
      <c r="BC952" s="6"/>
      <c r="BD952" s="6"/>
      <c r="BE952" s="6"/>
      <c r="BF952" s="6"/>
      <c r="BG952" s="6"/>
      <c r="BH952" s="6"/>
      <c r="BI952" s="6"/>
      <c r="BJ952" s="6"/>
      <c r="BK952" s="6"/>
      <c r="BL952" s="6"/>
      <c r="BM952" s="6"/>
      <c r="BN952" s="6"/>
      <c r="BO952" s="6"/>
      <c r="BZ952" s="6"/>
    </row>
    <row r="953">
      <c r="A953" s="21"/>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7"/>
      <c r="AP953" s="15"/>
      <c r="AT953" s="15"/>
      <c r="AU953" s="15"/>
      <c r="AV953" s="15"/>
      <c r="AW953" s="15"/>
      <c r="AX953" s="15"/>
      <c r="AY953" s="15"/>
      <c r="AZ953" s="6"/>
      <c r="BA953" s="6"/>
      <c r="BB953" s="6"/>
      <c r="BC953" s="6"/>
      <c r="BD953" s="6"/>
      <c r="BE953" s="6"/>
      <c r="BF953" s="6"/>
      <c r="BG953" s="6"/>
      <c r="BH953" s="6"/>
      <c r="BI953" s="6"/>
      <c r="BJ953" s="6"/>
      <c r="BK953" s="6"/>
      <c r="BL953" s="6"/>
      <c r="BM953" s="6"/>
      <c r="BN953" s="6"/>
      <c r="BO953" s="6"/>
      <c r="BZ953" s="6"/>
    </row>
    <row r="954">
      <c r="A954" s="21"/>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7"/>
      <c r="AP954" s="15"/>
      <c r="AT954" s="15"/>
      <c r="AU954" s="15"/>
      <c r="AV954" s="15"/>
      <c r="AW954" s="15"/>
      <c r="AX954" s="15"/>
      <c r="AY954" s="15"/>
      <c r="AZ954" s="6"/>
      <c r="BA954" s="6"/>
      <c r="BB954" s="6"/>
      <c r="BC954" s="6"/>
      <c r="BD954" s="6"/>
      <c r="BE954" s="6"/>
      <c r="BF954" s="6"/>
      <c r="BG954" s="6"/>
      <c r="BH954" s="6"/>
      <c r="BI954" s="6"/>
      <c r="BJ954" s="6"/>
      <c r="BK954" s="6"/>
      <c r="BL954" s="6"/>
      <c r="BM954" s="6"/>
      <c r="BN954" s="6"/>
      <c r="BO954" s="6"/>
      <c r="BZ954" s="6"/>
    </row>
    <row r="955">
      <c r="A955" s="21"/>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7"/>
      <c r="AP955" s="15"/>
      <c r="AT955" s="15"/>
      <c r="AU955" s="15"/>
      <c r="AV955" s="15"/>
      <c r="AW955" s="15"/>
      <c r="AX955" s="15"/>
      <c r="AY955" s="15"/>
      <c r="AZ955" s="6"/>
      <c r="BA955" s="6"/>
      <c r="BB955" s="6"/>
      <c r="BC955" s="6"/>
      <c r="BD955" s="6"/>
      <c r="BE955" s="6"/>
      <c r="BF955" s="6"/>
      <c r="BG955" s="6"/>
      <c r="BH955" s="6"/>
      <c r="BI955" s="6"/>
      <c r="BJ955" s="6"/>
      <c r="BK955" s="6"/>
      <c r="BL955" s="6"/>
      <c r="BM955" s="6"/>
      <c r="BN955" s="6"/>
      <c r="BO955" s="6"/>
      <c r="BZ955" s="6"/>
    </row>
    <row r="956">
      <c r="A956" s="21"/>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7"/>
      <c r="AP956" s="15"/>
      <c r="AT956" s="15"/>
      <c r="AU956" s="15"/>
      <c r="AV956" s="15"/>
      <c r="AW956" s="15"/>
      <c r="AX956" s="15"/>
      <c r="AY956" s="15"/>
      <c r="AZ956" s="6"/>
      <c r="BA956" s="6"/>
      <c r="BB956" s="6"/>
      <c r="BC956" s="6"/>
      <c r="BD956" s="6"/>
      <c r="BE956" s="6"/>
      <c r="BF956" s="6"/>
      <c r="BG956" s="6"/>
      <c r="BH956" s="6"/>
      <c r="BI956" s="6"/>
      <c r="BJ956" s="6"/>
      <c r="BK956" s="6"/>
      <c r="BL956" s="6"/>
      <c r="BM956" s="6"/>
      <c r="BN956" s="6"/>
      <c r="BO956" s="6"/>
      <c r="BZ956" s="6"/>
    </row>
    <row r="957">
      <c r="A957" s="21"/>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7"/>
      <c r="AP957" s="15"/>
      <c r="AT957" s="15"/>
      <c r="AU957" s="15"/>
      <c r="AV957" s="15"/>
      <c r="AW957" s="15"/>
      <c r="AX957" s="15"/>
      <c r="AY957" s="15"/>
      <c r="AZ957" s="6"/>
      <c r="BA957" s="6"/>
      <c r="BB957" s="6"/>
      <c r="BC957" s="6"/>
      <c r="BD957" s="6"/>
      <c r="BE957" s="6"/>
      <c r="BF957" s="6"/>
      <c r="BG957" s="6"/>
      <c r="BH957" s="6"/>
      <c r="BI957" s="6"/>
      <c r="BJ957" s="6"/>
      <c r="BK957" s="6"/>
      <c r="BL957" s="6"/>
      <c r="BM957" s="6"/>
      <c r="BN957" s="6"/>
      <c r="BO957" s="6"/>
      <c r="BZ957" s="6"/>
    </row>
    <row r="958">
      <c r="A958" s="21"/>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7"/>
      <c r="AP958" s="15"/>
      <c r="AT958" s="15"/>
      <c r="AU958" s="15"/>
      <c r="AV958" s="15"/>
      <c r="AW958" s="15"/>
      <c r="AX958" s="15"/>
      <c r="AY958" s="15"/>
      <c r="AZ958" s="6"/>
      <c r="BA958" s="6"/>
      <c r="BB958" s="6"/>
      <c r="BC958" s="6"/>
      <c r="BD958" s="6"/>
      <c r="BE958" s="6"/>
      <c r="BF958" s="6"/>
      <c r="BG958" s="6"/>
      <c r="BH958" s="6"/>
      <c r="BI958" s="6"/>
      <c r="BJ958" s="6"/>
      <c r="BK958" s="6"/>
      <c r="BL958" s="6"/>
      <c r="BM958" s="6"/>
      <c r="BN958" s="6"/>
      <c r="BO958" s="6"/>
      <c r="BZ958" s="6"/>
    </row>
    <row r="959">
      <c r="A959" s="21"/>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7"/>
      <c r="AP959" s="15"/>
      <c r="AT959" s="15"/>
      <c r="AU959" s="15"/>
      <c r="AV959" s="15"/>
      <c r="AW959" s="15"/>
      <c r="AX959" s="15"/>
      <c r="AY959" s="15"/>
      <c r="AZ959" s="6"/>
      <c r="BA959" s="6"/>
      <c r="BB959" s="6"/>
      <c r="BC959" s="6"/>
      <c r="BD959" s="6"/>
      <c r="BE959" s="6"/>
      <c r="BF959" s="6"/>
      <c r="BG959" s="6"/>
      <c r="BH959" s="6"/>
      <c r="BI959" s="6"/>
      <c r="BJ959" s="6"/>
      <c r="BK959" s="6"/>
      <c r="BL959" s="6"/>
      <c r="BM959" s="6"/>
      <c r="BN959" s="6"/>
      <c r="BO959" s="6"/>
      <c r="BZ959" s="6"/>
    </row>
    <row r="960">
      <c r="A960" s="21"/>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7"/>
      <c r="AP960" s="15"/>
      <c r="AT960" s="15"/>
      <c r="AU960" s="15"/>
      <c r="AV960" s="15"/>
      <c r="AW960" s="15"/>
      <c r="AX960" s="15"/>
      <c r="AY960" s="15"/>
      <c r="AZ960" s="6"/>
      <c r="BA960" s="6"/>
      <c r="BB960" s="6"/>
      <c r="BC960" s="6"/>
      <c r="BD960" s="6"/>
      <c r="BE960" s="6"/>
      <c r="BF960" s="6"/>
      <c r="BG960" s="6"/>
      <c r="BH960" s="6"/>
      <c r="BI960" s="6"/>
      <c r="BJ960" s="6"/>
      <c r="BK960" s="6"/>
      <c r="BL960" s="6"/>
      <c r="BM960" s="6"/>
      <c r="BN960" s="6"/>
      <c r="BO960" s="6"/>
      <c r="BZ960" s="6"/>
    </row>
    <row r="961">
      <c r="A961" s="21"/>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7"/>
      <c r="AP961" s="15"/>
      <c r="AT961" s="15"/>
      <c r="AU961" s="15"/>
      <c r="AV961" s="15"/>
      <c r="AW961" s="15"/>
      <c r="AX961" s="15"/>
      <c r="AY961" s="15"/>
      <c r="AZ961" s="6"/>
      <c r="BA961" s="6"/>
      <c r="BB961" s="6"/>
      <c r="BC961" s="6"/>
      <c r="BD961" s="6"/>
      <c r="BE961" s="6"/>
      <c r="BF961" s="6"/>
      <c r="BG961" s="6"/>
      <c r="BH961" s="6"/>
      <c r="BI961" s="6"/>
      <c r="BJ961" s="6"/>
      <c r="BK961" s="6"/>
      <c r="BL961" s="6"/>
      <c r="BM961" s="6"/>
      <c r="BN961" s="6"/>
      <c r="BO961" s="6"/>
      <c r="BZ961" s="6"/>
    </row>
    <row r="962">
      <c r="A962" s="21"/>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7"/>
      <c r="AP962" s="15"/>
      <c r="AT962" s="15"/>
      <c r="AU962" s="15"/>
      <c r="AV962" s="15"/>
      <c r="AW962" s="15"/>
      <c r="AX962" s="15"/>
      <c r="AY962" s="15"/>
      <c r="AZ962" s="6"/>
      <c r="BA962" s="6"/>
      <c r="BB962" s="6"/>
      <c r="BC962" s="6"/>
      <c r="BD962" s="6"/>
      <c r="BE962" s="6"/>
      <c r="BF962" s="6"/>
      <c r="BG962" s="6"/>
      <c r="BH962" s="6"/>
      <c r="BI962" s="6"/>
      <c r="BJ962" s="6"/>
      <c r="BK962" s="6"/>
      <c r="BL962" s="6"/>
      <c r="BM962" s="6"/>
      <c r="BN962" s="6"/>
      <c r="BO962" s="6"/>
      <c r="BZ962" s="6"/>
    </row>
    <row r="963">
      <c r="A963" s="21"/>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7"/>
      <c r="AP963" s="15"/>
      <c r="AT963" s="15"/>
      <c r="AU963" s="15"/>
      <c r="AV963" s="15"/>
      <c r="AW963" s="15"/>
      <c r="AX963" s="15"/>
      <c r="AY963" s="15"/>
      <c r="AZ963" s="6"/>
      <c r="BA963" s="6"/>
      <c r="BB963" s="6"/>
      <c r="BC963" s="6"/>
      <c r="BD963" s="6"/>
      <c r="BE963" s="6"/>
      <c r="BF963" s="6"/>
      <c r="BG963" s="6"/>
      <c r="BH963" s="6"/>
      <c r="BI963" s="6"/>
      <c r="BJ963" s="6"/>
      <c r="BK963" s="6"/>
      <c r="BL963" s="6"/>
      <c r="BM963" s="6"/>
      <c r="BN963" s="6"/>
      <c r="BO963" s="6"/>
      <c r="BZ963" s="6"/>
    </row>
    <row r="964">
      <c r="A964" s="21"/>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7"/>
      <c r="AP964" s="15"/>
      <c r="AT964" s="15"/>
      <c r="AU964" s="15"/>
      <c r="AV964" s="15"/>
      <c r="AW964" s="15"/>
      <c r="AX964" s="15"/>
      <c r="AY964" s="15"/>
      <c r="AZ964" s="6"/>
      <c r="BA964" s="6"/>
      <c r="BB964" s="6"/>
      <c r="BC964" s="6"/>
      <c r="BD964" s="6"/>
      <c r="BE964" s="6"/>
      <c r="BF964" s="6"/>
      <c r="BG964" s="6"/>
      <c r="BH964" s="6"/>
      <c r="BI964" s="6"/>
      <c r="BJ964" s="6"/>
      <c r="BK964" s="6"/>
      <c r="BL964" s="6"/>
      <c r="BM964" s="6"/>
      <c r="BN964" s="6"/>
      <c r="BO964" s="6"/>
      <c r="BZ964" s="6"/>
    </row>
    <row r="965">
      <c r="A965" s="21"/>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7"/>
      <c r="AP965" s="15"/>
      <c r="AT965" s="15"/>
      <c r="AU965" s="15"/>
      <c r="AV965" s="15"/>
      <c r="AW965" s="15"/>
      <c r="AX965" s="15"/>
      <c r="AY965" s="15"/>
      <c r="AZ965" s="6"/>
      <c r="BA965" s="6"/>
      <c r="BB965" s="6"/>
      <c r="BC965" s="6"/>
      <c r="BD965" s="6"/>
      <c r="BE965" s="6"/>
      <c r="BF965" s="6"/>
      <c r="BG965" s="6"/>
      <c r="BH965" s="6"/>
      <c r="BI965" s="6"/>
      <c r="BJ965" s="6"/>
      <c r="BK965" s="6"/>
      <c r="BL965" s="6"/>
      <c r="BM965" s="6"/>
      <c r="BN965" s="6"/>
      <c r="BO965" s="6"/>
      <c r="BZ965" s="6"/>
    </row>
    <row r="966">
      <c r="A966" s="21"/>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7"/>
      <c r="AP966" s="15"/>
      <c r="AT966" s="15"/>
      <c r="AU966" s="15"/>
      <c r="AV966" s="15"/>
      <c r="AW966" s="15"/>
      <c r="AX966" s="15"/>
      <c r="AY966" s="15"/>
      <c r="AZ966" s="6"/>
      <c r="BA966" s="6"/>
      <c r="BB966" s="6"/>
      <c r="BC966" s="6"/>
      <c r="BD966" s="6"/>
      <c r="BE966" s="6"/>
      <c r="BF966" s="6"/>
      <c r="BG966" s="6"/>
      <c r="BH966" s="6"/>
      <c r="BI966" s="6"/>
      <c r="BJ966" s="6"/>
      <c r="BK966" s="6"/>
      <c r="BL966" s="6"/>
      <c r="BM966" s="6"/>
      <c r="BN966" s="6"/>
      <c r="BO966" s="6"/>
      <c r="BZ966" s="6"/>
    </row>
    <row r="967">
      <c r="A967" s="21"/>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7"/>
      <c r="AP967" s="15"/>
      <c r="AT967" s="15"/>
      <c r="AU967" s="15"/>
      <c r="AV967" s="15"/>
      <c r="AW967" s="15"/>
      <c r="AX967" s="15"/>
      <c r="AY967" s="15"/>
      <c r="AZ967" s="6"/>
      <c r="BA967" s="6"/>
      <c r="BB967" s="6"/>
      <c r="BC967" s="6"/>
      <c r="BD967" s="6"/>
      <c r="BE967" s="6"/>
      <c r="BF967" s="6"/>
      <c r="BG967" s="6"/>
      <c r="BH967" s="6"/>
      <c r="BI967" s="6"/>
      <c r="BJ967" s="6"/>
      <c r="BK967" s="6"/>
      <c r="BL967" s="6"/>
      <c r="BM967" s="6"/>
      <c r="BN967" s="6"/>
      <c r="BO967" s="6"/>
      <c r="BZ967" s="6"/>
    </row>
    <row r="968">
      <c r="A968" s="21"/>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7"/>
      <c r="AP968" s="15"/>
      <c r="AT968" s="15"/>
      <c r="AU968" s="15"/>
      <c r="AV968" s="15"/>
      <c r="AW968" s="15"/>
      <c r="AX968" s="15"/>
      <c r="AY968" s="15"/>
      <c r="AZ968" s="6"/>
      <c r="BA968" s="6"/>
      <c r="BB968" s="6"/>
      <c r="BC968" s="6"/>
      <c r="BD968" s="6"/>
      <c r="BE968" s="6"/>
      <c r="BF968" s="6"/>
      <c r="BG968" s="6"/>
      <c r="BH968" s="6"/>
      <c r="BI968" s="6"/>
      <c r="BJ968" s="6"/>
      <c r="BK968" s="6"/>
      <c r="BL968" s="6"/>
      <c r="BM968" s="6"/>
      <c r="BN968" s="6"/>
      <c r="BO968" s="6"/>
      <c r="BZ968" s="6"/>
    </row>
    <row r="969">
      <c r="A969" s="21"/>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7"/>
      <c r="AP969" s="15"/>
      <c r="AT969" s="15"/>
      <c r="AU969" s="15"/>
      <c r="AV969" s="15"/>
      <c r="AW969" s="15"/>
      <c r="AX969" s="15"/>
      <c r="AY969" s="15"/>
      <c r="AZ969" s="6"/>
      <c r="BA969" s="6"/>
      <c r="BB969" s="6"/>
      <c r="BC969" s="6"/>
      <c r="BD969" s="6"/>
      <c r="BE969" s="6"/>
      <c r="BF969" s="6"/>
      <c r="BG969" s="6"/>
      <c r="BH969" s="6"/>
      <c r="BI969" s="6"/>
      <c r="BJ969" s="6"/>
      <c r="BK969" s="6"/>
      <c r="BL969" s="6"/>
      <c r="BM969" s="6"/>
      <c r="BN969" s="6"/>
      <c r="BO969" s="6"/>
      <c r="BZ969" s="6"/>
    </row>
    <row r="970">
      <c r="A970" s="21"/>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7"/>
      <c r="AP970" s="15"/>
      <c r="AT970" s="15"/>
      <c r="AU970" s="15"/>
      <c r="AV970" s="15"/>
      <c r="AW970" s="15"/>
      <c r="AX970" s="15"/>
      <c r="AY970" s="15"/>
      <c r="AZ970" s="6"/>
      <c r="BA970" s="6"/>
      <c r="BB970" s="6"/>
      <c r="BC970" s="6"/>
      <c r="BD970" s="6"/>
      <c r="BE970" s="6"/>
      <c r="BF970" s="6"/>
      <c r="BG970" s="6"/>
      <c r="BH970" s="6"/>
      <c r="BI970" s="6"/>
      <c r="BJ970" s="6"/>
      <c r="BK970" s="6"/>
      <c r="BL970" s="6"/>
      <c r="BM970" s="6"/>
      <c r="BN970" s="6"/>
      <c r="BO970" s="6"/>
      <c r="BZ970" s="6"/>
    </row>
    <row r="971">
      <c r="A971" s="21"/>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7"/>
      <c r="AP971" s="15"/>
      <c r="AT971" s="15"/>
      <c r="AU971" s="15"/>
      <c r="AV971" s="15"/>
      <c r="AW971" s="15"/>
      <c r="AX971" s="15"/>
      <c r="AY971" s="15"/>
      <c r="AZ971" s="6"/>
      <c r="BA971" s="6"/>
      <c r="BB971" s="6"/>
      <c r="BC971" s="6"/>
      <c r="BD971" s="6"/>
      <c r="BE971" s="6"/>
      <c r="BF971" s="6"/>
      <c r="BG971" s="6"/>
      <c r="BH971" s="6"/>
      <c r="BI971" s="6"/>
      <c r="BJ971" s="6"/>
      <c r="BK971" s="6"/>
      <c r="BL971" s="6"/>
      <c r="BM971" s="6"/>
      <c r="BN971" s="6"/>
      <c r="BO971" s="6"/>
      <c r="BZ971" s="6"/>
    </row>
    <row r="972">
      <c r="A972" s="21"/>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7"/>
      <c r="AP972" s="15"/>
      <c r="AT972" s="15"/>
      <c r="AU972" s="15"/>
      <c r="AV972" s="15"/>
      <c r="AW972" s="15"/>
      <c r="AX972" s="15"/>
      <c r="AY972" s="15"/>
      <c r="AZ972" s="6"/>
      <c r="BA972" s="6"/>
      <c r="BB972" s="6"/>
      <c r="BC972" s="6"/>
      <c r="BD972" s="6"/>
      <c r="BE972" s="6"/>
      <c r="BF972" s="6"/>
      <c r="BG972" s="6"/>
      <c r="BH972" s="6"/>
      <c r="BI972" s="6"/>
      <c r="BJ972" s="6"/>
      <c r="BK972" s="6"/>
      <c r="BL972" s="6"/>
      <c r="BM972" s="6"/>
      <c r="BN972" s="6"/>
      <c r="BO972" s="6"/>
      <c r="BZ972" s="6"/>
    </row>
    <row r="973">
      <c r="A973" s="21"/>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7"/>
      <c r="AP973" s="15"/>
      <c r="AT973" s="15"/>
      <c r="AU973" s="15"/>
      <c r="AV973" s="15"/>
      <c r="AW973" s="15"/>
      <c r="AX973" s="15"/>
      <c r="AY973" s="15"/>
      <c r="AZ973" s="6"/>
      <c r="BA973" s="6"/>
      <c r="BB973" s="6"/>
      <c r="BC973" s="6"/>
      <c r="BD973" s="6"/>
      <c r="BE973" s="6"/>
      <c r="BF973" s="6"/>
      <c r="BG973" s="6"/>
      <c r="BH973" s="6"/>
      <c r="BI973" s="6"/>
      <c r="BJ973" s="6"/>
      <c r="BK973" s="6"/>
      <c r="BL973" s="6"/>
      <c r="BM973" s="6"/>
      <c r="BN973" s="6"/>
      <c r="BO973" s="6"/>
      <c r="BZ973" s="6"/>
    </row>
    <row r="974">
      <c r="A974" s="21"/>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7"/>
      <c r="AP974" s="15"/>
      <c r="AT974" s="15"/>
      <c r="AU974" s="15"/>
      <c r="AV974" s="15"/>
      <c r="AW974" s="15"/>
      <c r="AX974" s="15"/>
      <c r="AY974" s="15"/>
      <c r="AZ974" s="6"/>
      <c r="BA974" s="6"/>
      <c r="BB974" s="6"/>
      <c r="BC974" s="6"/>
      <c r="BD974" s="6"/>
      <c r="BE974" s="6"/>
      <c r="BF974" s="6"/>
      <c r="BG974" s="6"/>
      <c r="BH974" s="6"/>
      <c r="BI974" s="6"/>
      <c r="BJ974" s="6"/>
      <c r="BK974" s="6"/>
      <c r="BL974" s="6"/>
      <c r="BM974" s="6"/>
      <c r="BN974" s="6"/>
      <c r="BO974" s="6"/>
      <c r="BZ974" s="6"/>
    </row>
    <row r="975">
      <c r="A975" s="21"/>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7"/>
      <c r="AP975" s="15"/>
      <c r="AT975" s="15"/>
      <c r="AU975" s="15"/>
      <c r="AV975" s="15"/>
      <c r="AW975" s="15"/>
      <c r="AX975" s="15"/>
      <c r="AY975" s="15"/>
      <c r="AZ975" s="6"/>
      <c r="BA975" s="6"/>
      <c r="BB975" s="6"/>
      <c r="BC975" s="6"/>
      <c r="BD975" s="6"/>
      <c r="BE975" s="6"/>
      <c r="BF975" s="6"/>
      <c r="BG975" s="6"/>
      <c r="BH975" s="6"/>
      <c r="BI975" s="6"/>
      <c r="BJ975" s="6"/>
      <c r="BK975" s="6"/>
      <c r="BL975" s="6"/>
      <c r="BM975" s="6"/>
      <c r="BN975" s="6"/>
      <c r="BO975" s="6"/>
      <c r="BZ975" s="6"/>
    </row>
    <row r="976">
      <c r="A976" s="21"/>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7"/>
      <c r="AP976" s="15"/>
      <c r="AT976" s="15"/>
      <c r="AU976" s="15"/>
      <c r="AV976" s="15"/>
      <c r="AW976" s="15"/>
      <c r="AX976" s="15"/>
      <c r="AY976" s="15"/>
      <c r="AZ976" s="6"/>
      <c r="BA976" s="6"/>
      <c r="BB976" s="6"/>
      <c r="BC976" s="6"/>
      <c r="BD976" s="6"/>
      <c r="BE976" s="6"/>
      <c r="BF976" s="6"/>
      <c r="BG976" s="6"/>
      <c r="BH976" s="6"/>
      <c r="BI976" s="6"/>
      <c r="BJ976" s="6"/>
      <c r="BK976" s="6"/>
      <c r="BL976" s="6"/>
      <c r="BM976" s="6"/>
      <c r="BN976" s="6"/>
      <c r="BO976" s="6"/>
      <c r="BZ976" s="6"/>
    </row>
    <row r="977">
      <c r="A977" s="21"/>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7"/>
      <c r="AP977" s="15"/>
      <c r="AT977" s="15"/>
      <c r="AU977" s="15"/>
      <c r="AV977" s="15"/>
      <c r="AW977" s="15"/>
      <c r="AX977" s="15"/>
      <c r="AY977" s="15"/>
      <c r="AZ977" s="6"/>
      <c r="BA977" s="6"/>
      <c r="BB977" s="6"/>
      <c r="BC977" s="6"/>
      <c r="BD977" s="6"/>
      <c r="BE977" s="6"/>
      <c r="BF977" s="6"/>
      <c r="BG977" s="6"/>
      <c r="BH977" s="6"/>
      <c r="BI977" s="6"/>
      <c r="BJ977" s="6"/>
      <c r="BK977" s="6"/>
      <c r="BL977" s="6"/>
      <c r="BM977" s="6"/>
      <c r="BN977" s="6"/>
      <c r="BO977" s="6"/>
      <c r="BZ977" s="6"/>
    </row>
    <row r="978">
      <c r="A978" s="21"/>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7"/>
      <c r="AP978" s="15"/>
      <c r="AT978" s="15"/>
      <c r="AU978" s="15"/>
      <c r="AV978" s="15"/>
      <c r="AW978" s="15"/>
      <c r="AX978" s="15"/>
      <c r="AY978" s="15"/>
      <c r="AZ978" s="6"/>
      <c r="BA978" s="6"/>
      <c r="BB978" s="6"/>
      <c r="BC978" s="6"/>
      <c r="BD978" s="6"/>
      <c r="BE978" s="6"/>
      <c r="BF978" s="6"/>
      <c r="BG978" s="6"/>
      <c r="BH978" s="6"/>
      <c r="BI978" s="6"/>
      <c r="BJ978" s="6"/>
      <c r="BK978" s="6"/>
      <c r="BL978" s="6"/>
      <c r="BM978" s="6"/>
      <c r="BN978" s="6"/>
      <c r="BO978" s="6"/>
      <c r="BZ978" s="6"/>
    </row>
    <row r="979">
      <c r="A979" s="21"/>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7"/>
      <c r="AP979" s="15"/>
      <c r="AT979" s="15"/>
      <c r="AU979" s="15"/>
      <c r="AV979" s="15"/>
      <c r="AW979" s="15"/>
      <c r="AX979" s="15"/>
      <c r="AY979" s="15"/>
      <c r="AZ979" s="6"/>
      <c r="BA979" s="6"/>
      <c r="BB979" s="6"/>
      <c r="BC979" s="6"/>
      <c r="BD979" s="6"/>
      <c r="BE979" s="6"/>
      <c r="BF979" s="6"/>
      <c r="BG979" s="6"/>
      <c r="BH979" s="6"/>
      <c r="BI979" s="6"/>
      <c r="BJ979" s="6"/>
      <c r="BK979" s="6"/>
      <c r="BL979" s="6"/>
      <c r="BM979" s="6"/>
      <c r="BN979" s="6"/>
      <c r="BO979" s="6"/>
      <c r="BZ979" s="6"/>
    </row>
    <row r="980">
      <c r="A980" s="21"/>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7"/>
      <c r="AP980" s="15"/>
      <c r="AT980" s="15"/>
      <c r="AU980" s="15"/>
      <c r="AV980" s="15"/>
      <c r="AW980" s="15"/>
      <c r="AX980" s="15"/>
      <c r="AY980" s="15"/>
      <c r="AZ980" s="6"/>
      <c r="BA980" s="6"/>
      <c r="BB980" s="6"/>
      <c r="BC980" s="6"/>
      <c r="BD980" s="6"/>
      <c r="BE980" s="6"/>
      <c r="BF980" s="6"/>
      <c r="BG980" s="6"/>
      <c r="BH980" s="6"/>
      <c r="BI980" s="6"/>
      <c r="BJ980" s="6"/>
      <c r="BK980" s="6"/>
      <c r="BL980" s="6"/>
      <c r="BM980" s="6"/>
      <c r="BN980" s="6"/>
      <c r="BO980" s="6"/>
      <c r="BZ980" s="6"/>
    </row>
    <row r="981">
      <c r="A981" s="21"/>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7"/>
      <c r="AP981" s="15"/>
      <c r="AT981" s="15"/>
      <c r="AU981" s="15"/>
      <c r="AV981" s="15"/>
      <c r="AW981" s="15"/>
      <c r="AX981" s="15"/>
      <c r="AY981" s="15"/>
      <c r="AZ981" s="6"/>
      <c r="BA981" s="6"/>
      <c r="BB981" s="6"/>
      <c r="BC981" s="6"/>
      <c r="BD981" s="6"/>
      <c r="BE981" s="6"/>
      <c r="BF981" s="6"/>
      <c r="BG981" s="6"/>
      <c r="BH981" s="6"/>
      <c r="BI981" s="6"/>
      <c r="BJ981" s="6"/>
      <c r="BK981" s="6"/>
      <c r="BL981" s="6"/>
      <c r="BM981" s="6"/>
      <c r="BN981" s="6"/>
      <c r="BO981" s="6"/>
      <c r="BZ981" s="6"/>
    </row>
    <row r="982">
      <c r="A982" s="21"/>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7"/>
      <c r="AP982" s="15"/>
      <c r="AT982" s="15"/>
      <c r="AU982" s="15"/>
      <c r="AV982" s="15"/>
      <c r="AW982" s="15"/>
      <c r="AX982" s="15"/>
      <c r="AY982" s="15"/>
      <c r="AZ982" s="6"/>
      <c r="BA982" s="6"/>
      <c r="BB982" s="6"/>
      <c r="BC982" s="6"/>
      <c r="BD982" s="6"/>
      <c r="BE982" s="6"/>
      <c r="BF982" s="6"/>
      <c r="BG982" s="6"/>
      <c r="BH982" s="6"/>
      <c r="BI982" s="6"/>
      <c r="BJ982" s="6"/>
      <c r="BK982" s="6"/>
      <c r="BL982" s="6"/>
      <c r="BM982" s="6"/>
      <c r="BN982" s="6"/>
      <c r="BO982" s="6"/>
      <c r="BZ982" s="6"/>
    </row>
    <row r="983">
      <c r="A983" s="21"/>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7"/>
      <c r="AP983" s="15"/>
      <c r="AT983" s="15"/>
      <c r="AU983" s="15"/>
      <c r="AV983" s="15"/>
      <c r="AW983" s="15"/>
      <c r="AX983" s="15"/>
      <c r="AY983" s="15"/>
      <c r="AZ983" s="6"/>
      <c r="BA983" s="6"/>
      <c r="BB983" s="6"/>
      <c r="BC983" s="6"/>
      <c r="BD983" s="6"/>
      <c r="BE983" s="6"/>
      <c r="BF983" s="6"/>
      <c r="BG983" s="6"/>
      <c r="BH983" s="6"/>
      <c r="BI983" s="6"/>
      <c r="BJ983" s="6"/>
      <c r="BK983" s="6"/>
      <c r="BL983" s="6"/>
      <c r="BM983" s="6"/>
      <c r="BN983" s="6"/>
      <c r="BO983" s="6"/>
      <c r="BZ983" s="6"/>
    </row>
    <row r="984">
      <c r="A984" s="21"/>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7"/>
      <c r="AP984" s="15"/>
      <c r="AT984" s="15"/>
      <c r="AU984" s="15"/>
      <c r="AV984" s="15"/>
      <c r="AW984" s="15"/>
      <c r="AX984" s="15"/>
      <c r="AY984" s="15"/>
      <c r="AZ984" s="6"/>
      <c r="BA984" s="6"/>
      <c r="BB984" s="6"/>
      <c r="BC984" s="6"/>
      <c r="BD984" s="6"/>
      <c r="BE984" s="6"/>
      <c r="BF984" s="6"/>
      <c r="BG984" s="6"/>
      <c r="BH984" s="6"/>
      <c r="BI984" s="6"/>
      <c r="BJ984" s="6"/>
      <c r="BK984" s="6"/>
      <c r="BL984" s="6"/>
      <c r="BM984" s="6"/>
      <c r="BN984" s="6"/>
      <c r="BO984" s="6"/>
      <c r="BZ984" s="6"/>
    </row>
    <row r="985">
      <c r="A985" s="21"/>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7"/>
      <c r="AP985" s="15"/>
      <c r="AT985" s="15"/>
      <c r="AU985" s="15"/>
      <c r="AV985" s="15"/>
      <c r="AW985" s="15"/>
      <c r="AX985" s="15"/>
      <c r="AY985" s="15"/>
      <c r="AZ985" s="6"/>
      <c r="BA985" s="6"/>
      <c r="BB985" s="6"/>
      <c r="BC985" s="6"/>
      <c r="BD985" s="6"/>
      <c r="BE985" s="6"/>
      <c r="BF985" s="6"/>
      <c r="BG985" s="6"/>
      <c r="BH985" s="6"/>
      <c r="BI985" s="6"/>
      <c r="BJ985" s="6"/>
      <c r="BK985" s="6"/>
      <c r="BL985" s="6"/>
      <c r="BM985" s="6"/>
      <c r="BN985" s="6"/>
      <c r="BO985" s="6"/>
      <c r="BZ985" s="6"/>
    </row>
    <row r="986">
      <c r="A986" s="21"/>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7"/>
      <c r="AP986" s="15"/>
      <c r="AT986" s="15"/>
      <c r="AU986" s="15"/>
      <c r="AV986" s="15"/>
      <c r="AW986" s="15"/>
      <c r="AX986" s="15"/>
      <c r="AY986" s="15"/>
      <c r="AZ986" s="6"/>
      <c r="BA986" s="6"/>
      <c r="BB986" s="6"/>
      <c r="BC986" s="6"/>
      <c r="BD986" s="6"/>
      <c r="BE986" s="6"/>
      <c r="BF986" s="6"/>
      <c r="BG986" s="6"/>
      <c r="BH986" s="6"/>
      <c r="BI986" s="6"/>
      <c r="BJ986" s="6"/>
      <c r="BK986" s="6"/>
      <c r="BL986" s="6"/>
      <c r="BM986" s="6"/>
      <c r="BN986" s="6"/>
      <c r="BO986" s="6"/>
      <c r="BZ986" s="6"/>
    </row>
    <row r="987">
      <c r="A987" s="21"/>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7"/>
      <c r="AP987" s="15"/>
      <c r="AT987" s="15"/>
      <c r="AU987" s="15"/>
      <c r="AV987" s="15"/>
      <c r="AW987" s="15"/>
      <c r="AX987" s="15"/>
      <c r="AY987" s="15"/>
      <c r="AZ987" s="6"/>
      <c r="BA987" s="6"/>
      <c r="BB987" s="6"/>
      <c r="BC987" s="6"/>
      <c r="BD987" s="6"/>
      <c r="BE987" s="6"/>
      <c r="BF987" s="6"/>
      <c r="BG987" s="6"/>
      <c r="BH987" s="6"/>
      <c r="BI987" s="6"/>
      <c r="BJ987" s="6"/>
      <c r="BK987" s="6"/>
      <c r="BL987" s="6"/>
      <c r="BM987" s="6"/>
      <c r="BN987" s="6"/>
      <c r="BO987" s="6"/>
      <c r="BZ987" s="6"/>
    </row>
    <row r="988">
      <c r="A988" s="21"/>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7"/>
      <c r="AP988" s="15"/>
      <c r="AT988" s="15"/>
      <c r="AU988" s="15"/>
      <c r="AV988" s="15"/>
      <c r="AW988" s="15"/>
      <c r="AX988" s="15"/>
      <c r="AY988" s="15"/>
      <c r="AZ988" s="6"/>
      <c r="BA988" s="6"/>
      <c r="BB988" s="6"/>
      <c r="BC988" s="6"/>
      <c r="BD988" s="6"/>
      <c r="BE988" s="6"/>
      <c r="BF988" s="6"/>
      <c r="BG988" s="6"/>
      <c r="BH988" s="6"/>
      <c r="BI988" s="6"/>
      <c r="BJ988" s="6"/>
      <c r="BK988" s="6"/>
      <c r="BL988" s="6"/>
      <c r="BM988" s="6"/>
      <c r="BN988" s="6"/>
      <c r="BO988" s="6"/>
      <c r="BZ988" s="6"/>
    </row>
    <row r="989">
      <c r="A989" s="21"/>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7"/>
      <c r="AP989" s="15"/>
      <c r="AT989" s="15"/>
      <c r="AU989" s="15"/>
      <c r="AV989" s="15"/>
      <c r="AW989" s="15"/>
      <c r="AX989" s="15"/>
      <c r="AY989" s="15"/>
      <c r="AZ989" s="6"/>
      <c r="BA989" s="6"/>
      <c r="BB989" s="6"/>
      <c r="BC989" s="6"/>
      <c r="BD989" s="6"/>
      <c r="BE989" s="6"/>
      <c r="BF989" s="6"/>
      <c r="BG989" s="6"/>
      <c r="BH989" s="6"/>
      <c r="BI989" s="6"/>
      <c r="BJ989" s="6"/>
      <c r="BK989" s="6"/>
      <c r="BL989" s="6"/>
      <c r="BM989" s="6"/>
      <c r="BN989" s="6"/>
      <c r="BO989" s="6"/>
      <c r="BZ989" s="6"/>
    </row>
    <row r="990">
      <c r="A990" s="21"/>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7"/>
      <c r="AP990" s="15"/>
      <c r="AT990" s="15"/>
      <c r="AU990" s="15"/>
      <c r="AV990" s="15"/>
      <c r="AW990" s="15"/>
      <c r="AX990" s="15"/>
      <c r="AY990" s="15"/>
      <c r="AZ990" s="6"/>
      <c r="BA990" s="6"/>
      <c r="BB990" s="6"/>
      <c r="BC990" s="6"/>
      <c r="BD990" s="6"/>
      <c r="BE990" s="6"/>
      <c r="BF990" s="6"/>
      <c r="BG990" s="6"/>
      <c r="BH990" s="6"/>
      <c r="BI990" s="6"/>
      <c r="BJ990" s="6"/>
      <c r="BK990" s="6"/>
      <c r="BL990" s="6"/>
      <c r="BM990" s="6"/>
      <c r="BN990" s="6"/>
      <c r="BO990" s="6"/>
      <c r="BZ990" s="6"/>
    </row>
    <row r="991">
      <c r="A991" s="21"/>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7"/>
      <c r="AP991" s="15"/>
      <c r="AT991" s="15"/>
      <c r="AU991" s="15"/>
      <c r="AV991" s="15"/>
      <c r="AW991" s="15"/>
      <c r="AX991" s="15"/>
      <c r="AY991" s="15"/>
      <c r="AZ991" s="6"/>
      <c r="BA991" s="6"/>
      <c r="BB991" s="6"/>
      <c r="BC991" s="6"/>
      <c r="BD991" s="6"/>
      <c r="BE991" s="6"/>
      <c r="BF991" s="6"/>
      <c r="BG991" s="6"/>
      <c r="BH991" s="6"/>
      <c r="BI991" s="6"/>
      <c r="BJ991" s="6"/>
      <c r="BK991" s="6"/>
      <c r="BL991" s="6"/>
      <c r="BM991" s="6"/>
      <c r="BN991" s="6"/>
      <c r="BO991" s="6"/>
      <c r="BZ991" s="6"/>
    </row>
    <row r="992">
      <c r="A992" s="21"/>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7"/>
      <c r="AP992" s="15"/>
      <c r="AT992" s="15"/>
      <c r="AU992" s="15"/>
      <c r="AV992" s="15"/>
      <c r="AW992" s="15"/>
      <c r="AX992" s="15"/>
      <c r="AY992" s="15"/>
      <c r="AZ992" s="6"/>
      <c r="BA992" s="6"/>
      <c r="BB992" s="6"/>
      <c r="BC992" s="6"/>
      <c r="BD992" s="6"/>
      <c r="BE992" s="6"/>
      <c r="BF992" s="6"/>
      <c r="BG992" s="6"/>
      <c r="BH992" s="6"/>
      <c r="BI992" s="6"/>
      <c r="BJ992" s="6"/>
      <c r="BK992" s="6"/>
      <c r="BL992" s="6"/>
      <c r="BM992" s="6"/>
      <c r="BN992" s="6"/>
      <c r="BO992" s="6"/>
      <c r="BZ992" s="6"/>
    </row>
    <row r="993">
      <c r="A993" s="21"/>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7"/>
      <c r="AP993" s="15"/>
      <c r="AT993" s="15"/>
      <c r="AU993" s="15"/>
      <c r="AV993" s="15"/>
      <c r="AW993" s="15"/>
      <c r="AX993" s="15"/>
      <c r="AY993" s="15"/>
      <c r="AZ993" s="6"/>
      <c r="BA993" s="6"/>
      <c r="BB993" s="6"/>
      <c r="BC993" s="6"/>
      <c r="BD993" s="6"/>
      <c r="BE993" s="6"/>
      <c r="BF993" s="6"/>
      <c r="BG993" s="6"/>
      <c r="BH993" s="6"/>
      <c r="BI993" s="6"/>
      <c r="BJ993" s="6"/>
      <c r="BK993" s="6"/>
      <c r="BL993" s="6"/>
      <c r="BM993" s="6"/>
      <c r="BN993" s="6"/>
      <c r="BO993" s="6"/>
      <c r="BZ993" s="6"/>
    </row>
    <row r="994">
      <c r="A994" s="21"/>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7"/>
      <c r="AP994" s="15"/>
      <c r="AT994" s="15"/>
      <c r="AU994" s="15"/>
      <c r="AV994" s="15"/>
      <c r="AW994" s="15"/>
      <c r="AX994" s="15"/>
      <c r="AY994" s="15"/>
      <c r="AZ994" s="6"/>
      <c r="BA994" s="6"/>
      <c r="BB994" s="6"/>
      <c r="BC994" s="6"/>
      <c r="BD994" s="6"/>
      <c r="BE994" s="6"/>
      <c r="BF994" s="6"/>
      <c r="BG994" s="6"/>
      <c r="BH994" s="6"/>
      <c r="BI994" s="6"/>
      <c r="BJ994" s="6"/>
      <c r="BK994" s="6"/>
      <c r="BL994" s="6"/>
      <c r="BM994" s="6"/>
      <c r="BN994" s="6"/>
      <c r="BO994" s="6"/>
      <c r="BZ994" s="6"/>
    </row>
    <row r="995">
      <c r="A995" s="21"/>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7"/>
      <c r="AP995" s="15"/>
      <c r="AT995" s="15"/>
      <c r="AU995" s="15"/>
      <c r="AV995" s="15"/>
      <c r="AW995" s="15"/>
      <c r="AX995" s="15"/>
      <c r="AY995" s="15"/>
      <c r="AZ995" s="6"/>
      <c r="BA995" s="6"/>
      <c r="BB995" s="6"/>
      <c r="BC995" s="6"/>
      <c r="BD995" s="6"/>
      <c r="BE995" s="6"/>
      <c r="BF995" s="6"/>
      <c r="BG995" s="6"/>
      <c r="BH995" s="6"/>
      <c r="BI995" s="6"/>
      <c r="BJ995" s="6"/>
      <c r="BK995" s="6"/>
      <c r="BL995" s="6"/>
      <c r="BM995" s="6"/>
      <c r="BN995" s="6"/>
      <c r="BO995" s="6"/>
      <c r="BZ995" s="6"/>
    </row>
    <row r="996">
      <c r="A996" s="21"/>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7"/>
      <c r="AP996" s="15"/>
      <c r="AT996" s="15"/>
      <c r="AU996" s="15"/>
      <c r="AV996" s="15"/>
      <c r="AW996" s="15"/>
      <c r="AX996" s="15"/>
      <c r="AY996" s="15"/>
      <c r="AZ996" s="6"/>
      <c r="BA996" s="6"/>
      <c r="BB996" s="6"/>
      <c r="BC996" s="6"/>
      <c r="BD996" s="6"/>
      <c r="BE996" s="6"/>
      <c r="BF996" s="6"/>
      <c r="BG996" s="6"/>
      <c r="BH996" s="6"/>
      <c r="BI996" s="6"/>
      <c r="BJ996" s="6"/>
      <c r="BK996" s="6"/>
      <c r="BL996" s="6"/>
      <c r="BM996" s="6"/>
      <c r="BN996" s="6"/>
      <c r="BO996" s="6"/>
      <c r="BZ996" s="6"/>
    </row>
    <row r="997">
      <c r="A997" s="21"/>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7"/>
      <c r="AP997" s="15"/>
      <c r="AT997" s="15"/>
      <c r="AU997" s="15"/>
      <c r="AV997" s="15"/>
      <c r="AW997" s="15"/>
      <c r="AX997" s="15"/>
      <c r="AY997" s="15"/>
      <c r="AZ997" s="6"/>
      <c r="BA997" s="6"/>
      <c r="BB997" s="6"/>
      <c r="BC997" s="6"/>
      <c r="BD997" s="6"/>
      <c r="BE997" s="6"/>
      <c r="BF997" s="6"/>
      <c r="BG997" s="6"/>
      <c r="BH997" s="6"/>
      <c r="BI997" s="6"/>
      <c r="BJ997" s="6"/>
      <c r="BK997" s="6"/>
      <c r="BL997" s="6"/>
      <c r="BM997" s="6"/>
      <c r="BN997" s="6"/>
      <c r="BO997" s="6"/>
      <c r="BZ997" s="6"/>
    </row>
    <row r="998">
      <c r="A998" s="21"/>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7"/>
      <c r="AP998" s="15"/>
      <c r="AT998" s="15"/>
      <c r="AU998" s="15"/>
      <c r="AV998" s="15"/>
      <c r="AW998" s="15"/>
      <c r="AX998" s="15"/>
      <c r="AY998" s="15"/>
      <c r="AZ998" s="6"/>
      <c r="BA998" s="6"/>
      <c r="BB998" s="6"/>
      <c r="BC998" s="6"/>
      <c r="BD998" s="6"/>
      <c r="BE998" s="6"/>
      <c r="BF998" s="6"/>
      <c r="BG998" s="6"/>
      <c r="BH998" s="6"/>
      <c r="BI998" s="6"/>
      <c r="BJ998" s="6"/>
      <c r="BK998" s="6"/>
      <c r="BL998" s="6"/>
      <c r="BM998" s="6"/>
      <c r="BN998" s="6"/>
      <c r="BO998" s="6"/>
      <c r="BZ998" s="6"/>
    </row>
    <row r="999">
      <c r="A999" s="21"/>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7"/>
      <c r="AP999" s="15"/>
      <c r="AT999" s="15"/>
      <c r="AU999" s="15"/>
      <c r="AV999" s="15"/>
      <c r="AW999" s="15"/>
      <c r="AX999" s="15"/>
      <c r="AY999" s="15"/>
      <c r="AZ999" s="6"/>
      <c r="BA999" s="6"/>
      <c r="BB999" s="6"/>
      <c r="BC999" s="6"/>
      <c r="BD999" s="6"/>
      <c r="BE999" s="6"/>
      <c r="BF999" s="6"/>
      <c r="BG999" s="6"/>
      <c r="BH999" s="6"/>
      <c r="BI999" s="6"/>
      <c r="BJ999" s="6"/>
      <c r="BK999" s="6"/>
      <c r="BL999" s="6"/>
      <c r="BM999" s="6"/>
      <c r="BN999" s="6"/>
      <c r="BO999" s="6"/>
      <c r="BZ999" s="6"/>
    </row>
    <row r="1000">
      <c r="A1000" s="21"/>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7"/>
      <c r="AP1000" s="15"/>
      <c r="AT1000" s="15"/>
      <c r="AU1000" s="15"/>
      <c r="AV1000" s="15"/>
      <c r="AW1000" s="15"/>
      <c r="AX1000" s="15"/>
      <c r="AY1000" s="15"/>
      <c r="AZ1000" s="6"/>
      <c r="BA1000" s="6"/>
      <c r="BB1000" s="6"/>
      <c r="BC1000" s="6"/>
      <c r="BD1000" s="6"/>
      <c r="BE1000" s="6"/>
      <c r="BF1000" s="6"/>
      <c r="BG1000" s="6"/>
      <c r="BH1000" s="6"/>
      <c r="BI1000" s="6"/>
      <c r="BJ1000" s="6"/>
      <c r="BK1000" s="6"/>
      <c r="BL1000" s="6"/>
      <c r="BM1000" s="6"/>
      <c r="BN1000" s="6"/>
      <c r="BO1000" s="6"/>
      <c r="BZ1000" s="6"/>
    </row>
  </sheetData>
  <mergeCells count="1">
    <mergeCell ref="AD99:AF99"/>
  </mergeCells>
  <conditionalFormatting sqref="AO1:AO101 AO112:AO1000">
    <cfRule type="expression" dxfId="0" priority="1">
      <formula>countif(AO:AO,AO1)&gt;1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92.29"/>
    <col customWidth="1" min="2" max="2" width="24.86"/>
    <col customWidth="1" min="3" max="3" width="35.86"/>
    <col customWidth="1" min="4" max="4" width="40.29"/>
    <col customWidth="1" min="5" max="5" width="32.14"/>
    <col customWidth="1" min="6" max="6" width="28.43"/>
    <col customWidth="1" min="7" max="7" width="38.29"/>
    <col customWidth="1" min="8" max="8" width="40.43"/>
    <col customWidth="1" min="9" max="9" width="18.0"/>
    <col customWidth="1" min="12" max="12" width="28.57"/>
    <col customWidth="1" min="13" max="13" width="5.71"/>
  </cols>
  <sheetData>
    <row r="1">
      <c r="A1" s="22" t="s">
        <v>627</v>
      </c>
      <c r="B1" s="23" t="s">
        <v>628</v>
      </c>
      <c r="C1" s="23" t="s">
        <v>629</v>
      </c>
      <c r="D1" s="23" t="s">
        <v>630</v>
      </c>
      <c r="E1" s="23" t="s">
        <v>631</v>
      </c>
      <c r="F1" s="23" t="s">
        <v>632</v>
      </c>
      <c r="G1" s="23" t="s">
        <v>633</v>
      </c>
      <c r="H1" s="23" t="s">
        <v>634</v>
      </c>
      <c r="I1" s="23" t="s">
        <v>635</v>
      </c>
      <c r="J1" s="23" t="s">
        <v>636</v>
      </c>
      <c r="K1" s="3" t="s">
        <v>637</v>
      </c>
      <c r="L1" s="24" t="s">
        <v>637</v>
      </c>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row>
    <row r="2">
      <c r="A2" s="26" t="s">
        <v>56</v>
      </c>
      <c r="B2" s="10">
        <v>2.0</v>
      </c>
      <c r="C2" s="10">
        <v>1.0</v>
      </c>
      <c r="D2" s="10">
        <f t="shared" ref="D2:D101" si="1"> C2 + I2</f>
        <v>1</v>
      </c>
      <c r="E2" s="10">
        <v>2152.00016</v>
      </c>
      <c r="F2" s="27">
        <f t="shared" ref="F2:F101" si="2"> E2 /60 /60</f>
        <v>0.5977778222</v>
      </c>
      <c r="G2" s="28">
        <f t="shared" ref="G2:G101" si="3">IF(E2 = -1, -1, B2)</f>
        <v>2</v>
      </c>
      <c r="H2" s="29">
        <f t="shared" ref="H2:H7" si="4">IF(E2 = -1, B2, -1)</f>
        <v>-1</v>
      </c>
      <c r="I2" s="10">
        <v>0.0</v>
      </c>
      <c r="J2" s="10">
        <v>0.0</v>
      </c>
      <c r="K2" s="28">
        <f t="shared" ref="K2:K101" si="5"> J2 + I2</f>
        <v>0</v>
      </c>
      <c r="L2" s="30">
        <v>0.0</v>
      </c>
    </row>
    <row r="3">
      <c r="A3" s="26" t="s">
        <v>64</v>
      </c>
      <c r="B3" s="10">
        <v>4.0</v>
      </c>
      <c r="C3" s="10">
        <v>7.0</v>
      </c>
      <c r="D3" s="10">
        <f t="shared" si="1"/>
        <v>7</v>
      </c>
      <c r="E3" s="10">
        <v>-1.0</v>
      </c>
      <c r="F3" s="27">
        <f t="shared" si="2"/>
        <v>-0.0002777777778</v>
      </c>
      <c r="G3" s="28">
        <f t="shared" si="3"/>
        <v>-1</v>
      </c>
      <c r="H3" s="29">
        <f t="shared" si="4"/>
        <v>4</v>
      </c>
      <c r="I3" s="10">
        <v>0.0</v>
      </c>
      <c r="J3" s="10">
        <v>1.0</v>
      </c>
      <c r="K3" s="28">
        <f t="shared" si="5"/>
        <v>1</v>
      </c>
      <c r="L3" s="30">
        <v>1.0</v>
      </c>
    </row>
    <row r="4">
      <c r="A4" s="26" t="s">
        <v>122</v>
      </c>
      <c r="B4" s="10">
        <v>2.0</v>
      </c>
      <c r="C4" s="10">
        <v>0.0</v>
      </c>
      <c r="D4" s="10">
        <f t="shared" si="1"/>
        <v>0</v>
      </c>
      <c r="E4" s="10">
        <v>3920.99912</v>
      </c>
      <c r="F4" s="27">
        <f t="shared" si="2"/>
        <v>1.089166422</v>
      </c>
      <c r="G4" s="28">
        <f t="shared" si="3"/>
        <v>2</v>
      </c>
      <c r="H4" s="29">
        <f t="shared" si="4"/>
        <v>-1</v>
      </c>
      <c r="I4" s="10">
        <v>0.0</v>
      </c>
      <c r="J4" s="10">
        <v>0.0</v>
      </c>
      <c r="K4" s="28">
        <f t="shared" si="5"/>
        <v>0</v>
      </c>
      <c r="L4" s="30">
        <v>0.0</v>
      </c>
    </row>
    <row r="5">
      <c r="A5" s="26" t="s">
        <v>99</v>
      </c>
      <c r="B5" s="10">
        <v>6.0</v>
      </c>
      <c r="C5" s="10">
        <v>8.0</v>
      </c>
      <c r="D5" s="10">
        <f t="shared" si="1"/>
        <v>10</v>
      </c>
      <c r="E5" s="10">
        <v>0.0</v>
      </c>
      <c r="F5" s="27">
        <f t="shared" si="2"/>
        <v>0</v>
      </c>
      <c r="G5" s="28">
        <f t="shared" si="3"/>
        <v>6</v>
      </c>
      <c r="H5" s="29">
        <f t="shared" si="4"/>
        <v>-1</v>
      </c>
      <c r="I5" s="10">
        <v>2.0</v>
      </c>
      <c r="J5" s="10">
        <v>2.0</v>
      </c>
      <c r="K5" s="28">
        <f t="shared" si="5"/>
        <v>4</v>
      </c>
      <c r="L5" s="30">
        <v>4.0</v>
      </c>
    </row>
    <row r="6">
      <c r="A6" s="26" t="s">
        <v>103</v>
      </c>
      <c r="B6" s="10">
        <v>1.0</v>
      </c>
      <c r="C6" s="10">
        <v>5.0</v>
      </c>
      <c r="D6" s="10">
        <f t="shared" si="1"/>
        <v>6</v>
      </c>
      <c r="E6" s="10">
        <v>103913.001</v>
      </c>
      <c r="F6" s="27">
        <f t="shared" si="2"/>
        <v>28.8647225</v>
      </c>
      <c r="G6" s="28">
        <f t="shared" si="3"/>
        <v>1</v>
      </c>
      <c r="H6" s="29">
        <f t="shared" si="4"/>
        <v>-1</v>
      </c>
      <c r="I6" s="10">
        <v>1.0</v>
      </c>
      <c r="J6" s="10">
        <v>2.0</v>
      </c>
      <c r="K6" s="28">
        <f t="shared" si="5"/>
        <v>3</v>
      </c>
      <c r="L6" s="30">
        <v>3.0</v>
      </c>
    </row>
    <row r="7">
      <c r="A7" s="26" t="s">
        <v>93</v>
      </c>
      <c r="B7" s="10">
        <v>1.0</v>
      </c>
      <c r="C7" s="10">
        <v>6.0</v>
      </c>
      <c r="D7" s="10">
        <f t="shared" si="1"/>
        <v>6</v>
      </c>
      <c r="E7" s="10">
        <v>98065.9995</v>
      </c>
      <c r="F7" s="27">
        <f t="shared" si="2"/>
        <v>27.24055542</v>
      </c>
      <c r="G7" s="28">
        <f t="shared" si="3"/>
        <v>1</v>
      </c>
      <c r="H7" s="29">
        <f t="shared" si="4"/>
        <v>-1</v>
      </c>
      <c r="I7" s="10">
        <v>0.0</v>
      </c>
      <c r="J7" s="10">
        <v>3.0</v>
      </c>
      <c r="K7" s="28">
        <f t="shared" si="5"/>
        <v>3</v>
      </c>
      <c r="L7" s="30">
        <v>3.0</v>
      </c>
    </row>
    <row r="8">
      <c r="A8" s="26" t="s">
        <v>182</v>
      </c>
      <c r="B8" s="10">
        <v>2.0</v>
      </c>
      <c r="C8" s="10">
        <v>8.0</v>
      </c>
      <c r="D8" s="10">
        <f t="shared" si="1"/>
        <v>13</v>
      </c>
      <c r="E8" s="10">
        <v>7.7484129E7</v>
      </c>
      <c r="F8" s="27">
        <f t="shared" si="2"/>
        <v>21523.36917</v>
      </c>
      <c r="G8" s="28">
        <f t="shared" si="3"/>
        <v>2</v>
      </c>
      <c r="H8" s="31" t="s">
        <v>638</v>
      </c>
      <c r="I8" s="10">
        <v>5.0</v>
      </c>
      <c r="J8" s="10">
        <v>3.0</v>
      </c>
      <c r="K8" s="28">
        <f t="shared" si="5"/>
        <v>8</v>
      </c>
      <c r="L8" s="30">
        <v>8.0</v>
      </c>
    </row>
    <row r="9">
      <c r="A9" s="26" t="s">
        <v>188</v>
      </c>
      <c r="B9" s="10">
        <v>1.0</v>
      </c>
      <c r="C9" s="10">
        <v>4.0</v>
      </c>
      <c r="D9" s="10">
        <f t="shared" si="1"/>
        <v>4</v>
      </c>
      <c r="E9" s="10">
        <v>9443.99909</v>
      </c>
      <c r="F9" s="27">
        <f t="shared" si="2"/>
        <v>2.623333081</v>
      </c>
      <c r="G9" s="28">
        <f t="shared" si="3"/>
        <v>1</v>
      </c>
      <c r="H9" s="29">
        <f t="shared" ref="H9:H101" si="6">IF(E9 = -1, B9, -1)</f>
        <v>-1</v>
      </c>
      <c r="I9" s="10">
        <v>0.0</v>
      </c>
      <c r="J9" s="10">
        <v>4.0</v>
      </c>
      <c r="K9" s="28">
        <f t="shared" si="5"/>
        <v>4</v>
      </c>
      <c r="L9" s="30">
        <v>4.0</v>
      </c>
    </row>
    <row r="10">
      <c r="A10" s="26" t="s">
        <v>252</v>
      </c>
      <c r="B10" s="10">
        <v>5.0</v>
      </c>
      <c r="C10" s="10">
        <v>0.0</v>
      </c>
      <c r="D10" s="10">
        <f t="shared" si="1"/>
        <v>1</v>
      </c>
      <c r="E10" s="10">
        <v>0.0</v>
      </c>
      <c r="F10" s="27">
        <f t="shared" si="2"/>
        <v>0</v>
      </c>
      <c r="G10" s="28">
        <f t="shared" si="3"/>
        <v>5</v>
      </c>
      <c r="H10" s="29">
        <f t="shared" si="6"/>
        <v>-1</v>
      </c>
      <c r="I10" s="10">
        <v>1.0</v>
      </c>
      <c r="J10" s="10">
        <v>0.0</v>
      </c>
      <c r="K10" s="28">
        <f t="shared" si="5"/>
        <v>1</v>
      </c>
      <c r="L10" s="30">
        <v>1.0</v>
      </c>
    </row>
    <row r="11">
      <c r="A11" s="26" t="s">
        <v>129</v>
      </c>
      <c r="B11" s="10">
        <v>2.0</v>
      </c>
      <c r="C11" s="10">
        <v>5.0</v>
      </c>
      <c r="D11" s="10">
        <f t="shared" si="1"/>
        <v>5</v>
      </c>
      <c r="E11" s="10">
        <v>1218.00084</v>
      </c>
      <c r="F11" s="27">
        <f t="shared" si="2"/>
        <v>0.3383335667</v>
      </c>
      <c r="G11" s="28">
        <f t="shared" si="3"/>
        <v>2</v>
      </c>
      <c r="H11" s="29">
        <f t="shared" si="6"/>
        <v>-1</v>
      </c>
      <c r="I11" s="10">
        <v>0.0</v>
      </c>
      <c r="J11" s="10">
        <v>2.0</v>
      </c>
      <c r="K11" s="28">
        <f t="shared" si="5"/>
        <v>2</v>
      </c>
      <c r="L11" s="30">
        <v>2.0</v>
      </c>
    </row>
    <row r="12">
      <c r="A12" s="26" t="s">
        <v>259</v>
      </c>
      <c r="B12" s="10">
        <v>5.0</v>
      </c>
      <c r="C12" s="10">
        <v>1.0</v>
      </c>
      <c r="D12" s="10">
        <f t="shared" si="1"/>
        <v>2</v>
      </c>
      <c r="E12" s="10">
        <v>53.00008</v>
      </c>
      <c r="F12" s="27">
        <f t="shared" si="2"/>
        <v>0.01472224444</v>
      </c>
      <c r="G12" s="28">
        <f t="shared" si="3"/>
        <v>5</v>
      </c>
      <c r="H12" s="29">
        <f t="shared" si="6"/>
        <v>-1</v>
      </c>
      <c r="I12" s="10">
        <v>1.0</v>
      </c>
      <c r="J12" s="10">
        <v>0.0</v>
      </c>
      <c r="K12" s="28">
        <f t="shared" si="5"/>
        <v>1</v>
      </c>
      <c r="L12" s="30">
        <v>1.0</v>
      </c>
    </row>
    <row r="13">
      <c r="A13" s="26" t="s">
        <v>218</v>
      </c>
      <c r="B13" s="10">
        <v>1.0</v>
      </c>
      <c r="C13" s="10">
        <v>0.0</v>
      </c>
      <c r="D13" s="10">
        <f t="shared" si="1"/>
        <v>1</v>
      </c>
      <c r="E13" s="10">
        <v>0.0</v>
      </c>
      <c r="F13" s="27">
        <f t="shared" si="2"/>
        <v>0</v>
      </c>
      <c r="G13" s="28">
        <f t="shared" si="3"/>
        <v>1</v>
      </c>
      <c r="H13" s="29">
        <f t="shared" si="6"/>
        <v>-1</v>
      </c>
      <c r="I13" s="10">
        <v>1.0</v>
      </c>
      <c r="J13" s="10">
        <v>0.0</v>
      </c>
      <c r="K13" s="28">
        <f t="shared" si="5"/>
        <v>1</v>
      </c>
      <c r="L13" s="30">
        <v>1.0</v>
      </c>
    </row>
    <row r="14">
      <c r="A14" s="26" t="s">
        <v>140</v>
      </c>
      <c r="B14" s="10">
        <v>5.0</v>
      </c>
      <c r="C14" s="10">
        <v>1.0</v>
      </c>
      <c r="D14" s="10">
        <f t="shared" si="1"/>
        <v>1</v>
      </c>
      <c r="E14" s="10">
        <v>6056.99997</v>
      </c>
      <c r="F14" s="27">
        <f t="shared" si="2"/>
        <v>1.682499992</v>
      </c>
      <c r="G14" s="28">
        <f t="shared" si="3"/>
        <v>5</v>
      </c>
      <c r="H14" s="29">
        <f t="shared" si="6"/>
        <v>-1</v>
      </c>
      <c r="I14" s="10">
        <v>0.0</v>
      </c>
      <c r="J14" s="10">
        <v>0.0</v>
      </c>
      <c r="K14" s="28">
        <f t="shared" si="5"/>
        <v>0</v>
      </c>
      <c r="L14" s="30">
        <v>0.0</v>
      </c>
    </row>
    <row r="15">
      <c r="A15" s="26" t="s">
        <v>135</v>
      </c>
      <c r="B15" s="10">
        <v>5.0</v>
      </c>
      <c r="C15" s="10">
        <v>2.0</v>
      </c>
      <c r="D15" s="10">
        <f t="shared" si="1"/>
        <v>2</v>
      </c>
      <c r="E15" s="10">
        <v>7656.00025</v>
      </c>
      <c r="F15" s="27">
        <f t="shared" si="2"/>
        <v>2.126666736</v>
      </c>
      <c r="G15" s="28">
        <f t="shared" si="3"/>
        <v>5</v>
      </c>
      <c r="H15" s="29">
        <f t="shared" si="6"/>
        <v>-1</v>
      </c>
      <c r="I15" s="10">
        <v>0.0</v>
      </c>
      <c r="J15" s="10">
        <v>1.0</v>
      </c>
      <c r="K15" s="28">
        <f t="shared" si="5"/>
        <v>1</v>
      </c>
      <c r="L15" s="30">
        <v>1.0</v>
      </c>
    </row>
    <row r="16">
      <c r="A16" s="26" t="s">
        <v>224</v>
      </c>
      <c r="B16" s="10">
        <v>4.0</v>
      </c>
      <c r="C16" s="10">
        <v>6.0</v>
      </c>
      <c r="D16" s="10">
        <f t="shared" si="1"/>
        <v>6</v>
      </c>
      <c r="E16" s="10">
        <v>-1.0</v>
      </c>
      <c r="F16" s="27">
        <f t="shared" si="2"/>
        <v>-0.0002777777778</v>
      </c>
      <c r="G16" s="28">
        <f t="shared" si="3"/>
        <v>-1</v>
      </c>
      <c r="H16" s="29">
        <f t="shared" si="6"/>
        <v>4</v>
      </c>
      <c r="I16" s="10">
        <v>0.0</v>
      </c>
      <c r="J16" s="10">
        <v>1.0</v>
      </c>
      <c r="K16" s="28">
        <f t="shared" si="5"/>
        <v>1</v>
      </c>
      <c r="L16" s="30">
        <v>1.0</v>
      </c>
    </row>
    <row r="17">
      <c r="A17" s="26" t="s">
        <v>231</v>
      </c>
      <c r="B17" s="10">
        <v>2.0</v>
      </c>
      <c r="C17" s="10">
        <v>3.0</v>
      </c>
      <c r="D17" s="10">
        <f t="shared" si="1"/>
        <v>16</v>
      </c>
      <c r="E17" s="10">
        <v>5604917.0</v>
      </c>
      <c r="F17" s="27">
        <f t="shared" si="2"/>
        <v>1556.921389</v>
      </c>
      <c r="G17" s="28">
        <f t="shared" si="3"/>
        <v>2</v>
      </c>
      <c r="H17" s="29">
        <f t="shared" si="6"/>
        <v>-1</v>
      </c>
      <c r="I17" s="10">
        <v>13.0</v>
      </c>
      <c r="J17" s="10">
        <v>1.0</v>
      </c>
      <c r="K17" s="28">
        <f t="shared" si="5"/>
        <v>14</v>
      </c>
      <c r="L17" s="30">
        <v>14.0</v>
      </c>
    </row>
    <row r="18">
      <c r="A18" s="26" t="s">
        <v>263</v>
      </c>
      <c r="B18" s="10">
        <v>1.0</v>
      </c>
      <c r="C18" s="10">
        <v>0.0</v>
      </c>
      <c r="D18" s="10">
        <f t="shared" si="1"/>
        <v>1</v>
      </c>
      <c r="E18" s="10">
        <v>254236.0</v>
      </c>
      <c r="F18" s="27">
        <f t="shared" si="2"/>
        <v>70.62111111</v>
      </c>
      <c r="G18" s="28">
        <f t="shared" si="3"/>
        <v>1</v>
      </c>
      <c r="H18" s="29">
        <f t="shared" si="6"/>
        <v>-1</v>
      </c>
      <c r="I18" s="10">
        <v>1.0</v>
      </c>
      <c r="J18" s="10">
        <v>0.0</v>
      </c>
      <c r="K18" s="28">
        <f t="shared" si="5"/>
        <v>1</v>
      </c>
      <c r="L18" s="30">
        <v>1.0</v>
      </c>
    </row>
    <row r="19">
      <c r="A19" s="26" t="s">
        <v>154</v>
      </c>
      <c r="B19" s="10">
        <v>1.0</v>
      </c>
      <c r="C19" s="10">
        <v>11.0</v>
      </c>
      <c r="D19" s="10">
        <f t="shared" si="1"/>
        <v>13</v>
      </c>
      <c r="E19" s="10">
        <v>380336.0</v>
      </c>
      <c r="F19" s="27">
        <f t="shared" si="2"/>
        <v>105.6488889</v>
      </c>
      <c r="G19" s="28">
        <f t="shared" si="3"/>
        <v>1</v>
      </c>
      <c r="H19" s="29">
        <f t="shared" si="6"/>
        <v>-1</v>
      </c>
      <c r="I19" s="10">
        <v>2.0</v>
      </c>
      <c r="J19" s="10">
        <v>4.0</v>
      </c>
      <c r="K19" s="28">
        <f t="shared" si="5"/>
        <v>6</v>
      </c>
      <c r="L19" s="30">
        <v>6.0</v>
      </c>
    </row>
    <row r="20">
      <c r="A20" s="26" t="s">
        <v>278</v>
      </c>
      <c r="B20" s="10">
        <v>2.0</v>
      </c>
      <c r="C20" s="10">
        <v>7.0</v>
      </c>
      <c r="D20" s="10">
        <f t="shared" si="1"/>
        <v>8</v>
      </c>
      <c r="E20" s="10">
        <v>-1.0</v>
      </c>
      <c r="F20" s="27">
        <f t="shared" si="2"/>
        <v>-0.0002777777778</v>
      </c>
      <c r="G20" s="28">
        <f t="shared" si="3"/>
        <v>-1</v>
      </c>
      <c r="H20" s="29">
        <f t="shared" si="6"/>
        <v>2</v>
      </c>
      <c r="I20" s="10">
        <v>1.0</v>
      </c>
      <c r="J20" s="10">
        <v>2.0</v>
      </c>
      <c r="K20" s="28">
        <f t="shared" si="5"/>
        <v>3</v>
      </c>
      <c r="L20" s="30">
        <v>3.0</v>
      </c>
    </row>
    <row r="21">
      <c r="A21" s="26" t="s">
        <v>158</v>
      </c>
      <c r="B21" s="10">
        <v>3.0</v>
      </c>
      <c r="C21" s="10">
        <v>4.0</v>
      </c>
      <c r="D21" s="10">
        <f t="shared" si="1"/>
        <v>4</v>
      </c>
      <c r="E21" s="10">
        <v>-1.0</v>
      </c>
      <c r="F21" s="27">
        <f t="shared" si="2"/>
        <v>-0.0002777777778</v>
      </c>
      <c r="G21" s="28">
        <f t="shared" si="3"/>
        <v>-1</v>
      </c>
      <c r="H21" s="29">
        <f t="shared" si="6"/>
        <v>3</v>
      </c>
      <c r="I21" s="10">
        <v>0.0</v>
      </c>
      <c r="J21" s="10">
        <v>1.0</v>
      </c>
      <c r="K21" s="28">
        <f t="shared" si="5"/>
        <v>1</v>
      </c>
      <c r="L21" s="30">
        <v>1.0</v>
      </c>
    </row>
    <row r="22">
      <c r="A22" s="26" t="s">
        <v>295</v>
      </c>
      <c r="B22" s="10">
        <v>12.0</v>
      </c>
      <c r="C22" s="10">
        <v>2.0</v>
      </c>
      <c r="D22" s="10">
        <f t="shared" si="1"/>
        <v>2</v>
      </c>
      <c r="E22" s="10">
        <v>-1.0</v>
      </c>
      <c r="F22" s="27">
        <f t="shared" si="2"/>
        <v>-0.0002777777778</v>
      </c>
      <c r="G22" s="28">
        <f t="shared" si="3"/>
        <v>-1</v>
      </c>
      <c r="H22" s="29">
        <f t="shared" si="6"/>
        <v>12</v>
      </c>
      <c r="I22" s="10">
        <v>0.0</v>
      </c>
      <c r="J22" s="10">
        <v>0.0</v>
      </c>
      <c r="K22" s="28">
        <f t="shared" si="5"/>
        <v>0</v>
      </c>
      <c r="L22" s="30">
        <v>0.0</v>
      </c>
    </row>
    <row r="23" ht="18.75" customHeight="1">
      <c r="A23" s="26" t="s">
        <v>300</v>
      </c>
      <c r="B23" s="10">
        <v>3.0</v>
      </c>
      <c r="C23" s="10">
        <v>3.0</v>
      </c>
      <c r="D23" s="10">
        <f t="shared" si="1"/>
        <v>4</v>
      </c>
      <c r="E23" s="10">
        <v>-1.0</v>
      </c>
      <c r="F23" s="27">
        <f t="shared" si="2"/>
        <v>-0.0002777777778</v>
      </c>
      <c r="G23" s="28">
        <f t="shared" si="3"/>
        <v>-1</v>
      </c>
      <c r="H23" s="29">
        <f t="shared" si="6"/>
        <v>3</v>
      </c>
      <c r="I23" s="10">
        <v>1.0</v>
      </c>
      <c r="J23" s="10">
        <v>0.0</v>
      </c>
      <c r="K23" s="28">
        <f t="shared" si="5"/>
        <v>1</v>
      </c>
      <c r="L23" s="30">
        <v>1.0</v>
      </c>
    </row>
    <row r="24">
      <c r="A24" s="26" t="s">
        <v>141</v>
      </c>
      <c r="B24" s="10">
        <v>1.0</v>
      </c>
      <c r="C24" s="10">
        <v>9.0</v>
      </c>
      <c r="D24" s="10">
        <f t="shared" si="1"/>
        <v>12</v>
      </c>
      <c r="E24" s="10">
        <v>3123975.0</v>
      </c>
      <c r="F24" s="27">
        <f t="shared" si="2"/>
        <v>867.7708333</v>
      </c>
      <c r="G24" s="28">
        <f t="shared" si="3"/>
        <v>1</v>
      </c>
      <c r="H24" s="29">
        <f t="shared" si="6"/>
        <v>-1</v>
      </c>
      <c r="I24" s="10">
        <v>3.0</v>
      </c>
      <c r="J24" s="10">
        <v>4.0</v>
      </c>
      <c r="K24" s="28">
        <f t="shared" si="5"/>
        <v>7</v>
      </c>
      <c r="L24" s="30">
        <v>7.0</v>
      </c>
    </row>
    <row r="25">
      <c r="A25" s="26" t="s">
        <v>148</v>
      </c>
      <c r="B25" s="10">
        <v>0.0</v>
      </c>
      <c r="C25" s="10">
        <v>8.0</v>
      </c>
      <c r="D25" s="10">
        <f t="shared" si="1"/>
        <v>9</v>
      </c>
      <c r="E25" s="10">
        <v>-1.0</v>
      </c>
      <c r="F25" s="27">
        <f t="shared" si="2"/>
        <v>-0.0002777777778</v>
      </c>
      <c r="G25" s="28">
        <f t="shared" si="3"/>
        <v>-1</v>
      </c>
      <c r="H25" s="29">
        <f t="shared" si="6"/>
        <v>0</v>
      </c>
      <c r="I25" s="10">
        <v>1.0</v>
      </c>
      <c r="J25" s="10">
        <v>4.0</v>
      </c>
      <c r="K25" s="28">
        <f t="shared" si="5"/>
        <v>5</v>
      </c>
      <c r="L25" s="30">
        <v>5.0</v>
      </c>
    </row>
    <row r="26">
      <c r="A26" s="26" t="s">
        <v>306</v>
      </c>
      <c r="B26" s="10">
        <v>0.0</v>
      </c>
      <c r="C26" s="10">
        <v>5.0</v>
      </c>
      <c r="D26" s="10">
        <f t="shared" si="1"/>
        <v>5</v>
      </c>
      <c r="E26" s="10">
        <v>-1.0</v>
      </c>
      <c r="F26" s="27">
        <f t="shared" si="2"/>
        <v>-0.0002777777778</v>
      </c>
      <c r="G26" s="28">
        <f t="shared" si="3"/>
        <v>-1</v>
      </c>
      <c r="H26" s="29">
        <f t="shared" si="6"/>
        <v>0</v>
      </c>
      <c r="I26" s="10">
        <v>0.0</v>
      </c>
      <c r="J26" s="10">
        <v>0.0</v>
      </c>
      <c r="K26" s="28">
        <f t="shared" si="5"/>
        <v>0</v>
      </c>
      <c r="L26" s="30">
        <v>0.0</v>
      </c>
    </row>
    <row r="27">
      <c r="A27" s="26" t="s">
        <v>74</v>
      </c>
      <c r="B27" s="10">
        <v>1.0</v>
      </c>
      <c r="C27" s="10">
        <v>4.0</v>
      </c>
      <c r="D27" s="10">
        <f t="shared" si="1"/>
        <v>5</v>
      </c>
      <c r="E27" s="10">
        <v>507253.0</v>
      </c>
      <c r="F27" s="27">
        <f t="shared" si="2"/>
        <v>140.9036111</v>
      </c>
      <c r="G27" s="28">
        <f t="shared" si="3"/>
        <v>1</v>
      </c>
      <c r="H27" s="29">
        <f t="shared" si="6"/>
        <v>-1</v>
      </c>
      <c r="I27" s="10">
        <v>1.0</v>
      </c>
      <c r="J27" s="10">
        <v>1.0</v>
      </c>
      <c r="K27" s="28">
        <f t="shared" si="5"/>
        <v>2</v>
      </c>
      <c r="L27" s="30">
        <v>2.0</v>
      </c>
    </row>
    <row r="28">
      <c r="A28" s="26" t="s">
        <v>81</v>
      </c>
      <c r="B28" s="10">
        <v>2.0</v>
      </c>
      <c r="C28" s="10">
        <v>3.0</v>
      </c>
      <c r="D28" s="10">
        <f t="shared" si="1"/>
        <v>4</v>
      </c>
      <c r="E28" s="10">
        <v>947.999563</v>
      </c>
      <c r="F28" s="27">
        <f t="shared" si="2"/>
        <v>0.2633332119</v>
      </c>
      <c r="G28" s="28">
        <f t="shared" si="3"/>
        <v>2</v>
      </c>
      <c r="H28" s="29">
        <f t="shared" si="6"/>
        <v>-1</v>
      </c>
      <c r="I28" s="10">
        <v>1.0</v>
      </c>
      <c r="J28" s="10">
        <v>1.0</v>
      </c>
      <c r="K28" s="28">
        <f t="shared" si="5"/>
        <v>2</v>
      </c>
      <c r="L28" s="30">
        <v>2.0</v>
      </c>
    </row>
    <row r="29">
      <c r="A29" s="26" t="s">
        <v>86</v>
      </c>
      <c r="B29" s="10">
        <v>1.0</v>
      </c>
      <c r="C29" s="10">
        <v>2.0</v>
      </c>
      <c r="D29" s="10">
        <f t="shared" si="1"/>
        <v>4</v>
      </c>
      <c r="E29" s="10">
        <v>45351.0001</v>
      </c>
      <c r="F29" s="27">
        <f t="shared" si="2"/>
        <v>12.59750003</v>
      </c>
      <c r="G29" s="28">
        <f t="shared" si="3"/>
        <v>1</v>
      </c>
      <c r="H29" s="29">
        <f t="shared" si="6"/>
        <v>-1</v>
      </c>
      <c r="I29" s="10">
        <v>2.0</v>
      </c>
      <c r="J29" s="10">
        <v>0.0</v>
      </c>
      <c r="K29" s="28">
        <f t="shared" si="5"/>
        <v>2</v>
      </c>
      <c r="L29" s="30">
        <v>2.0</v>
      </c>
    </row>
    <row r="30">
      <c r="A30" s="26" t="s">
        <v>110</v>
      </c>
      <c r="B30" s="10">
        <v>2.0</v>
      </c>
      <c r="C30" s="10">
        <v>3.0</v>
      </c>
      <c r="D30" s="10">
        <f t="shared" si="1"/>
        <v>4</v>
      </c>
      <c r="E30" s="10">
        <v>241018.0</v>
      </c>
      <c r="F30" s="27">
        <f t="shared" si="2"/>
        <v>66.94944444</v>
      </c>
      <c r="G30" s="28">
        <f t="shared" si="3"/>
        <v>2</v>
      </c>
      <c r="H30" s="29">
        <f t="shared" si="6"/>
        <v>-1</v>
      </c>
      <c r="I30" s="10">
        <v>1.0</v>
      </c>
      <c r="J30" s="10">
        <v>1.0</v>
      </c>
      <c r="K30" s="28">
        <f t="shared" si="5"/>
        <v>2</v>
      </c>
      <c r="L30" s="30">
        <v>2.0</v>
      </c>
    </row>
    <row r="31">
      <c r="A31" s="26" t="s">
        <v>111</v>
      </c>
      <c r="B31" s="10">
        <v>1.0</v>
      </c>
      <c r="C31" s="10">
        <v>3.0</v>
      </c>
      <c r="D31" s="10">
        <f t="shared" si="1"/>
        <v>3</v>
      </c>
      <c r="E31" s="10">
        <v>14360.0</v>
      </c>
      <c r="F31" s="27">
        <f t="shared" si="2"/>
        <v>3.988888889</v>
      </c>
      <c r="G31" s="28">
        <f t="shared" si="3"/>
        <v>1</v>
      </c>
      <c r="H31" s="29">
        <f t="shared" si="6"/>
        <v>-1</v>
      </c>
      <c r="I31" s="10">
        <v>0.0</v>
      </c>
      <c r="J31" s="10">
        <v>1.0</v>
      </c>
      <c r="K31" s="28">
        <f t="shared" si="5"/>
        <v>1</v>
      </c>
      <c r="L31" s="30">
        <v>1.0</v>
      </c>
    </row>
    <row r="32">
      <c r="A32" s="26" t="s">
        <v>165</v>
      </c>
      <c r="B32" s="10">
        <v>1.0</v>
      </c>
      <c r="C32" s="10">
        <v>11.0</v>
      </c>
      <c r="D32" s="10">
        <f t="shared" si="1"/>
        <v>13</v>
      </c>
      <c r="E32" s="10">
        <v>89478.0001</v>
      </c>
      <c r="F32" s="27">
        <f t="shared" si="2"/>
        <v>24.85500003</v>
      </c>
      <c r="G32" s="28">
        <f t="shared" si="3"/>
        <v>1</v>
      </c>
      <c r="H32" s="29">
        <f t="shared" si="6"/>
        <v>-1</v>
      </c>
      <c r="I32" s="10">
        <v>2.0</v>
      </c>
      <c r="J32" s="10">
        <v>4.0</v>
      </c>
      <c r="K32" s="28">
        <f t="shared" si="5"/>
        <v>6</v>
      </c>
      <c r="L32" s="30">
        <v>6.0</v>
      </c>
    </row>
    <row r="33">
      <c r="A33" s="26" t="s">
        <v>166</v>
      </c>
      <c r="B33" s="10">
        <v>2.0</v>
      </c>
      <c r="C33" s="10">
        <v>3.0</v>
      </c>
      <c r="D33" s="10">
        <f t="shared" si="1"/>
        <v>5</v>
      </c>
      <c r="E33" s="10">
        <v>2996.99981</v>
      </c>
      <c r="F33" s="27">
        <f t="shared" si="2"/>
        <v>0.8324999472</v>
      </c>
      <c r="G33" s="28">
        <f t="shared" si="3"/>
        <v>2</v>
      </c>
      <c r="H33" s="29">
        <f t="shared" si="6"/>
        <v>-1</v>
      </c>
      <c r="I33" s="10">
        <v>2.0</v>
      </c>
      <c r="J33" s="10">
        <v>1.0</v>
      </c>
      <c r="K33" s="28">
        <f t="shared" si="5"/>
        <v>3</v>
      </c>
      <c r="L33" s="30">
        <v>3.0</v>
      </c>
    </row>
    <row r="34">
      <c r="A34" s="26" t="s">
        <v>172</v>
      </c>
      <c r="B34" s="10">
        <v>2.0</v>
      </c>
      <c r="C34" s="10">
        <v>0.0</v>
      </c>
      <c r="D34" s="10">
        <f t="shared" si="1"/>
        <v>0</v>
      </c>
      <c r="E34" s="10">
        <v>64349.9997</v>
      </c>
      <c r="F34" s="27">
        <f t="shared" si="2"/>
        <v>17.87499992</v>
      </c>
      <c r="G34" s="28">
        <f t="shared" si="3"/>
        <v>2</v>
      </c>
      <c r="H34" s="29">
        <f t="shared" si="6"/>
        <v>-1</v>
      </c>
      <c r="I34" s="10">
        <v>0.0</v>
      </c>
      <c r="J34" s="10">
        <v>0.0</v>
      </c>
      <c r="K34" s="28">
        <f t="shared" si="5"/>
        <v>0</v>
      </c>
      <c r="L34" s="30">
        <v>0.0</v>
      </c>
    </row>
    <row r="35">
      <c r="A35" s="26" t="s">
        <v>195</v>
      </c>
      <c r="B35" s="10">
        <v>2.0</v>
      </c>
      <c r="C35" s="10">
        <v>7.0</v>
      </c>
      <c r="D35" s="10">
        <f t="shared" si="1"/>
        <v>9</v>
      </c>
      <c r="E35" s="10">
        <v>-1.0</v>
      </c>
      <c r="F35" s="27">
        <f t="shared" si="2"/>
        <v>-0.0002777777778</v>
      </c>
      <c r="G35" s="28">
        <f t="shared" si="3"/>
        <v>-1</v>
      </c>
      <c r="H35" s="29">
        <f t="shared" si="6"/>
        <v>2</v>
      </c>
      <c r="I35" s="10">
        <v>2.0</v>
      </c>
      <c r="J35" s="10">
        <v>3.0</v>
      </c>
      <c r="K35" s="28">
        <f t="shared" si="5"/>
        <v>5</v>
      </c>
      <c r="L35" s="30">
        <v>5.0</v>
      </c>
    </row>
    <row r="36">
      <c r="A36" s="26" t="s">
        <v>196</v>
      </c>
      <c r="B36" s="10">
        <v>1.0</v>
      </c>
      <c r="C36" s="10">
        <v>19.0</v>
      </c>
      <c r="D36" s="10">
        <f t="shared" si="1"/>
        <v>22</v>
      </c>
      <c r="E36" s="10">
        <v>4287166.0</v>
      </c>
      <c r="F36" s="27">
        <f t="shared" si="2"/>
        <v>1190.879444</v>
      </c>
      <c r="G36" s="28">
        <f t="shared" si="3"/>
        <v>1</v>
      </c>
      <c r="H36" s="29">
        <f t="shared" si="6"/>
        <v>-1</v>
      </c>
      <c r="I36" s="10">
        <v>3.0</v>
      </c>
      <c r="J36" s="10">
        <v>10.0</v>
      </c>
      <c r="K36" s="28">
        <f t="shared" si="5"/>
        <v>13</v>
      </c>
      <c r="L36" s="30">
        <v>13.0</v>
      </c>
    </row>
    <row r="37">
      <c r="A37" s="26" t="s">
        <v>201</v>
      </c>
      <c r="B37" s="10">
        <v>3.0</v>
      </c>
      <c r="C37" s="10">
        <v>4.0</v>
      </c>
      <c r="D37" s="10">
        <f t="shared" si="1"/>
        <v>4</v>
      </c>
      <c r="E37" s="10">
        <v>-1.0</v>
      </c>
      <c r="F37" s="27">
        <f t="shared" si="2"/>
        <v>-0.0002777777778</v>
      </c>
      <c r="G37" s="28">
        <f t="shared" si="3"/>
        <v>-1</v>
      </c>
      <c r="H37" s="29">
        <f t="shared" si="6"/>
        <v>3</v>
      </c>
      <c r="I37" s="10">
        <v>0.0</v>
      </c>
      <c r="J37" s="10">
        <v>1.0</v>
      </c>
      <c r="K37" s="28">
        <f t="shared" si="5"/>
        <v>1</v>
      </c>
      <c r="L37" s="30">
        <v>1.0</v>
      </c>
    </row>
    <row r="38">
      <c r="A38" s="26" t="s">
        <v>212</v>
      </c>
      <c r="B38" s="10">
        <v>1.0</v>
      </c>
      <c r="C38" s="10">
        <v>1.0</v>
      </c>
      <c r="D38" s="10">
        <f t="shared" si="1"/>
        <v>2</v>
      </c>
      <c r="E38" s="10">
        <v>-1.0</v>
      </c>
      <c r="F38" s="27">
        <f t="shared" si="2"/>
        <v>-0.0002777777778</v>
      </c>
      <c r="G38" s="28">
        <f t="shared" si="3"/>
        <v>-1</v>
      </c>
      <c r="H38" s="29">
        <f t="shared" si="6"/>
        <v>1</v>
      </c>
      <c r="I38" s="10">
        <v>1.0</v>
      </c>
      <c r="J38" s="10">
        <v>0.0</v>
      </c>
      <c r="K38" s="28">
        <f t="shared" si="5"/>
        <v>1</v>
      </c>
      <c r="L38" s="30">
        <v>1.0</v>
      </c>
    </row>
    <row r="39">
      <c r="A39" s="26" t="s">
        <v>237</v>
      </c>
      <c r="B39" s="10">
        <v>2.0</v>
      </c>
      <c r="C39" s="10">
        <v>0.0</v>
      </c>
      <c r="D39" s="10">
        <f t="shared" si="1"/>
        <v>0</v>
      </c>
      <c r="E39" s="10">
        <v>250364.0</v>
      </c>
      <c r="F39" s="27">
        <f t="shared" si="2"/>
        <v>69.54555556</v>
      </c>
      <c r="G39" s="28">
        <f t="shared" si="3"/>
        <v>2</v>
      </c>
      <c r="H39" s="29">
        <f t="shared" si="6"/>
        <v>-1</v>
      </c>
      <c r="I39" s="10">
        <v>0.0</v>
      </c>
      <c r="J39" s="10">
        <v>0.0</v>
      </c>
      <c r="K39" s="28">
        <f t="shared" si="5"/>
        <v>0</v>
      </c>
      <c r="L39" s="30">
        <v>0.0</v>
      </c>
    </row>
    <row r="40">
      <c r="A40" s="26" t="s">
        <v>241</v>
      </c>
      <c r="B40" s="10">
        <v>1.0</v>
      </c>
      <c r="C40" s="10">
        <v>2.0</v>
      </c>
      <c r="D40" s="10">
        <f t="shared" si="1"/>
        <v>2</v>
      </c>
      <c r="E40" s="10">
        <v>1.9144434E7</v>
      </c>
      <c r="F40" s="27">
        <f t="shared" si="2"/>
        <v>5317.898333</v>
      </c>
      <c r="G40" s="28">
        <f t="shared" si="3"/>
        <v>1</v>
      </c>
      <c r="H40" s="29">
        <f t="shared" si="6"/>
        <v>-1</v>
      </c>
      <c r="I40" s="10">
        <v>0.0</v>
      </c>
      <c r="J40" s="10">
        <v>0.0</v>
      </c>
      <c r="K40" s="28">
        <f t="shared" si="5"/>
        <v>0</v>
      </c>
      <c r="L40" s="30">
        <v>0.0</v>
      </c>
    </row>
    <row r="41">
      <c r="A41" s="26" t="s">
        <v>246</v>
      </c>
      <c r="B41" s="10">
        <v>1.0</v>
      </c>
      <c r="C41" s="10">
        <v>6.0</v>
      </c>
      <c r="D41" s="10">
        <f t="shared" si="1"/>
        <v>8</v>
      </c>
      <c r="E41" s="10">
        <v>50147.9998</v>
      </c>
      <c r="F41" s="27">
        <f t="shared" si="2"/>
        <v>13.92999994</v>
      </c>
      <c r="G41" s="28">
        <f t="shared" si="3"/>
        <v>1</v>
      </c>
      <c r="H41" s="29">
        <f t="shared" si="6"/>
        <v>-1</v>
      </c>
      <c r="I41" s="10">
        <v>2.0</v>
      </c>
      <c r="J41" s="10">
        <v>2.0</v>
      </c>
      <c r="K41" s="28">
        <f t="shared" si="5"/>
        <v>4</v>
      </c>
      <c r="L41" s="30">
        <v>4.0</v>
      </c>
    </row>
    <row r="42">
      <c r="A42" s="26" t="s">
        <v>269</v>
      </c>
      <c r="B42" s="10">
        <v>1.0</v>
      </c>
      <c r="C42" s="10">
        <v>24.0</v>
      </c>
      <c r="D42" s="10">
        <f t="shared" si="1"/>
        <v>32</v>
      </c>
      <c r="E42" s="10">
        <v>5376.9998</v>
      </c>
      <c r="F42" s="27">
        <f t="shared" si="2"/>
        <v>1.493611056</v>
      </c>
      <c r="G42" s="28">
        <f t="shared" si="3"/>
        <v>1</v>
      </c>
      <c r="H42" s="29">
        <f t="shared" si="6"/>
        <v>-1</v>
      </c>
      <c r="I42" s="10">
        <v>8.0</v>
      </c>
      <c r="J42" s="10">
        <v>9.0</v>
      </c>
      <c r="K42" s="28">
        <f t="shared" si="5"/>
        <v>17</v>
      </c>
      <c r="L42" s="30">
        <v>17.0</v>
      </c>
    </row>
    <row r="43">
      <c r="A43" s="26" t="s">
        <v>270</v>
      </c>
      <c r="B43" s="10">
        <v>1.0</v>
      </c>
      <c r="C43" s="10">
        <v>2.0</v>
      </c>
      <c r="D43" s="10">
        <f t="shared" si="1"/>
        <v>2</v>
      </c>
      <c r="E43" s="10">
        <v>-1.0</v>
      </c>
      <c r="F43" s="27">
        <f t="shared" si="2"/>
        <v>-0.0002777777778</v>
      </c>
      <c r="G43" s="28">
        <f t="shared" si="3"/>
        <v>-1</v>
      </c>
      <c r="H43" s="29">
        <f t="shared" si="6"/>
        <v>1</v>
      </c>
      <c r="I43" s="10">
        <v>0.0</v>
      </c>
      <c r="J43" s="10">
        <v>0.0</v>
      </c>
      <c r="K43" s="28">
        <f t="shared" si="5"/>
        <v>0</v>
      </c>
      <c r="L43" s="30">
        <v>0.0</v>
      </c>
    </row>
    <row r="44">
      <c r="A44" s="26" t="s">
        <v>284</v>
      </c>
      <c r="B44" s="10">
        <v>3.0</v>
      </c>
      <c r="C44" s="10">
        <v>2.0</v>
      </c>
      <c r="D44" s="10">
        <f t="shared" si="1"/>
        <v>3</v>
      </c>
      <c r="E44" s="10">
        <v>213964.0</v>
      </c>
      <c r="F44" s="27">
        <f t="shared" si="2"/>
        <v>59.43444444</v>
      </c>
      <c r="G44" s="28">
        <f t="shared" si="3"/>
        <v>3</v>
      </c>
      <c r="H44" s="29">
        <f t="shared" si="6"/>
        <v>-1</v>
      </c>
      <c r="I44" s="10">
        <v>1.0</v>
      </c>
      <c r="J44" s="10">
        <v>0.0</v>
      </c>
      <c r="K44" s="28">
        <f t="shared" si="5"/>
        <v>1</v>
      </c>
      <c r="L44" s="30">
        <v>1.0</v>
      </c>
    </row>
    <row r="45">
      <c r="A45" s="26" t="s">
        <v>289</v>
      </c>
      <c r="B45" s="10">
        <v>1.0</v>
      </c>
      <c r="C45" s="10">
        <v>4.0</v>
      </c>
      <c r="D45" s="10">
        <f t="shared" si="1"/>
        <v>7</v>
      </c>
      <c r="E45" s="10">
        <v>1176776.0</v>
      </c>
      <c r="F45" s="27">
        <f t="shared" si="2"/>
        <v>326.8822222</v>
      </c>
      <c r="G45" s="28">
        <f t="shared" si="3"/>
        <v>1</v>
      </c>
      <c r="H45" s="29">
        <f t="shared" si="6"/>
        <v>-1</v>
      </c>
      <c r="I45" s="10">
        <v>3.0</v>
      </c>
      <c r="J45" s="10">
        <v>1.0</v>
      </c>
      <c r="K45" s="28">
        <f t="shared" si="5"/>
        <v>4</v>
      </c>
      <c r="L45" s="30">
        <v>4.0</v>
      </c>
    </row>
    <row r="46">
      <c r="A46" s="26" t="s">
        <v>311</v>
      </c>
      <c r="B46" s="10">
        <v>0.0</v>
      </c>
      <c r="C46" s="10">
        <v>3.0</v>
      </c>
      <c r="D46" s="10">
        <f t="shared" si="1"/>
        <v>4</v>
      </c>
      <c r="E46" s="10">
        <v>-1.0</v>
      </c>
      <c r="F46" s="27">
        <f t="shared" si="2"/>
        <v>-0.0002777777778</v>
      </c>
      <c r="G46" s="28">
        <f t="shared" si="3"/>
        <v>-1</v>
      </c>
      <c r="H46" s="29">
        <f t="shared" si="6"/>
        <v>0</v>
      </c>
      <c r="I46" s="10">
        <v>1.0</v>
      </c>
      <c r="J46" s="10">
        <v>1.0</v>
      </c>
      <c r="K46" s="28">
        <f t="shared" si="5"/>
        <v>2</v>
      </c>
      <c r="L46" s="30">
        <v>2.0</v>
      </c>
    </row>
    <row r="47">
      <c r="A47" s="26" t="s">
        <v>316</v>
      </c>
      <c r="B47" s="10">
        <v>1.0</v>
      </c>
      <c r="C47" s="10">
        <v>13.0</v>
      </c>
      <c r="D47" s="10">
        <f t="shared" si="1"/>
        <v>14</v>
      </c>
      <c r="E47" s="10">
        <v>1616456.0</v>
      </c>
      <c r="F47" s="27">
        <f t="shared" si="2"/>
        <v>449.0155556</v>
      </c>
      <c r="G47" s="28">
        <f t="shared" si="3"/>
        <v>1</v>
      </c>
      <c r="H47" s="29">
        <f t="shared" si="6"/>
        <v>-1</v>
      </c>
      <c r="I47" s="10">
        <v>1.0</v>
      </c>
      <c r="J47" s="10">
        <v>6.0</v>
      </c>
      <c r="K47" s="28">
        <f t="shared" si="5"/>
        <v>7</v>
      </c>
      <c r="L47" s="30">
        <v>7.0</v>
      </c>
    </row>
    <row r="48">
      <c r="A48" s="26" t="s">
        <v>322</v>
      </c>
      <c r="B48" s="10">
        <v>1.0</v>
      </c>
      <c r="C48" s="10">
        <v>6.0</v>
      </c>
      <c r="D48" s="10">
        <f t="shared" si="1"/>
        <v>8</v>
      </c>
      <c r="E48" s="10">
        <v>-1.0</v>
      </c>
      <c r="F48" s="27">
        <f t="shared" si="2"/>
        <v>-0.0002777777778</v>
      </c>
      <c r="G48" s="28">
        <f t="shared" si="3"/>
        <v>-1</v>
      </c>
      <c r="H48" s="29">
        <f t="shared" si="6"/>
        <v>1</v>
      </c>
      <c r="I48" s="10">
        <v>2.0</v>
      </c>
      <c r="J48" s="10">
        <v>2.0</v>
      </c>
      <c r="K48" s="28">
        <f t="shared" si="5"/>
        <v>4</v>
      </c>
      <c r="L48" s="30">
        <v>4.0</v>
      </c>
    </row>
    <row r="49">
      <c r="A49" s="26" t="s">
        <v>328</v>
      </c>
      <c r="B49" s="10">
        <v>1.0</v>
      </c>
      <c r="C49" s="10">
        <v>1.0</v>
      </c>
      <c r="D49" s="10">
        <f t="shared" si="1"/>
        <v>5</v>
      </c>
      <c r="E49" s="10">
        <v>923410.001</v>
      </c>
      <c r="F49" s="27">
        <f t="shared" si="2"/>
        <v>256.5027781</v>
      </c>
      <c r="G49" s="28">
        <f t="shared" si="3"/>
        <v>1</v>
      </c>
      <c r="H49" s="29">
        <f t="shared" si="6"/>
        <v>-1</v>
      </c>
      <c r="I49" s="10">
        <v>4.0</v>
      </c>
      <c r="J49" s="10">
        <v>0.0</v>
      </c>
      <c r="K49" s="28">
        <f t="shared" si="5"/>
        <v>4</v>
      </c>
      <c r="L49" s="30">
        <v>4.0</v>
      </c>
    </row>
    <row r="50">
      <c r="A50" s="5" t="s">
        <v>329</v>
      </c>
      <c r="B50" s="10">
        <v>2.0</v>
      </c>
      <c r="C50" s="10">
        <v>0.0</v>
      </c>
      <c r="D50" s="10">
        <f t="shared" si="1"/>
        <v>0</v>
      </c>
      <c r="E50" s="10">
        <v>364301.0</v>
      </c>
      <c r="F50" s="27">
        <f t="shared" si="2"/>
        <v>101.1947222</v>
      </c>
      <c r="G50" s="28">
        <f t="shared" si="3"/>
        <v>2</v>
      </c>
      <c r="H50" s="29">
        <f t="shared" si="6"/>
        <v>-1</v>
      </c>
      <c r="I50" s="10">
        <v>0.0</v>
      </c>
      <c r="J50" s="10">
        <v>0.0</v>
      </c>
      <c r="K50" s="28">
        <f t="shared" si="5"/>
        <v>0</v>
      </c>
      <c r="L50" s="30">
        <v>0.0</v>
      </c>
    </row>
    <row r="51">
      <c r="A51" s="26" t="s">
        <v>337</v>
      </c>
      <c r="B51" s="10">
        <v>1.0</v>
      </c>
      <c r="C51" s="10">
        <v>5.0</v>
      </c>
      <c r="D51" s="10">
        <f t="shared" si="1"/>
        <v>5</v>
      </c>
      <c r="E51" s="10">
        <v>-1.0</v>
      </c>
      <c r="F51" s="27">
        <f t="shared" si="2"/>
        <v>-0.0002777777778</v>
      </c>
      <c r="G51" s="28">
        <f t="shared" si="3"/>
        <v>-1</v>
      </c>
      <c r="H51" s="29">
        <f t="shared" si="6"/>
        <v>1</v>
      </c>
      <c r="I51" s="10">
        <v>0.0</v>
      </c>
      <c r="J51" s="10">
        <v>2.0</v>
      </c>
      <c r="K51" s="28">
        <f t="shared" si="5"/>
        <v>2</v>
      </c>
      <c r="L51" s="30">
        <v>2.0</v>
      </c>
    </row>
    <row r="52">
      <c r="A52" s="26" t="s">
        <v>343</v>
      </c>
      <c r="B52" s="10">
        <v>2.0</v>
      </c>
      <c r="C52" s="10">
        <v>4.0</v>
      </c>
      <c r="D52" s="10">
        <f t="shared" si="1"/>
        <v>4</v>
      </c>
      <c r="E52" s="10">
        <v>-1.0</v>
      </c>
      <c r="F52" s="27">
        <f t="shared" si="2"/>
        <v>-0.0002777777778</v>
      </c>
      <c r="G52" s="28">
        <f t="shared" si="3"/>
        <v>-1</v>
      </c>
      <c r="H52" s="29">
        <f t="shared" si="6"/>
        <v>2</v>
      </c>
      <c r="I52" s="10">
        <v>0.0</v>
      </c>
      <c r="J52" s="10">
        <v>0.0</v>
      </c>
      <c r="K52" s="28">
        <f t="shared" si="5"/>
        <v>0</v>
      </c>
      <c r="L52" s="30">
        <v>0.0</v>
      </c>
    </row>
    <row r="53">
      <c r="A53" s="26" t="s">
        <v>348</v>
      </c>
      <c r="B53" s="10">
        <v>3.0</v>
      </c>
      <c r="C53" s="10">
        <v>7.0</v>
      </c>
      <c r="D53" s="10">
        <f t="shared" si="1"/>
        <v>10</v>
      </c>
      <c r="E53" s="10">
        <v>-1.0</v>
      </c>
      <c r="F53" s="27">
        <f t="shared" si="2"/>
        <v>-0.0002777777778</v>
      </c>
      <c r="G53" s="28">
        <f t="shared" si="3"/>
        <v>-1</v>
      </c>
      <c r="H53" s="29">
        <f t="shared" si="6"/>
        <v>3</v>
      </c>
      <c r="I53" s="10">
        <v>3.0</v>
      </c>
      <c r="J53" s="10">
        <v>2.0</v>
      </c>
      <c r="K53" s="28">
        <f t="shared" si="5"/>
        <v>5</v>
      </c>
      <c r="L53" s="30">
        <v>5.0</v>
      </c>
    </row>
    <row r="54">
      <c r="A54" s="26" t="s">
        <v>349</v>
      </c>
      <c r="B54" s="10">
        <v>1.0</v>
      </c>
      <c r="C54" s="10">
        <v>12.0</v>
      </c>
      <c r="D54" s="10">
        <f t="shared" si="1"/>
        <v>15</v>
      </c>
      <c r="E54" s="10">
        <v>2160010.0</v>
      </c>
      <c r="F54" s="27">
        <f t="shared" si="2"/>
        <v>600.0027778</v>
      </c>
      <c r="G54" s="28">
        <f t="shared" si="3"/>
        <v>1</v>
      </c>
      <c r="H54" s="29">
        <f t="shared" si="6"/>
        <v>-1</v>
      </c>
      <c r="I54" s="10">
        <v>3.0</v>
      </c>
      <c r="J54" s="10">
        <v>6.0</v>
      </c>
      <c r="K54" s="28">
        <f t="shared" si="5"/>
        <v>9</v>
      </c>
      <c r="L54" s="30">
        <v>9.0</v>
      </c>
    </row>
    <row r="55">
      <c r="A55" s="26" t="s">
        <v>354</v>
      </c>
      <c r="B55" s="10">
        <v>2.0</v>
      </c>
      <c r="C55" s="10">
        <v>4.0</v>
      </c>
      <c r="D55" s="10">
        <f t="shared" si="1"/>
        <v>7</v>
      </c>
      <c r="E55" s="10">
        <v>557532.0</v>
      </c>
      <c r="F55" s="27">
        <f t="shared" si="2"/>
        <v>154.87</v>
      </c>
      <c r="G55" s="28">
        <f t="shared" si="3"/>
        <v>2</v>
      </c>
      <c r="H55" s="29">
        <f t="shared" si="6"/>
        <v>-1</v>
      </c>
      <c r="I55" s="10">
        <v>3.0</v>
      </c>
      <c r="J55" s="10">
        <v>2.0</v>
      </c>
      <c r="K55" s="28">
        <f t="shared" si="5"/>
        <v>5</v>
      </c>
      <c r="L55" s="30">
        <v>5.0</v>
      </c>
    </row>
    <row r="56">
      <c r="A56" s="26" t="s">
        <v>361</v>
      </c>
      <c r="B56" s="10">
        <v>0.0</v>
      </c>
      <c r="C56" s="10">
        <v>5.0</v>
      </c>
      <c r="D56" s="10">
        <f t="shared" si="1"/>
        <v>6</v>
      </c>
      <c r="E56" s="10">
        <v>-1.0</v>
      </c>
      <c r="F56" s="27">
        <f t="shared" si="2"/>
        <v>-0.0002777777778</v>
      </c>
      <c r="G56" s="28">
        <f t="shared" si="3"/>
        <v>-1</v>
      </c>
      <c r="H56" s="29">
        <f t="shared" si="6"/>
        <v>0</v>
      </c>
      <c r="I56" s="10">
        <v>1.0</v>
      </c>
      <c r="J56" s="10">
        <v>2.0</v>
      </c>
      <c r="K56" s="28">
        <f t="shared" si="5"/>
        <v>3</v>
      </c>
      <c r="L56" s="30">
        <v>3.0</v>
      </c>
    </row>
    <row r="57">
      <c r="A57" s="26" t="s">
        <v>368</v>
      </c>
      <c r="B57" s="10">
        <v>1.0</v>
      </c>
      <c r="C57" s="10">
        <v>4.0</v>
      </c>
      <c r="D57" s="10">
        <f t="shared" si="1"/>
        <v>5</v>
      </c>
      <c r="E57" s="10">
        <v>8019.99963</v>
      </c>
      <c r="F57" s="27">
        <f t="shared" si="2"/>
        <v>2.227777675</v>
      </c>
      <c r="G57" s="28">
        <f t="shared" si="3"/>
        <v>1</v>
      </c>
      <c r="H57" s="29">
        <f t="shared" si="6"/>
        <v>-1</v>
      </c>
      <c r="I57" s="10">
        <v>1.0</v>
      </c>
      <c r="J57" s="10">
        <v>1.0</v>
      </c>
      <c r="K57" s="28">
        <f t="shared" si="5"/>
        <v>2</v>
      </c>
      <c r="L57" s="30">
        <v>2.0</v>
      </c>
    </row>
    <row r="58">
      <c r="A58" s="26" t="s">
        <v>374</v>
      </c>
      <c r="B58" s="10">
        <v>2.0</v>
      </c>
      <c r="C58" s="10">
        <v>13.0</v>
      </c>
      <c r="D58" s="10">
        <f t="shared" si="1"/>
        <v>14</v>
      </c>
      <c r="E58" s="10">
        <v>477143.0</v>
      </c>
      <c r="F58" s="27">
        <f t="shared" si="2"/>
        <v>132.5397222</v>
      </c>
      <c r="G58" s="28">
        <f t="shared" si="3"/>
        <v>2</v>
      </c>
      <c r="H58" s="29">
        <f t="shared" si="6"/>
        <v>-1</v>
      </c>
      <c r="I58" s="10">
        <v>1.0</v>
      </c>
      <c r="J58" s="10">
        <v>4.0</v>
      </c>
      <c r="K58" s="28">
        <f t="shared" si="5"/>
        <v>5</v>
      </c>
      <c r="L58" s="30">
        <v>5.0</v>
      </c>
    </row>
    <row r="59">
      <c r="A59" s="26" t="s">
        <v>382</v>
      </c>
      <c r="B59" s="10">
        <v>1.0</v>
      </c>
      <c r="C59" s="10">
        <v>1.0</v>
      </c>
      <c r="D59" s="10">
        <f t="shared" si="1"/>
        <v>11</v>
      </c>
      <c r="E59" s="10">
        <v>654163.0</v>
      </c>
      <c r="F59" s="27">
        <f t="shared" si="2"/>
        <v>181.7119444</v>
      </c>
      <c r="G59" s="28">
        <f t="shared" si="3"/>
        <v>1</v>
      </c>
      <c r="H59" s="29">
        <f t="shared" si="6"/>
        <v>-1</v>
      </c>
      <c r="I59" s="10">
        <v>10.0</v>
      </c>
      <c r="J59" s="10">
        <v>0.0</v>
      </c>
      <c r="K59" s="28">
        <f t="shared" si="5"/>
        <v>10</v>
      </c>
      <c r="L59" s="30">
        <v>10.0</v>
      </c>
    </row>
    <row r="60">
      <c r="A60" s="26" t="s">
        <v>383</v>
      </c>
      <c r="B60" s="10">
        <v>1.0</v>
      </c>
      <c r="C60" s="10">
        <v>3.0</v>
      </c>
      <c r="D60" s="10">
        <f t="shared" si="1"/>
        <v>3</v>
      </c>
      <c r="E60" s="10">
        <v>-1.0</v>
      </c>
      <c r="F60" s="27">
        <f t="shared" si="2"/>
        <v>-0.0002777777778</v>
      </c>
      <c r="G60" s="28">
        <f t="shared" si="3"/>
        <v>-1</v>
      </c>
      <c r="H60" s="29">
        <f t="shared" si="6"/>
        <v>1</v>
      </c>
      <c r="I60" s="10">
        <v>0.0</v>
      </c>
      <c r="J60" s="10">
        <v>0.0</v>
      </c>
      <c r="K60" s="28">
        <f t="shared" si="5"/>
        <v>0</v>
      </c>
      <c r="L60" s="30">
        <v>0.0</v>
      </c>
    </row>
    <row r="61">
      <c r="A61" s="26" t="s">
        <v>393</v>
      </c>
      <c r="B61" s="10">
        <v>2.0</v>
      </c>
      <c r="C61" s="10">
        <v>5.0</v>
      </c>
      <c r="D61" s="10">
        <f t="shared" si="1"/>
        <v>8</v>
      </c>
      <c r="E61" s="10">
        <v>212794.0</v>
      </c>
      <c r="F61" s="27">
        <f t="shared" si="2"/>
        <v>59.10944444</v>
      </c>
      <c r="G61" s="28">
        <f t="shared" si="3"/>
        <v>2</v>
      </c>
      <c r="H61" s="29">
        <f t="shared" si="6"/>
        <v>-1</v>
      </c>
      <c r="I61" s="10">
        <v>3.0</v>
      </c>
      <c r="J61" s="10">
        <v>2.0</v>
      </c>
      <c r="K61" s="28">
        <f t="shared" si="5"/>
        <v>5</v>
      </c>
      <c r="L61" s="30">
        <v>5.0</v>
      </c>
    </row>
    <row r="62">
      <c r="A62" s="26" t="s">
        <v>399</v>
      </c>
      <c r="B62" s="10">
        <v>1.0</v>
      </c>
      <c r="C62" s="10">
        <v>8.0</v>
      </c>
      <c r="D62" s="10">
        <f t="shared" si="1"/>
        <v>10</v>
      </c>
      <c r="E62" s="10">
        <v>6.739278E7</v>
      </c>
      <c r="F62" s="27">
        <f t="shared" si="2"/>
        <v>18720.21667</v>
      </c>
      <c r="G62" s="28">
        <f t="shared" si="3"/>
        <v>1</v>
      </c>
      <c r="H62" s="29">
        <f t="shared" si="6"/>
        <v>-1</v>
      </c>
      <c r="I62" s="10">
        <v>2.0</v>
      </c>
      <c r="J62" s="10">
        <v>2.0</v>
      </c>
      <c r="K62" s="28">
        <f t="shared" si="5"/>
        <v>4</v>
      </c>
      <c r="L62" s="30">
        <v>4.0</v>
      </c>
    </row>
    <row r="63">
      <c r="A63" s="26" t="s">
        <v>405</v>
      </c>
      <c r="B63" s="10">
        <v>1.0</v>
      </c>
      <c r="C63" s="10">
        <v>10.0</v>
      </c>
      <c r="D63" s="10">
        <f t="shared" si="1"/>
        <v>11</v>
      </c>
      <c r="E63" s="10">
        <v>8.8124724E7</v>
      </c>
      <c r="F63" s="27">
        <f t="shared" si="2"/>
        <v>24479.09</v>
      </c>
      <c r="G63" s="28">
        <f t="shared" si="3"/>
        <v>1</v>
      </c>
      <c r="H63" s="29">
        <f t="shared" si="6"/>
        <v>-1</v>
      </c>
      <c r="I63" s="10">
        <v>1.0</v>
      </c>
      <c r="J63" s="10">
        <v>4.0</v>
      </c>
      <c r="K63" s="28">
        <f t="shared" si="5"/>
        <v>5</v>
      </c>
      <c r="L63" s="30">
        <v>5.0</v>
      </c>
    </row>
    <row r="64">
      <c r="A64" s="26" t="s">
        <v>410</v>
      </c>
      <c r="B64" s="10">
        <v>2.0</v>
      </c>
      <c r="C64" s="10">
        <v>3.0</v>
      </c>
      <c r="D64" s="10">
        <f t="shared" si="1"/>
        <v>3</v>
      </c>
      <c r="E64" s="10">
        <v>1.0398311E7</v>
      </c>
      <c r="F64" s="27">
        <f t="shared" si="2"/>
        <v>2888.419722</v>
      </c>
      <c r="G64" s="28">
        <f t="shared" si="3"/>
        <v>2</v>
      </c>
      <c r="H64" s="29">
        <f t="shared" si="6"/>
        <v>-1</v>
      </c>
      <c r="I64" s="10">
        <v>0.0</v>
      </c>
      <c r="J64" s="10">
        <v>0.0</v>
      </c>
      <c r="K64" s="28">
        <f t="shared" si="5"/>
        <v>0</v>
      </c>
      <c r="L64" s="30">
        <v>0.0</v>
      </c>
    </row>
    <row r="65">
      <c r="A65" s="26" t="s">
        <v>415</v>
      </c>
      <c r="B65" s="10">
        <v>1.0</v>
      </c>
      <c r="C65" s="10">
        <v>0.0</v>
      </c>
      <c r="D65" s="10">
        <f t="shared" si="1"/>
        <v>1</v>
      </c>
      <c r="E65" s="10">
        <v>785118.0</v>
      </c>
      <c r="F65" s="27">
        <f t="shared" si="2"/>
        <v>218.0883333</v>
      </c>
      <c r="G65" s="28">
        <f t="shared" si="3"/>
        <v>1</v>
      </c>
      <c r="H65" s="29">
        <f t="shared" si="6"/>
        <v>-1</v>
      </c>
      <c r="I65" s="10">
        <v>1.0</v>
      </c>
      <c r="J65" s="10">
        <v>0.0</v>
      </c>
      <c r="K65" s="28">
        <f t="shared" si="5"/>
        <v>1</v>
      </c>
      <c r="L65" s="30">
        <v>1.0</v>
      </c>
    </row>
    <row r="66">
      <c r="A66" s="26" t="s">
        <v>421</v>
      </c>
      <c r="B66" s="10">
        <v>2.0</v>
      </c>
      <c r="C66" s="10">
        <v>5.0</v>
      </c>
      <c r="D66" s="10">
        <f t="shared" si="1"/>
        <v>5</v>
      </c>
      <c r="E66" s="10">
        <v>-1.0</v>
      </c>
      <c r="F66" s="27">
        <f t="shared" si="2"/>
        <v>-0.0002777777778</v>
      </c>
      <c r="G66" s="28">
        <f t="shared" si="3"/>
        <v>-1</v>
      </c>
      <c r="H66" s="29">
        <f t="shared" si="6"/>
        <v>2</v>
      </c>
      <c r="I66" s="10">
        <v>0.0</v>
      </c>
      <c r="J66" s="10">
        <v>2.0</v>
      </c>
      <c r="K66" s="28">
        <f t="shared" si="5"/>
        <v>2</v>
      </c>
      <c r="L66" s="30">
        <v>2.0</v>
      </c>
    </row>
    <row r="67">
      <c r="A67" s="26" t="s">
        <v>427</v>
      </c>
      <c r="B67" s="10">
        <v>1.0</v>
      </c>
      <c r="C67" s="10">
        <v>3.0</v>
      </c>
      <c r="D67" s="10">
        <f t="shared" si="1"/>
        <v>3</v>
      </c>
      <c r="E67" s="10">
        <v>-1.0</v>
      </c>
      <c r="F67" s="27">
        <f t="shared" si="2"/>
        <v>-0.0002777777778</v>
      </c>
      <c r="G67" s="28">
        <f t="shared" si="3"/>
        <v>-1</v>
      </c>
      <c r="H67" s="29">
        <f t="shared" si="6"/>
        <v>1</v>
      </c>
      <c r="I67" s="10">
        <v>0.0</v>
      </c>
      <c r="J67" s="10">
        <v>1.0</v>
      </c>
      <c r="K67" s="28">
        <f t="shared" si="5"/>
        <v>1</v>
      </c>
      <c r="L67" s="30">
        <v>1.0</v>
      </c>
    </row>
    <row r="68">
      <c r="A68" s="26" t="s">
        <v>433</v>
      </c>
      <c r="B68" s="10">
        <v>1.0</v>
      </c>
      <c r="C68" s="10">
        <v>12.0</v>
      </c>
      <c r="D68" s="10">
        <f t="shared" si="1"/>
        <v>14</v>
      </c>
      <c r="E68" s="10">
        <v>-1.0</v>
      </c>
      <c r="F68" s="27">
        <f t="shared" si="2"/>
        <v>-0.0002777777778</v>
      </c>
      <c r="G68" s="28">
        <f t="shared" si="3"/>
        <v>-1</v>
      </c>
      <c r="H68" s="29">
        <f t="shared" si="6"/>
        <v>1</v>
      </c>
      <c r="I68" s="10">
        <v>2.0</v>
      </c>
      <c r="J68" s="10">
        <v>6.0</v>
      </c>
      <c r="K68" s="28">
        <f t="shared" si="5"/>
        <v>8</v>
      </c>
      <c r="L68" s="30">
        <v>8.0</v>
      </c>
    </row>
    <row r="69">
      <c r="A69" s="26" t="s">
        <v>439</v>
      </c>
      <c r="B69" s="10">
        <v>0.0</v>
      </c>
      <c r="C69" s="10">
        <v>8.0</v>
      </c>
      <c r="D69" s="10">
        <f t="shared" si="1"/>
        <v>16</v>
      </c>
      <c r="E69" s="10">
        <v>-1.0</v>
      </c>
      <c r="F69" s="27">
        <f t="shared" si="2"/>
        <v>-0.0002777777778</v>
      </c>
      <c r="G69" s="28">
        <f t="shared" si="3"/>
        <v>-1</v>
      </c>
      <c r="H69" s="29">
        <f t="shared" si="6"/>
        <v>0</v>
      </c>
      <c r="I69" s="10">
        <v>8.0</v>
      </c>
      <c r="J69" s="10">
        <v>4.0</v>
      </c>
      <c r="K69" s="28">
        <f t="shared" si="5"/>
        <v>12</v>
      </c>
      <c r="L69" s="30">
        <v>12.0</v>
      </c>
    </row>
    <row r="70">
      <c r="A70" s="26" t="s">
        <v>445</v>
      </c>
      <c r="B70" s="10">
        <v>1.0</v>
      </c>
      <c r="C70" s="10">
        <v>3.0</v>
      </c>
      <c r="D70" s="10">
        <f t="shared" si="1"/>
        <v>5</v>
      </c>
      <c r="E70" s="10">
        <v>367547.0</v>
      </c>
      <c r="F70" s="27">
        <f t="shared" si="2"/>
        <v>102.0963889</v>
      </c>
      <c r="G70" s="28">
        <f t="shared" si="3"/>
        <v>1</v>
      </c>
      <c r="H70" s="29">
        <f t="shared" si="6"/>
        <v>-1</v>
      </c>
      <c r="I70" s="10">
        <v>2.0</v>
      </c>
      <c r="J70" s="10">
        <v>2.0</v>
      </c>
      <c r="K70" s="28">
        <f t="shared" si="5"/>
        <v>4</v>
      </c>
      <c r="L70" s="30">
        <v>4.0</v>
      </c>
    </row>
    <row r="71">
      <c r="A71" s="26" t="s">
        <v>451</v>
      </c>
      <c r="B71" s="10">
        <v>1.0</v>
      </c>
      <c r="C71" s="10">
        <v>0.0</v>
      </c>
      <c r="D71" s="10">
        <f t="shared" si="1"/>
        <v>0</v>
      </c>
      <c r="E71" s="10">
        <v>24239.9996</v>
      </c>
      <c r="F71" s="27">
        <f t="shared" si="2"/>
        <v>6.733333222</v>
      </c>
      <c r="G71" s="28">
        <f t="shared" si="3"/>
        <v>1</v>
      </c>
      <c r="H71" s="29">
        <f t="shared" si="6"/>
        <v>-1</v>
      </c>
      <c r="I71" s="10">
        <v>0.0</v>
      </c>
      <c r="J71" s="10">
        <v>0.0</v>
      </c>
      <c r="K71" s="28">
        <f t="shared" si="5"/>
        <v>0</v>
      </c>
      <c r="L71" s="30">
        <v>0.0</v>
      </c>
    </row>
    <row r="72">
      <c r="A72" s="26" t="s">
        <v>458</v>
      </c>
      <c r="B72" s="10">
        <v>0.0</v>
      </c>
      <c r="C72" s="10">
        <v>10.0</v>
      </c>
      <c r="D72" s="10">
        <f t="shared" si="1"/>
        <v>12</v>
      </c>
      <c r="E72" s="10">
        <v>-1.0</v>
      </c>
      <c r="F72" s="27">
        <f t="shared" si="2"/>
        <v>-0.0002777777778</v>
      </c>
      <c r="G72" s="28">
        <f t="shared" si="3"/>
        <v>-1</v>
      </c>
      <c r="H72" s="29">
        <f t="shared" si="6"/>
        <v>0</v>
      </c>
      <c r="I72" s="10">
        <v>2.0</v>
      </c>
      <c r="J72" s="10">
        <v>5.0</v>
      </c>
      <c r="K72" s="28">
        <f t="shared" si="5"/>
        <v>7</v>
      </c>
      <c r="L72" s="30">
        <v>7.0</v>
      </c>
    </row>
    <row r="73">
      <c r="A73" s="26" t="s">
        <v>464</v>
      </c>
      <c r="B73" s="10">
        <v>1.0</v>
      </c>
      <c r="C73" s="10">
        <v>8.0</v>
      </c>
      <c r="D73" s="10">
        <f t="shared" si="1"/>
        <v>10</v>
      </c>
      <c r="E73" s="10">
        <v>-1.0</v>
      </c>
      <c r="F73" s="27">
        <f t="shared" si="2"/>
        <v>-0.0002777777778</v>
      </c>
      <c r="G73" s="28">
        <f t="shared" si="3"/>
        <v>-1</v>
      </c>
      <c r="H73" s="29">
        <f t="shared" si="6"/>
        <v>1</v>
      </c>
      <c r="I73" s="10">
        <v>2.0</v>
      </c>
      <c r="J73" s="10">
        <v>3.0</v>
      </c>
      <c r="K73" s="28">
        <f t="shared" si="5"/>
        <v>5</v>
      </c>
      <c r="L73" s="30">
        <v>5.0</v>
      </c>
    </row>
    <row r="74">
      <c r="A74" s="26" t="s">
        <v>470</v>
      </c>
      <c r="B74" s="10">
        <v>1.0</v>
      </c>
      <c r="C74" s="10">
        <v>5.0</v>
      </c>
      <c r="D74" s="10">
        <f t="shared" si="1"/>
        <v>6</v>
      </c>
      <c r="E74" s="10">
        <v>459311.0</v>
      </c>
      <c r="F74" s="27">
        <f t="shared" si="2"/>
        <v>127.5863889</v>
      </c>
      <c r="G74" s="28">
        <f t="shared" si="3"/>
        <v>1</v>
      </c>
      <c r="H74" s="29">
        <f t="shared" si="6"/>
        <v>-1</v>
      </c>
      <c r="I74" s="10">
        <v>1.0</v>
      </c>
      <c r="J74" s="10">
        <v>2.0</v>
      </c>
      <c r="K74" s="28">
        <f t="shared" si="5"/>
        <v>3</v>
      </c>
      <c r="L74" s="30">
        <v>3.0</v>
      </c>
    </row>
    <row r="75">
      <c r="A75" s="26" t="s">
        <v>476</v>
      </c>
      <c r="B75" s="10">
        <v>3.0</v>
      </c>
      <c r="C75" s="10">
        <v>7.0</v>
      </c>
      <c r="D75" s="10">
        <f t="shared" si="1"/>
        <v>8</v>
      </c>
      <c r="E75" s="10">
        <v>789.000267</v>
      </c>
      <c r="F75" s="27">
        <f t="shared" si="2"/>
        <v>0.2191667408</v>
      </c>
      <c r="G75" s="28">
        <f t="shared" si="3"/>
        <v>3</v>
      </c>
      <c r="H75" s="29">
        <f t="shared" si="6"/>
        <v>-1</v>
      </c>
      <c r="I75" s="10">
        <v>1.0</v>
      </c>
      <c r="J75" s="10">
        <v>2.0</v>
      </c>
      <c r="K75" s="28">
        <f t="shared" si="5"/>
        <v>3</v>
      </c>
      <c r="L75" s="30">
        <v>3.0</v>
      </c>
    </row>
    <row r="76">
      <c r="A76" s="26" t="s">
        <v>482</v>
      </c>
      <c r="B76" s="10">
        <v>2.0</v>
      </c>
      <c r="C76" s="10">
        <v>11.0</v>
      </c>
      <c r="D76" s="10">
        <f t="shared" si="1"/>
        <v>14</v>
      </c>
      <c r="E76" s="10">
        <v>-1.0</v>
      </c>
      <c r="F76" s="27">
        <f t="shared" si="2"/>
        <v>-0.0002777777778</v>
      </c>
      <c r="G76" s="28">
        <f t="shared" si="3"/>
        <v>-1</v>
      </c>
      <c r="H76" s="29">
        <f t="shared" si="6"/>
        <v>2</v>
      </c>
      <c r="I76" s="10">
        <v>3.0</v>
      </c>
      <c r="J76" s="10">
        <v>5.0</v>
      </c>
      <c r="K76" s="28">
        <f t="shared" si="5"/>
        <v>8</v>
      </c>
      <c r="L76" s="30">
        <v>8.0</v>
      </c>
    </row>
    <row r="77">
      <c r="A77" s="26" t="s">
        <v>487</v>
      </c>
      <c r="B77" s="10">
        <v>1.0</v>
      </c>
      <c r="C77" s="10">
        <v>6.0</v>
      </c>
      <c r="D77" s="10">
        <f t="shared" si="1"/>
        <v>8</v>
      </c>
      <c r="E77" s="10">
        <v>1302933.0</v>
      </c>
      <c r="F77" s="27">
        <f t="shared" si="2"/>
        <v>361.9258333</v>
      </c>
      <c r="G77" s="28">
        <f t="shared" si="3"/>
        <v>1</v>
      </c>
      <c r="H77" s="29">
        <f t="shared" si="6"/>
        <v>-1</v>
      </c>
      <c r="I77" s="10">
        <v>2.0</v>
      </c>
      <c r="J77" s="10">
        <v>4.0</v>
      </c>
      <c r="K77" s="28">
        <f t="shared" si="5"/>
        <v>6</v>
      </c>
      <c r="L77" s="30">
        <v>6.0</v>
      </c>
    </row>
    <row r="78">
      <c r="A78" s="26" t="s">
        <v>493</v>
      </c>
      <c r="B78" s="10">
        <v>1.0</v>
      </c>
      <c r="C78" s="10">
        <v>5.0</v>
      </c>
      <c r="D78" s="10">
        <f t="shared" si="1"/>
        <v>6</v>
      </c>
      <c r="E78" s="10">
        <v>3100088.0</v>
      </c>
      <c r="F78" s="27">
        <f t="shared" si="2"/>
        <v>861.1355556</v>
      </c>
      <c r="G78" s="28">
        <f t="shared" si="3"/>
        <v>1</v>
      </c>
      <c r="H78" s="29">
        <f t="shared" si="6"/>
        <v>-1</v>
      </c>
      <c r="I78" s="10">
        <v>1.0</v>
      </c>
      <c r="J78" s="10">
        <v>3.0</v>
      </c>
      <c r="K78" s="28">
        <f t="shared" si="5"/>
        <v>4</v>
      </c>
      <c r="L78" s="30">
        <v>4.0</v>
      </c>
    </row>
    <row r="79">
      <c r="A79" s="26" t="s">
        <v>498</v>
      </c>
      <c r="B79" s="10">
        <v>2.0</v>
      </c>
      <c r="C79" s="10">
        <v>6.0</v>
      </c>
      <c r="D79" s="10">
        <f t="shared" si="1"/>
        <v>6</v>
      </c>
      <c r="E79" s="10">
        <v>2.9125286E7</v>
      </c>
      <c r="F79" s="27">
        <f t="shared" si="2"/>
        <v>8090.357222</v>
      </c>
      <c r="G79" s="28">
        <f t="shared" si="3"/>
        <v>2</v>
      </c>
      <c r="H79" s="29">
        <f t="shared" si="6"/>
        <v>-1</v>
      </c>
      <c r="I79" s="10">
        <v>0.0</v>
      </c>
      <c r="J79" s="10">
        <v>1.0</v>
      </c>
      <c r="K79" s="28">
        <f t="shared" si="5"/>
        <v>1</v>
      </c>
      <c r="L79" s="30">
        <v>1.0</v>
      </c>
    </row>
    <row r="80">
      <c r="A80" s="26" t="s">
        <v>502</v>
      </c>
      <c r="B80" s="10">
        <v>3.0</v>
      </c>
      <c r="C80" s="10">
        <v>0.0</v>
      </c>
      <c r="D80" s="10">
        <f t="shared" si="1"/>
        <v>1</v>
      </c>
      <c r="E80" s="10">
        <v>13529.0</v>
      </c>
      <c r="F80" s="27">
        <f t="shared" si="2"/>
        <v>3.758055556</v>
      </c>
      <c r="G80" s="28">
        <f t="shared" si="3"/>
        <v>3</v>
      </c>
      <c r="H80" s="29">
        <f t="shared" si="6"/>
        <v>-1</v>
      </c>
      <c r="I80" s="10">
        <v>1.0</v>
      </c>
      <c r="J80" s="10">
        <v>0.0</v>
      </c>
      <c r="K80" s="28">
        <f t="shared" si="5"/>
        <v>1</v>
      </c>
      <c r="L80" s="30">
        <v>1.0</v>
      </c>
    </row>
    <row r="81">
      <c r="A81" s="26" t="s">
        <v>508</v>
      </c>
      <c r="B81" s="10">
        <v>1.0</v>
      </c>
      <c r="C81" s="10">
        <v>7.0</v>
      </c>
      <c r="D81" s="10">
        <f t="shared" si="1"/>
        <v>8</v>
      </c>
      <c r="E81" s="10">
        <v>-1.0</v>
      </c>
      <c r="F81" s="27">
        <f t="shared" si="2"/>
        <v>-0.0002777777778</v>
      </c>
      <c r="G81" s="28">
        <f t="shared" si="3"/>
        <v>-1</v>
      </c>
      <c r="H81" s="29">
        <f t="shared" si="6"/>
        <v>1</v>
      </c>
      <c r="I81" s="10">
        <v>1.0</v>
      </c>
      <c r="J81" s="10">
        <v>2.0</v>
      </c>
      <c r="K81" s="28">
        <f t="shared" si="5"/>
        <v>3</v>
      </c>
      <c r="L81" s="30">
        <v>3.0</v>
      </c>
    </row>
    <row r="82">
      <c r="A82" s="5" t="s">
        <v>515</v>
      </c>
      <c r="B82" s="10">
        <v>1.0</v>
      </c>
      <c r="C82" s="10">
        <v>5.0</v>
      </c>
      <c r="D82" s="10">
        <f t="shared" si="1"/>
        <v>7</v>
      </c>
      <c r="E82" s="10">
        <v>-1.0</v>
      </c>
      <c r="F82" s="27">
        <f t="shared" si="2"/>
        <v>-0.0002777777778</v>
      </c>
      <c r="G82" s="28">
        <f t="shared" si="3"/>
        <v>-1</v>
      </c>
      <c r="H82" s="29">
        <f t="shared" si="6"/>
        <v>1</v>
      </c>
      <c r="I82" s="10">
        <v>2.0</v>
      </c>
      <c r="J82" s="10">
        <v>2.0</v>
      </c>
      <c r="K82" s="28">
        <f t="shared" si="5"/>
        <v>4</v>
      </c>
      <c r="L82" s="30">
        <v>4.0</v>
      </c>
    </row>
    <row r="83">
      <c r="A83" s="26" t="s">
        <v>520</v>
      </c>
      <c r="B83" s="10">
        <v>0.0</v>
      </c>
      <c r="C83" s="10">
        <v>5.0</v>
      </c>
      <c r="D83" s="10">
        <f t="shared" si="1"/>
        <v>5</v>
      </c>
      <c r="E83" s="10">
        <v>-1.0</v>
      </c>
      <c r="F83" s="27">
        <f t="shared" si="2"/>
        <v>-0.0002777777778</v>
      </c>
      <c r="G83" s="28">
        <f t="shared" si="3"/>
        <v>-1</v>
      </c>
      <c r="H83" s="29">
        <f t="shared" si="6"/>
        <v>0</v>
      </c>
      <c r="I83" s="10">
        <v>0.0</v>
      </c>
      <c r="J83" s="10">
        <v>1.0</v>
      </c>
      <c r="K83" s="28">
        <f t="shared" si="5"/>
        <v>1</v>
      </c>
      <c r="L83" s="30">
        <v>1.0</v>
      </c>
    </row>
    <row r="84">
      <c r="A84" s="26" t="s">
        <v>521</v>
      </c>
      <c r="B84" s="10">
        <v>1.0</v>
      </c>
      <c r="C84" s="10">
        <v>1.0</v>
      </c>
      <c r="D84" s="10">
        <f t="shared" si="1"/>
        <v>4</v>
      </c>
      <c r="E84" s="10">
        <v>79236.0007</v>
      </c>
      <c r="F84" s="27">
        <f t="shared" si="2"/>
        <v>22.01000019</v>
      </c>
      <c r="G84" s="28">
        <f t="shared" si="3"/>
        <v>1</v>
      </c>
      <c r="H84" s="29">
        <f t="shared" si="6"/>
        <v>-1</v>
      </c>
      <c r="I84" s="10">
        <v>3.0</v>
      </c>
      <c r="J84" s="10">
        <v>0.0</v>
      </c>
      <c r="K84" s="28">
        <f t="shared" si="5"/>
        <v>3</v>
      </c>
      <c r="L84" s="30">
        <v>3.0</v>
      </c>
    </row>
    <row r="85">
      <c r="A85" s="26" t="s">
        <v>529</v>
      </c>
      <c r="B85" s="10">
        <v>1.0</v>
      </c>
      <c r="C85" s="10">
        <v>5.0</v>
      </c>
      <c r="D85" s="10">
        <f t="shared" si="1"/>
        <v>9</v>
      </c>
      <c r="E85" s="10">
        <v>-1.0</v>
      </c>
      <c r="F85" s="27">
        <f t="shared" si="2"/>
        <v>-0.0002777777778</v>
      </c>
      <c r="G85" s="28">
        <f t="shared" si="3"/>
        <v>-1</v>
      </c>
      <c r="H85" s="29">
        <f t="shared" si="6"/>
        <v>1</v>
      </c>
      <c r="I85" s="10">
        <v>4.0</v>
      </c>
      <c r="J85" s="10">
        <v>1.0</v>
      </c>
      <c r="K85" s="28">
        <f t="shared" si="5"/>
        <v>5</v>
      </c>
      <c r="L85" s="30">
        <v>5.0</v>
      </c>
    </row>
    <row r="86">
      <c r="A86" s="26" t="s">
        <v>534</v>
      </c>
      <c r="B86" s="10">
        <v>1.0</v>
      </c>
      <c r="C86" s="10">
        <v>3.0</v>
      </c>
      <c r="D86" s="10">
        <f t="shared" si="1"/>
        <v>3</v>
      </c>
      <c r="E86" s="10">
        <v>14723.9996</v>
      </c>
      <c r="F86" s="27">
        <f t="shared" si="2"/>
        <v>4.089999889</v>
      </c>
      <c r="G86" s="28">
        <f t="shared" si="3"/>
        <v>1</v>
      </c>
      <c r="H86" s="29">
        <f t="shared" si="6"/>
        <v>-1</v>
      </c>
      <c r="I86" s="10">
        <v>0.0</v>
      </c>
      <c r="J86" s="10">
        <v>0.0</v>
      </c>
      <c r="K86" s="28">
        <f t="shared" si="5"/>
        <v>0</v>
      </c>
      <c r="L86" s="30">
        <v>0.0</v>
      </c>
    </row>
    <row r="87">
      <c r="A87" s="26" t="s">
        <v>540</v>
      </c>
      <c r="B87" s="10">
        <v>2.0</v>
      </c>
      <c r="C87" s="10">
        <v>13.0</v>
      </c>
      <c r="D87" s="10">
        <f t="shared" si="1"/>
        <v>21</v>
      </c>
      <c r="E87" s="10">
        <v>537484.001</v>
      </c>
      <c r="F87" s="27">
        <f t="shared" si="2"/>
        <v>149.3011114</v>
      </c>
      <c r="G87" s="28">
        <f t="shared" si="3"/>
        <v>2</v>
      </c>
      <c r="H87" s="29">
        <f t="shared" si="6"/>
        <v>-1</v>
      </c>
      <c r="I87" s="10">
        <v>8.0</v>
      </c>
      <c r="J87" s="10">
        <v>6.0</v>
      </c>
      <c r="K87" s="28">
        <f t="shared" si="5"/>
        <v>14</v>
      </c>
      <c r="L87" s="30">
        <v>14.0</v>
      </c>
    </row>
    <row r="88">
      <c r="A88" s="26" t="s">
        <v>547</v>
      </c>
      <c r="B88" s="10">
        <v>1.0</v>
      </c>
      <c r="C88" s="10">
        <v>7.0</v>
      </c>
      <c r="D88" s="10">
        <f t="shared" si="1"/>
        <v>8</v>
      </c>
      <c r="E88" s="10">
        <v>88782.0003</v>
      </c>
      <c r="F88" s="27">
        <f t="shared" si="2"/>
        <v>24.66166675</v>
      </c>
      <c r="G88" s="28">
        <f t="shared" si="3"/>
        <v>1</v>
      </c>
      <c r="H88" s="29">
        <f t="shared" si="6"/>
        <v>-1</v>
      </c>
      <c r="I88" s="10">
        <v>1.0</v>
      </c>
      <c r="J88" s="10">
        <v>2.0</v>
      </c>
      <c r="K88" s="28">
        <f t="shared" si="5"/>
        <v>3</v>
      </c>
      <c r="L88" s="30">
        <v>3.0</v>
      </c>
    </row>
    <row r="89">
      <c r="A89" s="26" t="s">
        <v>553</v>
      </c>
      <c r="B89" s="10">
        <v>1.0</v>
      </c>
      <c r="C89" s="10">
        <v>2.0</v>
      </c>
      <c r="D89" s="10">
        <f t="shared" si="1"/>
        <v>2</v>
      </c>
      <c r="E89" s="10">
        <v>502267.0</v>
      </c>
      <c r="F89" s="27">
        <f t="shared" si="2"/>
        <v>139.5186111</v>
      </c>
      <c r="G89" s="28">
        <f t="shared" si="3"/>
        <v>1</v>
      </c>
      <c r="H89" s="29">
        <f t="shared" si="6"/>
        <v>-1</v>
      </c>
      <c r="I89" s="10">
        <v>0.0</v>
      </c>
      <c r="J89" s="10">
        <v>1.0</v>
      </c>
      <c r="K89" s="28">
        <f t="shared" si="5"/>
        <v>1</v>
      </c>
      <c r="L89" s="30">
        <v>1.0</v>
      </c>
    </row>
    <row r="90">
      <c r="A90" s="26" t="s">
        <v>558</v>
      </c>
      <c r="B90" s="10">
        <v>3.0</v>
      </c>
      <c r="C90" s="10">
        <v>1.0</v>
      </c>
      <c r="D90" s="10">
        <f t="shared" si="1"/>
        <v>1</v>
      </c>
      <c r="E90" s="10">
        <v>-1.0</v>
      </c>
      <c r="F90" s="27">
        <f t="shared" si="2"/>
        <v>-0.0002777777778</v>
      </c>
      <c r="G90" s="28">
        <f t="shared" si="3"/>
        <v>-1</v>
      </c>
      <c r="H90" s="29">
        <f t="shared" si="6"/>
        <v>3</v>
      </c>
      <c r="I90" s="10">
        <v>0.0</v>
      </c>
      <c r="J90" s="10">
        <v>0.0</v>
      </c>
      <c r="K90" s="28">
        <f t="shared" si="5"/>
        <v>0</v>
      </c>
      <c r="L90" s="30">
        <v>0.0</v>
      </c>
    </row>
    <row r="91">
      <c r="A91" s="26" t="s">
        <v>564</v>
      </c>
      <c r="B91" s="10">
        <v>2.0</v>
      </c>
      <c r="C91" s="10">
        <v>3.0</v>
      </c>
      <c r="D91" s="10">
        <f t="shared" si="1"/>
        <v>3</v>
      </c>
      <c r="E91" s="10">
        <v>5199205.0</v>
      </c>
      <c r="F91" s="27">
        <f t="shared" si="2"/>
        <v>1444.223611</v>
      </c>
      <c r="G91" s="28">
        <f t="shared" si="3"/>
        <v>2</v>
      </c>
      <c r="H91" s="29">
        <f t="shared" si="6"/>
        <v>-1</v>
      </c>
      <c r="I91" s="10">
        <v>0.0</v>
      </c>
      <c r="J91" s="10">
        <v>0.0</v>
      </c>
      <c r="K91" s="28">
        <f t="shared" si="5"/>
        <v>0</v>
      </c>
      <c r="L91" s="30">
        <v>0.0</v>
      </c>
    </row>
    <row r="92">
      <c r="A92" s="26" t="s">
        <v>569</v>
      </c>
      <c r="B92" s="10">
        <v>0.0</v>
      </c>
      <c r="C92" s="10">
        <v>7.0</v>
      </c>
      <c r="D92" s="10">
        <f t="shared" si="1"/>
        <v>8</v>
      </c>
      <c r="E92" s="10">
        <v>-1.0</v>
      </c>
      <c r="F92" s="27">
        <f t="shared" si="2"/>
        <v>-0.0002777777778</v>
      </c>
      <c r="G92" s="28">
        <f t="shared" si="3"/>
        <v>-1</v>
      </c>
      <c r="H92" s="29">
        <f t="shared" si="6"/>
        <v>0</v>
      </c>
      <c r="I92" s="10">
        <v>1.0</v>
      </c>
      <c r="J92" s="10">
        <v>2.0</v>
      </c>
      <c r="K92" s="28">
        <f t="shared" si="5"/>
        <v>3</v>
      </c>
      <c r="L92" s="30">
        <v>3.0</v>
      </c>
    </row>
    <row r="93">
      <c r="A93" s="26" t="s">
        <v>576</v>
      </c>
      <c r="B93" s="10">
        <v>3.0</v>
      </c>
      <c r="C93" s="10">
        <v>0.0</v>
      </c>
      <c r="D93" s="10">
        <f t="shared" si="1"/>
        <v>2</v>
      </c>
      <c r="E93" s="10">
        <v>4333434.0</v>
      </c>
      <c r="F93" s="27">
        <f t="shared" si="2"/>
        <v>1203.731667</v>
      </c>
      <c r="G93" s="28">
        <f t="shared" si="3"/>
        <v>3</v>
      </c>
      <c r="H93" s="29">
        <f t="shared" si="6"/>
        <v>-1</v>
      </c>
      <c r="I93" s="10">
        <v>2.0</v>
      </c>
      <c r="J93" s="10">
        <v>0.0</v>
      </c>
      <c r="K93" s="28">
        <f t="shared" si="5"/>
        <v>2</v>
      </c>
      <c r="L93" s="30">
        <v>2.0</v>
      </c>
    </row>
    <row r="94">
      <c r="A94" s="26" t="s">
        <v>581</v>
      </c>
      <c r="B94" s="10">
        <v>1.0</v>
      </c>
      <c r="C94" s="10">
        <v>1.0</v>
      </c>
      <c r="D94" s="10">
        <f t="shared" si="1"/>
        <v>1</v>
      </c>
      <c r="E94" s="10">
        <v>-1.0</v>
      </c>
      <c r="F94" s="27">
        <f t="shared" si="2"/>
        <v>-0.0002777777778</v>
      </c>
      <c r="G94" s="28">
        <f t="shared" si="3"/>
        <v>-1</v>
      </c>
      <c r="H94" s="29">
        <f t="shared" si="6"/>
        <v>1</v>
      </c>
      <c r="I94" s="10">
        <v>0.0</v>
      </c>
      <c r="J94" s="10">
        <v>0.0</v>
      </c>
      <c r="K94" s="28">
        <f t="shared" si="5"/>
        <v>0</v>
      </c>
      <c r="L94" s="30">
        <v>0.0</v>
      </c>
    </row>
    <row r="95">
      <c r="A95" s="26" t="s">
        <v>587</v>
      </c>
      <c r="B95" s="10">
        <v>4.0</v>
      </c>
      <c r="C95" s="10">
        <v>5.0</v>
      </c>
      <c r="D95" s="10">
        <f t="shared" si="1"/>
        <v>5</v>
      </c>
      <c r="E95" s="10">
        <v>1868.00039</v>
      </c>
      <c r="F95" s="27">
        <f t="shared" si="2"/>
        <v>0.5188889972</v>
      </c>
      <c r="G95" s="28">
        <f t="shared" si="3"/>
        <v>4</v>
      </c>
      <c r="H95" s="29">
        <f t="shared" si="6"/>
        <v>-1</v>
      </c>
      <c r="I95" s="10">
        <v>0.0</v>
      </c>
      <c r="J95" s="10">
        <v>2.0</v>
      </c>
      <c r="K95" s="28">
        <f t="shared" si="5"/>
        <v>2</v>
      </c>
      <c r="L95" s="30">
        <v>2.0</v>
      </c>
    </row>
    <row r="96">
      <c r="A96" s="5" t="s">
        <v>593</v>
      </c>
      <c r="B96" s="10">
        <v>1.0</v>
      </c>
      <c r="C96" s="10">
        <v>8.0</v>
      </c>
      <c r="D96" s="10">
        <f t="shared" si="1"/>
        <v>8</v>
      </c>
      <c r="E96" s="10">
        <v>14391.0001</v>
      </c>
      <c r="F96" s="27">
        <f t="shared" si="2"/>
        <v>3.997500028</v>
      </c>
      <c r="G96" s="28">
        <f t="shared" si="3"/>
        <v>1</v>
      </c>
      <c r="H96" s="29">
        <f t="shared" si="6"/>
        <v>-1</v>
      </c>
      <c r="I96" s="10">
        <v>0.0</v>
      </c>
      <c r="J96" s="10">
        <v>4.0</v>
      </c>
      <c r="K96" s="28">
        <f t="shared" si="5"/>
        <v>4</v>
      </c>
      <c r="L96" s="30">
        <v>4.0</v>
      </c>
    </row>
    <row r="97">
      <c r="A97" s="26" t="s">
        <v>600</v>
      </c>
      <c r="B97" s="10">
        <v>1.0</v>
      </c>
      <c r="C97" s="10">
        <v>0.0</v>
      </c>
      <c r="D97" s="10">
        <f t="shared" si="1"/>
        <v>0</v>
      </c>
      <c r="E97" s="10">
        <v>0.0</v>
      </c>
      <c r="F97" s="27">
        <f t="shared" si="2"/>
        <v>0</v>
      </c>
      <c r="G97" s="28">
        <f t="shared" si="3"/>
        <v>1</v>
      </c>
      <c r="H97" s="29">
        <f t="shared" si="6"/>
        <v>-1</v>
      </c>
      <c r="I97" s="10">
        <v>0.0</v>
      </c>
      <c r="J97" s="10">
        <v>0.0</v>
      </c>
      <c r="K97" s="28">
        <f t="shared" si="5"/>
        <v>0</v>
      </c>
      <c r="L97" s="30">
        <v>0.0</v>
      </c>
    </row>
    <row r="98">
      <c r="A98" s="26" t="s">
        <v>606</v>
      </c>
      <c r="B98" s="10">
        <v>2.0</v>
      </c>
      <c r="C98" s="10">
        <v>12.0</v>
      </c>
      <c r="D98" s="10">
        <f t="shared" si="1"/>
        <v>12</v>
      </c>
      <c r="E98" s="10">
        <v>102083.0</v>
      </c>
      <c r="F98" s="27">
        <f t="shared" si="2"/>
        <v>28.35638889</v>
      </c>
      <c r="G98" s="28">
        <f t="shared" si="3"/>
        <v>2</v>
      </c>
      <c r="H98" s="29">
        <f t="shared" si="6"/>
        <v>-1</v>
      </c>
      <c r="I98" s="10">
        <v>0.0</v>
      </c>
      <c r="J98" s="10">
        <v>2.0</v>
      </c>
      <c r="K98" s="28">
        <f t="shared" si="5"/>
        <v>2</v>
      </c>
      <c r="L98" s="30">
        <v>2.0</v>
      </c>
    </row>
    <row r="99">
      <c r="A99" s="26" t="s">
        <v>613</v>
      </c>
      <c r="B99" s="10">
        <v>4.0</v>
      </c>
      <c r="C99" s="10">
        <v>0.0</v>
      </c>
      <c r="D99" s="10">
        <f t="shared" si="1"/>
        <v>1</v>
      </c>
      <c r="E99" s="10">
        <v>1.3941912E7</v>
      </c>
      <c r="F99" s="27">
        <f t="shared" si="2"/>
        <v>3872.753333</v>
      </c>
      <c r="G99" s="28">
        <f t="shared" si="3"/>
        <v>4</v>
      </c>
      <c r="H99" s="29">
        <f t="shared" si="6"/>
        <v>-1</v>
      </c>
      <c r="I99" s="10">
        <v>1.0</v>
      </c>
      <c r="J99" s="10">
        <v>0.0</v>
      </c>
      <c r="K99" s="28">
        <f t="shared" si="5"/>
        <v>1</v>
      </c>
      <c r="L99" s="30">
        <v>1.0</v>
      </c>
    </row>
    <row r="100">
      <c r="A100" s="26" t="s">
        <v>619</v>
      </c>
      <c r="B100" s="10">
        <v>1.0</v>
      </c>
      <c r="C100" s="10">
        <v>8.0</v>
      </c>
      <c r="D100" s="10">
        <f t="shared" si="1"/>
        <v>11</v>
      </c>
      <c r="E100" s="10">
        <v>-1.0</v>
      </c>
      <c r="F100" s="27">
        <f t="shared" si="2"/>
        <v>-0.0002777777778</v>
      </c>
      <c r="G100" s="28">
        <f t="shared" si="3"/>
        <v>-1</v>
      </c>
      <c r="H100" s="29">
        <f t="shared" si="6"/>
        <v>1</v>
      </c>
      <c r="I100" s="10">
        <v>3.0</v>
      </c>
      <c r="J100" s="10">
        <v>2.0</v>
      </c>
      <c r="K100" s="28">
        <f t="shared" si="5"/>
        <v>5</v>
      </c>
      <c r="L100" s="30">
        <v>5.0</v>
      </c>
    </row>
    <row r="101">
      <c r="A101" s="26" t="s">
        <v>626</v>
      </c>
      <c r="B101" s="10">
        <v>6.0</v>
      </c>
      <c r="C101" s="10">
        <v>8.0</v>
      </c>
      <c r="D101" s="10">
        <f t="shared" si="1"/>
        <v>11</v>
      </c>
      <c r="E101" s="10">
        <v>-1.0</v>
      </c>
      <c r="F101" s="27">
        <f t="shared" si="2"/>
        <v>-0.0002777777778</v>
      </c>
      <c r="G101" s="28">
        <f t="shared" si="3"/>
        <v>-1</v>
      </c>
      <c r="H101" s="29">
        <f t="shared" si="6"/>
        <v>6</v>
      </c>
      <c r="I101" s="10">
        <v>3.0</v>
      </c>
      <c r="J101" s="10">
        <v>2.0</v>
      </c>
      <c r="K101" s="28">
        <f t="shared" si="5"/>
        <v>5</v>
      </c>
      <c r="L101" s="30">
        <v>5.0</v>
      </c>
    </row>
    <row r="102">
      <c r="F102" s="32"/>
      <c r="L102" s="18"/>
    </row>
    <row r="103">
      <c r="F103" s="32"/>
      <c r="L103" s="18"/>
    </row>
    <row r="104">
      <c r="F104" s="32"/>
      <c r="L104" s="18"/>
    </row>
    <row r="105">
      <c r="F105" s="32"/>
      <c r="L105" s="18"/>
    </row>
    <row r="106">
      <c r="F106" s="32"/>
      <c r="L106" s="18"/>
    </row>
    <row r="107">
      <c r="F107" s="32"/>
      <c r="L107" s="18"/>
    </row>
    <row r="108">
      <c r="F108" s="32"/>
      <c r="L108" s="18"/>
    </row>
    <row r="109">
      <c r="F109" s="32"/>
      <c r="L109" s="18"/>
    </row>
    <row r="110">
      <c r="F110" s="32"/>
      <c r="L110" s="18"/>
    </row>
    <row r="111">
      <c r="F111" s="32"/>
      <c r="L111" s="18"/>
    </row>
    <row r="112">
      <c r="F112" s="32"/>
      <c r="L112" s="18"/>
    </row>
    <row r="113">
      <c r="F113" s="32"/>
      <c r="L113" s="18"/>
    </row>
    <row r="114">
      <c r="F114" s="32"/>
      <c r="L114" s="18"/>
    </row>
    <row r="115">
      <c r="F115" s="32"/>
      <c r="L115" s="18"/>
    </row>
    <row r="116">
      <c r="F116" s="32"/>
      <c r="L116" s="18"/>
    </row>
    <row r="117">
      <c r="F117" s="32"/>
      <c r="L117" s="18"/>
    </row>
    <row r="118">
      <c r="F118" s="32"/>
      <c r="L118" s="18"/>
    </row>
    <row r="119">
      <c r="F119" s="32"/>
      <c r="L119" s="18"/>
    </row>
    <row r="120">
      <c r="F120" s="32"/>
      <c r="L120" s="18"/>
    </row>
    <row r="121">
      <c r="F121" s="32"/>
      <c r="L121" s="18"/>
    </row>
    <row r="122">
      <c r="F122" s="32"/>
      <c r="L122" s="18"/>
    </row>
    <row r="123">
      <c r="F123" s="32"/>
      <c r="L123" s="18"/>
    </row>
    <row r="124">
      <c r="F124" s="32"/>
      <c r="L124" s="18"/>
    </row>
    <row r="125">
      <c r="F125" s="32"/>
      <c r="L125" s="18"/>
    </row>
    <row r="126">
      <c r="F126" s="32"/>
      <c r="L126" s="18"/>
    </row>
    <row r="127">
      <c r="F127" s="32"/>
      <c r="L127" s="18"/>
    </row>
    <row r="128">
      <c r="F128" s="32"/>
      <c r="L128" s="18"/>
    </row>
    <row r="129">
      <c r="F129" s="32"/>
      <c r="L129" s="18"/>
    </row>
    <row r="130">
      <c r="F130" s="32"/>
      <c r="L130" s="18"/>
    </row>
    <row r="131">
      <c r="F131" s="32"/>
      <c r="L131" s="18"/>
    </row>
    <row r="132">
      <c r="F132" s="32"/>
      <c r="L132" s="18"/>
    </row>
    <row r="133">
      <c r="F133" s="32"/>
      <c r="L133" s="18"/>
    </row>
    <row r="134">
      <c r="F134" s="32"/>
      <c r="L134" s="18"/>
    </row>
    <row r="135">
      <c r="F135" s="32"/>
      <c r="L135" s="18"/>
    </row>
    <row r="136">
      <c r="F136" s="32"/>
      <c r="L136" s="18"/>
    </row>
    <row r="137">
      <c r="F137" s="32"/>
      <c r="L137" s="18"/>
    </row>
    <row r="138">
      <c r="F138" s="32"/>
      <c r="L138" s="18"/>
    </row>
    <row r="139">
      <c r="F139" s="32"/>
      <c r="L139" s="18"/>
    </row>
    <row r="140">
      <c r="F140" s="32"/>
      <c r="L140" s="18"/>
    </row>
    <row r="141">
      <c r="F141" s="32"/>
      <c r="L141" s="18"/>
    </row>
    <row r="142">
      <c r="F142" s="32"/>
      <c r="L142" s="18"/>
    </row>
    <row r="143">
      <c r="F143" s="32"/>
      <c r="L143" s="18"/>
    </row>
    <row r="144">
      <c r="F144" s="32"/>
      <c r="L144" s="18"/>
    </row>
    <row r="145">
      <c r="F145" s="32"/>
      <c r="L145" s="18"/>
    </row>
    <row r="146">
      <c r="F146" s="32"/>
      <c r="L146" s="18"/>
    </row>
    <row r="147">
      <c r="F147" s="32"/>
      <c r="L147" s="18"/>
    </row>
    <row r="148">
      <c r="F148" s="32"/>
      <c r="L148" s="18"/>
    </row>
    <row r="149">
      <c r="F149" s="32"/>
      <c r="L149" s="18"/>
    </row>
    <row r="150">
      <c r="F150" s="32"/>
      <c r="L150" s="18"/>
    </row>
    <row r="151">
      <c r="F151" s="32"/>
      <c r="L151" s="18"/>
    </row>
    <row r="152">
      <c r="F152" s="32"/>
      <c r="L152" s="18"/>
    </row>
    <row r="153">
      <c r="F153" s="32"/>
      <c r="L153" s="18"/>
    </row>
    <row r="154">
      <c r="F154" s="32"/>
      <c r="L154" s="18"/>
    </row>
    <row r="155">
      <c r="F155" s="32"/>
      <c r="L155" s="18"/>
    </row>
    <row r="156">
      <c r="F156" s="32"/>
      <c r="L156" s="18"/>
    </row>
    <row r="157">
      <c r="F157" s="32"/>
      <c r="L157" s="18"/>
    </row>
    <row r="158">
      <c r="F158" s="32"/>
      <c r="L158" s="18"/>
    </row>
    <row r="159">
      <c r="F159" s="32"/>
      <c r="L159" s="18"/>
    </row>
    <row r="160">
      <c r="F160" s="32"/>
      <c r="L160" s="18"/>
    </row>
    <row r="161">
      <c r="F161" s="32"/>
      <c r="L161" s="18"/>
    </row>
    <row r="162">
      <c r="F162" s="32"/>
      <c r="L162" s="18"/>
    </row>
    <row r="163">
      <c r="F163" s="32"/>
      <c r="L163" s="18"/>
    </row>
    <row r="164">
      <c r="F164" s="32"/>
      <c r="L164" s="18"/>
    </row>
    <row r="165">
      <c r="F165" s="32"/>
      <c r="L165" s="18"/>
    </row>
    <row r="166">
      <c r="F166" s="32"/>
      <c r="L166" s="18"/>
    </row>
    <row r="167">
      <c r="F167" s="32"/>
      <c r="L167" s="18"/>
    </row>
    <row r="168">
      <c r="F168" s="32"/>
      <c r="L168" s="18"/>
    </row>
    <row r="169">
      <c r="F169" s="32"/>
      <c r="L169" s="18"/>
    </row>
    <row r="170">
      <c r="F170" s="32"/>
      <c r="L170" s="18"/>
    </row>
    <row r="171">
      <c r="F171" s="32"/>
      <c r="L171" s="18"/>
    </row>
    <row r="172">
      <c r="F172" s="32"/>
      <c r="L172" s="18"/>
    </row>
    <row r="173">
      <c r="F173" s="32"/>
      <c r="L173" s="18"/>
    </row>
    <row r="174">
      <c r="F174" s="32"/>
      <c r="L174" s="18"/>
    </row>
    <row r="175">
      <c r="F175" s="32"/>
      <c r="L175" s="18"/>
    </row>
    <row r="176">
      <c r="F176" s="32"/>
      <c r="L176" s="18"/>
    </row>
    <row r="177">
      <c r="F177" s="32"/>
      <c r="L177" s="18"/>
    </row>
    <row r="178">
      <c r="F178" s="32"/>
      <c r="L178" s="18"/>
    </row>
    <row r="179">
      <c r="F179" s="32"/>
      <c r="L179" s="18"/>
    </row>
    <row r="180">
      <c r="F180" s="32"/>
      <c r="L180" s="18"/>
    </row>
    <row r="181">
      <c r="F181" s="32"/>
      <c r="L181" s="18"/>
    </row>
    <row r="182">
      <c r="F182" s="32"/>
      <c r="L182" s="18"/>
    </row>
    <row r="183">
      <c r="F183" s="32"/>
      <c r="L183" s="18"/>
    </row>
    <row r="184">
      <c r="F184" s="32"/>
      <c r="L184" s="18"/>
    </row>
    <row r="185">
      <c r="F185" s="32"/>
      <c r="L185" s="18"/>
    </row>
    <row r="186">
      <c r="F186" s="32"/>
      <c r="L186" s="18"/>
    </row>
    <row r="187">
      <c r="F187" s="32"/>
      <c r="L187" s="18"/>
    </row>
    <row r="188">
      <c r="F188" s="32"/>
      <c r="L188" s="18"/>
    </row>
    <row r="189">
      <c r="F189" s="32"/>
      <c r="L189" s="18"/>
    </row>
    <row r="190">
      <c r="F190" s="32"/>
      <c r="L190" s="18"/>
    </row>
    <row r="191">
      <c r="F191" s="32"/>
      <c r="L191" s="18"/>
    </row>
    <row r="192">
      <c r="F192" s="32"/>
      <c r="L192" s="18"/>
    </row>
    <row r="193">
      <c r="F193" s="32"/>
      <c r="L193" s="18"/>
    </row>
    <row r="194">
      <c r="F194" s="32"/>
      <c r="L194" s="18"/>
    </row>
    <row r="195">
      <c r="F195" s="32"/>
      <c r="L195" s="18"/>
    </row>
    <row r="196">
      <c r="F196" s="32"/>
      <c r="L196" s="18"/>
    </row>
    <row r="197">
      <c r="F197" s="32"/>
      <c r="L197" s="18"/>
    </row>
    <row r="198">
      <c r="F198" s="32"/>
      <c r="L198" s="18"/>
    </row>
    <row r="199">
      <c r="F199" s="32"/>
      <c r="L199" s="18"/>
    </row>
    <row r="200">
      <c r="F200" s="32"/>
      <c r="L200" s="18"/>
    </row>
    <row r="201">
      <c r="F201" s="32"/>
      <c r="L201" s="18"/>
    </row>
    <row r="202">
      <c r="F202" s="32"/>
      <c r="L202" s="18"/>
    </row>
    <row r="203">
      <c r="F203" s="32"/>
      <c r="L203" s="18"/>
    </row>
    <row r="204">
      <c r="F204" s="32"/>
      <c r="L204" s="18"/>
    </row>
    <row r="205">
      <c r="F205" s="32"/>
      <c r="L205" s="18"/>
    </row>
    <row r="206">
      <c r="F206" s="32"/>
      <c r="L206" s="18"/>
    </row>
    <row r="207">
      <c r="F207" s="32"/>
      <c r="L207" s="18"/>
    </row>
    <row r="208">
      <c r="F208" s="32"/>
      <c r="L208" s="18"/>
    </row>
    <row r="209">
      <c r="F209" s="32"/>
      <c r="L209" s="18"/>
    </row>
    <row r="210">
      <c r="F210" s="32"/>
      <c r="L210" s="18"/>
    </row>
    <row r="211">
      <c r="F211" s="32"/>
      <c r="L211" s="18"/>
    </row>
    <row r="212">
      <c r="F212" s="32"/>
      <c r="L212" s="18"/>
    </row>
    <row r="213">
      <c r="F213" s="32"/>
      <c r="L213" s="18"/>
    </row>
    <row r="214">
      <c r="F214" s="32"/>
      <c r="L214" s="18"/>
    </row>
    <row r="215">
      <c r="F215" s="32"/>
      <c r="L215" s="18"/>
    </row>
    <row r="216">
      <c r="F216" s="32"/>
      <c r="L216" s="18"/>
    </row>
    <row r="217">
      <c r="F217" s="32"/>
      <c r="L217" s="18"/>
    </row>
    <row r="218">
      <c r="F218" s="32"/>
      <c r="L218" s="18"/>
    </row>
    <row r="219">
      <c r="F219" s="32"/>
      <c r="L219" s="18"/>
    </row>
    <row r="220">
      <c r="F220" s="32"/>
      <c r="L220" s="18"/>
    </row>
    <row r="221">
      <c r="F221" s="32"/>
      <c r="L221" s="18"/>
    </row>
    <row r="222">
      <c r="F222" s="32"/>
      <c r="L222" s="18"/>
    </row>
    <row r="223">
      <c r="F223" s="32"/>
      <c r="L223" s="18"/>
    </row>
    <row r="224">
      <c r="F224" s="32"/>
      <c r="L224" s="18"/>
    </row>
    <row r="225">
      <c r="F225" s="32"/>
      <c r="L225" s="18"/>
    </row>
    <row r="226">
      <c r="F226" s="32"/>
      <c r="L226" s="18"/>
    </row>
    <row r="227">
      <c r="F227" s="32"/>
      <c r="L227" s="18"/>
    </row>
    <row r="228">
      <c r="F228" s="32"/>
      <c r="L228" s="18"/>
    </row>
    <row r="229">
      <c r="F229" s="32"/>
      <c r="L229" s="18"/>
    </row>
    <row r="230">
      <c r="F230" s="32"/>
      <c r="L230" s="18"/>
    </row>
    <row r="231">
      <c r="F231" s="32"/>
      <c r="L231" s="18"/>
    </row>
    <row r="232">
      <c r="F232" s="32"/>
      <c r="L232" s="18"/>
    </row>
    <row r="233">
      <c r="F233" s="32"/>
      <c r="L233" s="18"/>
    </row>
    <row r="234">
      <c r="F234" s="32"/>
      <c r="L234" s="18"/>
    </row>
    <row r="235">
      <c r="F235" s="32"/>
      <c r="L235" s="18"/>
    </row>
    <row r="236">
      <c r="F236" s="32"/>
      <c r="L236" s="18"/>
    </row>
    <row r="237">
      <c r="F237" s="32"/>
      <c r="L237" s="18"/>
    </row>
    <row r="238">
      <c r="F238" s="32"/>
      <c r="L238" s="18"/>
    </row>
    <row r="239">
      <c r="F239" s="32"/>
      <c r="L239" s="18"/>
    </row>
    <row r="240">
      <c r="F240" s="32"/>
      <c r="L240" s="18"/>
    </row>
    <row r="241">
      <c r="F241" s="32"/>
      <c r="L241" s="18"/>
    </row>
    <row r="242">
      <c r="F242" s="32"/>
      <c r="L242" s="18"/>
    </row>
    <row r="243">
      <c r="F243" s="32"/>
      <c r="L243" s="18"/>
    </row>
    <row r="244">
      <c r="F244" s="32"/>
      <c r="L244" s="18"/>
    </row>
    <row r="245">
      <c r="F245" s="32"/>
      <c r="L245" s="18"/>
    </row>
    <row r="246">
      <c r="F246" s="32"/>
      <c r="L246" s="18"/>
    </row>
    <row r="247">
      <c r="F247" s="32"/>
      <c r="L247" s="18"/>
    </row>
    <row r="248">
      <c r="F248" s="32"/>
      <c r="L248" s="18"/>
    </row>
    <row r="249">
      <c r="F249" s="32"/>
      <c r="L249" s="18"/>
    </row>
    <row r="250">
      <c r="F250" s="32"/>
      <c r="L250" s="18"/>
    </row>
    <row r="251">
      <c r="F251" s="32"/>
      <c r="L251" s="18"/>
    </row>
    <row r="252">
      <c r="F252" s="32"/>
      <c r="L252" s="18"/>
    </row>
    <row r="253">
      <c r="F253" s="32"/>
      <c r="L253" s="18"/>
    </row>
    <row r="254">
      <c r="F254" s="32"/>
      <c r="L254" s="18"/>
    </row>
    <row r="255">
      <c r="F255" s="32"/>
      <c r="L255" s="18"/>
    </row>
    <row r="256">
      <c r="F256" s="32"/>
      <c r="L256" s="18"/>
    </row>
    <row r="257">
      <c r="F257" s="32"/>
      <c r="L257" s="18"/>
    </row>
    <row r="258">
      <c r="F258" s="32"/>
      <c r="L258" s="18"/>
    </row>
    <row r="259">
      <c r="F259" s="32"/>
      <c r="L259" s="18"/>
    </row>
    <row r="260">
      <c r="F260" s="32"/>
      <c r="L260" s="18"/>
    </row>
    <row r="261">
      <c r="F261" s="32"/>
      <c r="L261" s="18"/>
    </row>
    <row r="262">
      <c r="F262" s="32"/>
      <c r="L262" s="18"/>
    </row>
    <row r="263">
      <c r="F263" s="32"/>
      <c r="L263" s="18"/>
    </row>
    <row r="264">
      <c r="F264" s="32"/>
      <c r="L264" s="18"/>
    </row>
    <row r="265">
      <c r="F265" s="32"/>
      <c r="L265" s="18"/>
    </row>
    <row r="266">
      <c r="F266" s="32"/>
      <c r="L266" s="18"/>
    </row>
    <row r="267">
      <c r="F267" s="32"/>
      <c r="L267" s="18"/>
    </row>
    <row r="268">
      <c r="F268" s="32"/>
      <c r="L268" s="18"/>
    </row>
    <row r="269">
      <c r="F269" s="32"/>
      <c r="L269" s="18"/>
    </row>
    <row r="270">
      <c r="F270" s="32"/>
      <c r="L270" s="18"/>
    </row>
    <row r="271">
      <c r="F271" s="32"/>
      <c r="L271" s="18"/>
    </row>
    <row r="272">
      <c r="F272" s="32"/>
      <c r="L272" s="18"/>
    </row>
    <row r="273">
      <c r="F273" s="32"/>
      <c r="L273" s="18"/>
    </row>
    <row r="274">
      <c r="F274" s="32"/>
      <c r="L274" s="18"/>
    </row>
    <row r="275">
      <c r="F275" s="32"/>
      <c r="L275" s="18"/>
    </row>
    <row r="276">
      <c r="F276" s="32"/>
      <c r="L276" s="18"/>
    </row>
    <row r="277">
      <c r="F277" s="32"/>
      <c r="L277" s="18"/>
    </row>
    <row r="278">
      <c r="F278" s="32"/>
      <c r="L278" s="18"/>
    </row>
    <row r="279">
      <c r="F279" s="32"/>
      <c r="L279" s="18"/>
    </row>
    <row r="280">
      <c r="F280" s="32"/>
      <c r="L280" s="18"/>
    </row>
    <row r="281">
      <c r="F281" s="32"/>
      <c r="L281" s="18"/>
    </row>
    <row r="282">
      <c r="F282" s="32"/>
      <c r="L282" s="18"/>
    </row>
    <row r="283">
      <c r="F283" s="32"/>
      <c r="L283" s="18"/>
    </row>
    <row r="284">
      <c r="F284" s="32"/>
      <c r="L284" s="18"/>
    </row>
    <row r="285">
      <c r="F285" s="32"/>
      <c r="L285" s="18"/>
    </row>
    <row r="286">
      <c r="F286" s="32"/>
      <c r="L286" s="18"/>
    </row>
    <row r="287">
      <c r="F287" s="32"/>
      <c r="L287" s="18"/>
    </row>
    <row r="288">
      <c r="F288" s="32"/>
      <c r="L288" s="18"/>
    </row>
    <row r="289">
      <c r="F289" s="32"/>
      <c r="L289" s="18"/>
    </row>
    <row r="290">
      <c r="F290" s="32"/>
      <c r="L290" s="18"/>
    </row>
    <row r="291">
      <c r="F291" s="32"/>
      <c r="L291" s="18"/>
    </row>
    <row r="292">
      <c r="F292" s="32"/>
      <c r="L292" s="18"/>
    </row>
    <row r="293">
      <c r="F293" s="32"/>
      <c r="L293" s="18"/>
    </row>
    <row r="294">
      <c r="F294" s="32"/>
      <c r="L294" s="18"/>
    </row>
    <row r="295">
      <c r="F295" s="32"/>
      <c r="L295" s="18"/>
    </row>
    <row r="296">
      <c r="F296" s="32"/>
      <c r="L296" s="18"/>
    </row>
    <row r="297">
      <c r="F297" s="32"/>
      <c r="L297" s="18"/>
    </row>
    <row r="298">
      <c r="F298" s="32"/>
      <c r="L298" s="18"/>
    </row>
    <row r="299">
      <c r="F299" s="32"/>
      <c r="L299" s="18"/>
    </row>
    <row r="300">
      <c r="F300" s="32"/>
      <c r="L300" s="18"/>
    </row>
    <row r="301">
      <c r="F301" s="32"/>
      <c r="L301" s="18"/>
    </row>
    <row r="302">
      <c r="F302" s="32"/>
      <c r="L302" s="18"/>
    </row>
    <row r="303">
      <c r="F303" s="32"/>
      <c r="L303" s="18"/>
    </row>
    <row r="304">
      <c r="F304" s="32"/>
      <c r="L304" s="18"/>
    </row>
    <row r="305">
      <c r="F305" s="32"/>
      <c r="L305" s="18"/>
    </row>
    <row r="306">
      <c r="F306" s="32"/>
      <c r="L306" s="18"/>
    </row>
    <row r="307">
      <c r="F307" s="32"/>
      <c r="L307" s="18"/>
    </row>
    <row r="308">
      <c r="F308" s="32"/>
      <c r="L308" s="18"/>
    </row>
    <row r="309">
      <c r="F309" s="32"/>
      <c r="L309" s="18"/>
    </row>
    <row r="310">
      <c r="F310" s="32"/>
      <c r="L310" s="18"/>
    </row>
    <row r="311">
      <c r="F311" s="32"/>
      <c r="L311" s="18"/>
    </row>
    <row r="312">
      <c r="F312" s="32"/>
      <c r="L312" s="18"/>
    </row>
    <row r="313">
      <c r="F313" s="32"/>
      <c r="L313" s="18"/>
    </row>
    <row r="314">
      <c r="F314" s="32"/>
      <c r="L314" s="18"/>
    </row>
    <row r="315">
      <c r="F315" s="32"/>
      <c r="L315" s="18"/>
    </row>
    <row r="316">
      <c r="F316" s="32"/>
      <c r="L316" s="18"/>
    </row>
    <row r="317">
      <c r="F317" s="32"/>
      <c r="L317" s="18"/>
    </row>
    <row r="318">
      <c r="F318" s="32"/>
      <c r="L318" s="18"/>
    </row>
    <row r="319">
      <c r="F319" s="32"/>
      <c r="L319" s="18"/>
    </row>
    <row r="320">
      <c r="F320" s="32"/>
      <c r="L320" s="18"/>
    </row>
    <row r="321">
      <c r="F321" s="32"/>
      <c r="L321" s="18"/>
    </row>
    <row r="322">
      <c r="F322" s="32"/>
      <c r="L322" s="18"/>
    </row>
    <row r="323">
      <c r="F323" s="32"/>
      <c r="L323" s="18"/>
    </row>
    <row r="324">
      <c r="F324" s="32"/>
      <c r="L324" s="18"/>
    </row>
    <row r="325">
      <c r="F325" s="32"/>
      <c r="L325" s="18"/>
    </row>
    <row r="326">
      <c r="F326" s="32"/>
      <c r="L326" s="18"/>
    </row>
    <row r="327">
      <c r="F327" s="32"/>
      <c r="L327" s="18"/>
    </row>
    <row r="328">
      <c r="F328" s="32"/>
      <c r="L328" s="18"/>
    </row>
    <row r="329">
      <c r="F329" s="32"/>
      <c r="L329" s="18"/>
    </row>
    <row r="330">
      <c r="F330" s="32"/>
      <c r="L330" s="18"/>
    </row>
    <row r="331">
      <c r="F331" s="32"/>
      <c r="L331" s="18"/>
    </row>
    <row r="332">
      <c r="F332" s="32"/>
      <c r="L332" s="18"/>
    </row>
    <row r="333">
      <c r="F333" s="32"/>
      <c r="L333" s="18"/>
    </row>
    <row r="334">
      <c r="F334" s="32"/>
      <c r="L334" s="18"/>
    </row>
    <row r="335">
      <c r="F335" s="32"/>
      <c r="L335" s="18"/>
    </row>
    <row r="336">
      <c r="F336" s="32"/>
      <c r="L336" s="18"/>
    </row>
    <row r="337">
      <c r="F337" s="32"/>
      <c r="L337" s="18"/>
    </row>
    <row r="338">
      <c r="F338" s="32"/>
      <c r="L338" s="18"/>
    </row>
    <row r="339">
      <c r="F339" s="32"/>
      <c r="L339" s="18"/>
    </row>
    <row r="340">
      <c r="F340" s="32"/>
      <c r="L340" s="18"/>
    </row>
    <row r="341">
      <c r="F341" s="32"/>
      <c r="L341" s="18"/>
    </row>
    <row r="342">
      <c r="F342" s="32"/>
      <c r="L342" s="18"/>
    </row>
    <row r="343">
      <c r="F343" s="32"/>
      <c r="L343" s="18"/>
    </row>
    <row r="344">
      <c r="F344" s="32"/>
      <c r="L344" s="18"/>
    </row>
    <row r="345">
      <c r="F345" s="32"/>
      <c r="L345" s="18"/>
    </row>
    <row r="346">
      <c r="F346" s="32"/>
      <c r="L346" s="18"/>
    </row>
    <row r="347">
      <c r="F347" s="32"/>
      <c r="L347" s="18"/>
    </row>
    <row r="348">
      <c r="F348" s="32"/>
      <c r="L348" s="18"/>
    </row>
    <row r="349">
      <c r="F349" s="32"/>
      <c r="L349" s="18"/>
    </row>
    <row r="350">
      <c r="F350" s="32"/>
      <c r="L350" s="18"/>
    </row>
    <row r="351">
      <c r="F351" s="32"/>
      <c r="L351" s="18"/>
    </row>
    <row r="352">
      <c r="F352" s="32"/>
      <c r="L352" s="18"/>
    </row>
    <row r="353">
      <c r="F353" s="32"/>
      <c r="L353" s="18"/>
    </row>
    <row r="354">
      <c r="F354" s="32"/>
      <c r="L354" s="18"/>
    </row>
    <row r="355">
      <c r="F355" s="32"/>
      <c r="L355" s="18"/>
    </row>
    <row r="356">
      <c r="F356" s="32"/>
      <c r="L356" s="18"/>
    </row>
    <row r="357">
      <c r="F357" s="32"/>
      <c r="L357" s="18"/>
    </row>
    <row r="358">
      <c r="F358" s="32"/>
      <c r="L358" s="18"/>
    </row>
    <row r="359">
      <c r="F359" s="32"/>
      <c r="L359" s="18"/>
    </row>
    <row r="360">
      <c r="F360" s="32"/>
      <c r="L360" s="18"/>
    </row>
    <row r="361">
      <c r="F361" s="32"/>
      <c r="L361" s="18"/>
    </row>
    <row r="362">
      <c r="F362" s="32"/>
      <c r="L362" s="18"/>
    </row>
    <row r="363">
      <c r="F363" s="32"/>
      <c r="L363" s="18"/>
    </row>
    <row r="364">
      <c r="F364" s="32"/>
      <c r="L364" s="18"/>
    </row>
    <row r="365">
      <c r="F365" s="32"/>
      <c r="L365" s="18"/>
    </row>
    <row r="366">
      <c r="F366" s="32"/>
      <c r="L366" s="18"/>
    </row>
    <row r="367">
      <c r="F367" s="32"/>
      <c r="L367" s="18"/>
    </row>
    <row r="368">
      <c r="F368" s="32"/>
      <c r="L368" s="18"/>
    </row>
    <row r="369">
      <c r="F369" s="32"/>
      <c r="L369" s="18"/>
    </row>
    <row r="370">
      <c r="F370" s="32"/>
      <c r="L370" s="18"/>
    </row>
    <row r="371">
      <c r="F371" s="32"/>
      <c r="L371" s="18"/>
    </row>
    <row r="372">
      <c r="F372" s="32"/>
      <c r="L372" s="18"/>
    </row>
    <row r="373">
      <c r="F373" s="32"/>
      <c r="L373" s="18"/>
    </row>
    <row r="374">
      <c r="F374" s="32"/>
      <c r="L374" s="18"/>
    </row>
    <row r="375">
      <c r="F375" s="32"/>
      <c r="L375" s="18"/>
    </row>
    <row r="376">
      <c r="F376" s="32"/>
      <c r="L376" s="18"/>
    </row>
    <row r="377">
      <c r="F377" s="32"/>
      <c r="L377" s="18"/>
    </row>
    <row r="378">
      <c r="F378" s="32"/>
      <c r="L378" s="18"/>
    </row>
    <row r="379">
      <c r="F379" s="32"/>
      <c r="L379" s="18"/>
    </row>
    <row r="380">
      <c r="F380" s="32"/>
      <c r="L380" s="18"/>
    </row>
    <row r="381">
      <c r="F381" s="32"/>
      <c r="L381" s="18"/>
    </row>
    <row r="382">
      <c r="F382" s="32"/>
      <c r="L382" s="18"/>
    </row>
    <row r="383">
      <c r="F383" s="32"/>
      <c r="L383" s="18"/>
    </row>
    <row r="384">
      <c r="F384" s="32"/>
      <c r="L384" s="18"/>
    </row>
    <row r="385">
      <c r="F385" s="32"/>
      <c r="L385" s="18"/>
    </row>
    <row r="386">
      <c r="F386" s="32"/>
      <c r="L386" s="18"/>
    </row>
    <row r="387">
      <c r="F387" s="32"/>
      <c r="L387" s="18"/>
    </row>
    <row r="388">
      <c r="F388" s="32"/>
      <c r="L388" s="18"/>
    </row>
    <row r="389">
      <c r="F389" s="32"/>
      <c r="L389" s="18"/>
    </row>
    <row r="390">
      <c r="F390" s="32"/>
      <c r="L390" s="18"/>
    </row>
    <row r="391">
      <c r="F391" s="32"/>
      <c r="L391" s="18"/>
    </row>
    <row r="392">
      <c r="F392" s="32"/>
      <c r="L392" s="18"/>
    </row>
    <row r="393">
      <c r="F393" s="32"/>
      <c r="L393" s="18"/>
    </row>
    <row r="394">
      <c r="F394" s="32"/>
      <c r="L394" s="18"/>
    </row>
    <row r="395">
      <c r="F395" s="32"/>
      <c r="L395" s="18"/>
    </row>
    <row r="396">
      <c r="F396" s="32"/>
      <c r="L396" s="18"/>
    </row>
    <row r="397">
      <c r="F397" s="32"/>
      <c r="L397" s="18"/>
    </row>
    <row r="398">
      <c r="F398" s="32"/>
      <c r="L398" s="18"/>
    </row>
    <row r="399">
      <c r="F399" s="32"/>
      <c r="L399" s="18"/>
    </row>
    <row r="400">
      <c r="F400" s="32"/>
      <c r="L400" s="18"/>
    </row>
    <row r="401">
      <c r="F401" s="32"/>
      <c r="L401" s="18"/>
    </row>
    <row r="402">
      <c r="F402" s="32"/>
      <c r="L402" s="18"/>
    </row>
    <row r="403">
      <c r="F403" s="32"/>
      <c r="L403" s="18"/>
    </row>
    <row r="404">
      <c r="F404" s="32"/>
      <c r="L404" s="18"/>
    </row>
    <row r="405">
      <c r="F405" s="32"/>
      <c r="L405" s="18"/>
    </row>
    <row r="406">
      <c r="F406" s="32"/>
      <c r="L406" s="18"/>
    </row>
    <row r="407">
      <c r="F407" s="32"/>
      <c r="L407" s="18"/>
    </row>
    <row r="408">
      <c r="F408" s="32"/>
      <c r="L408" s="18"/>
    </row>
    <row r="409">
      <c r="F409" s="32"/>
      <c r="L409" s="18"/>
    </row>
    <row r="410">
      <c r="F410" s="32"/>
      <c r="L410" s="18"/>
    </row>
    <row r="411">
      <c r="F411" s="32"/>
      <c r="L411" s="18"/>
    </row>
    <row r="412">
      <c r="F412" s="32"/>
      <c r="L412" s="18"/>
    </row>
    <row r="413">
      <c r="F413" s="32"/>
      <c r="L413" s="18"/>
    </row>
    <row r="414">
      <c r="F414" s="32"/>
      <c r="L414" s="18"/>
    </row>
    <row r="415">
      <c r="F415" s="32"/>
      <c r="L415" s="18"/>
    </row>
    <row r="416">
      <c r="F416" s="32"/>
      <c r="L416" s="18"/>
    </row>
    <row r="417">
      <c r="F417" s="32"/>
      <c r="L417" s="18"/>
    </row>
    <row r="418">
      <c r="F418" s="32"/>
      <c r="L418" s="18"/>
    </row>
    <row r="419">
      <c r="F419" s="32"/>
      <c r="L419" s="18"/>
    </row>
    <row r="420">
      <c r="F420" s="32"/>
      <c r="L420" s="18"/>
    </row>
    <row r="421">
      <c r="F421" s="32"/>
      <c r="L421" s="18"/>
    </row>
    <row r="422">
      <c r="F422" s="32"/>
      <c r="L422" s="18"/>
    </row>
    <row r="423">
      <c r="F423" s="32"/>
      <c r="L423" s="18"/>
    </row>
    <row r="424">
      <c r="F424" s="32"/>
      <c r="L424" s="18"/>
    </row>
    <row r="425">
      <c r="F425" s="32"/>
      <c r="L425" s="18"/>
    </row>
    <row r="426">
      <c r="F426" s="32"/>
      <c r="L426" s="18"/>
    </row>
    <row r="427">
      <c r="F427" s="32"/>
      <c r="L427" s="18"/>
    </row>
    <row r="428">
      <c r="F428" s="32"/>
      <c r="L428" s="18"/>
    </row>
    <row r="429">
      <c r="F429" s="32"/>
      <c r="L429" s="18"/>
    </row>
    <row r="430">
      <c r="F430" s="32"/>
      <c r="L430" s="18"/>
    </row>
    <row r="431">
      <c r="F431" s="32"/>
      <c r="L431" s="18"/>
    </row>
    <row r="432">
      <c r="F432" s="32"/>
      <c r="L432" s="18"/>
    </row>
    <row r="433">
      <c r="F433" s="32"/>
      <c r="L433" s="18"/>
    </row>
    <row r="434">
      <c r="F434" s="32"/>
      <c r="L434" s="18"/>
    </row>
    <row r="435">
      <c r="F435" s="32"/>
      <c r="L435" s="18"/>
    </row>
    <row r="436">
      <c r="F436" s="32"/>
      <c r="L436" s="18"/>
    </row>
    <row r="437">
      <c r="F437" s="32"/>
      <c r="L437" s="18"/>
    </row>
    <row r="438">
      <c r="F438" s="32"/>
      <c r="L438" s="18"/>
    </row>
    <row r="439">
      <c r="F439" s="32"/>
      <c r="L439" s="18"/>
    </row>
    <row r="440">
      <c r="F440" s="32"/>
      <c r="L440" s="18"/>
    </row>
    <row r="441">
      <c r="F441" s="32"/>
      <c r="L441" s="18"/>
    </row>
    <row r="442">
      <c r="F442" s="32"/>
      <c r="L442" s="18"/>
    </row>
    <row r="443">
      <c r="F443" s="32"/>
      <c r="L443" s="18"/>
    </row>
    <row r="444">
      <c r="F444" s="32"/>
      <c r="L444" s="18"/>
    </row>
    <row r="445">
      <c r="F445" s="32"/>
      <c r="L445" s="18"/>
    </row>
    <row r="446">
      <c r="F446" s="32"/>
      <c r="L446" s="18"/>
    </row>
    <row r="447">
      <c r="F447" s="32"/>
      <c r="L447" s="18"/>
    </row>
    <row r="448">
      <c r="F448" s="32"/>
      <c r="L448" s="18"/>
    </row>
    <row r="449">
      <c r="F449" s="32"/>
      <c r="L449" s="18"/>
    </row>
    <row r="450">
      <c r="F450" s="32"/>
      <c r="L450" s="18"/>
    </row>
    <row r="451">
      <c r="F451" s="32"/>
      <c r="L451" s="18"/>
    </row>
    <row r="452">
      <c r="F452" s="32"/>
      <c r="L452" s="18"/>
    </row>
    <row r="453">
      <c r="F453" s="32"/>
      <c r="L453" s="18"/>
    </row>
    <row r="454">
      <c r="F454" s="32"/>
      <c r="L454" s="18"/>
    </row>
    <row r="455">
      <c r="F455" s="32"/>
      <c r="L455" s="18"/>
    </row>
    <row r="456">
      <c r="F456" s="32"/>
      <c r="L456" s="18"/>
    </row>
    <row r="457">
      <c r="F457" s="32"/>
      <c r="L457" s="18"/>
    </row>
    <row r="458">
      <c r="F458" s="32"/>
      <c r="L458" s="18"/>
    </row>
    <row r="459">
      <c r="F459" s="32"/>
      <c r="L459" s="18"/>
    </row>
    <row r="460">
      <c r="F460" s="32"/>
      <c r="L460" s="18"/>
    </row>
    <row r="461">
      <c r="F461" s="32"/>
      <c r="L461" s="18"/>
    </row>
    <row r="462">
      <c r="F462" s="32"/>
      <c r="L462" s="18"/>
    </row>
    <row r="463">
      <c r="F463" s="32"/>
      <c r="L463" s="18"/>
    </row>
    <row r="464">
      <c r="F464" s="32"/>
      <c r="L464" s="18"/>
    </row>
    <row r="465">
      <c r="F465" s="32"/>
      <c r="L465" s="18"/>
    </row>
    <row r="466">
      <c r="F466" s="32"/>
      <c r="L466" s="18"/>
    </row>
    <row r="467">
      <c r="F467" s="32"/>
      <c r="L467" s="18"/>
    </row>
    <row r="468">
      <c r="F468" s="32"/>
      <c r="L468" s="18"/>
    </row>
    <row r="469">
      <c r="F469" s="32"/>
      <c r="L469" s="18"/>
    </row>
    <row r="470">
      <c r="F470" s="32"/>
      <c r="L470" s="18"/>
    </row>
    <row r="471">
      <c r="F471" s="32"/>
      <c r="L471" s="18"/>
    </row>
    <row r="472">
      <c r="F472" s="32"/>
      <c r="L472" s="18"/>
    </row>
    <row r="473">
      <c r="F473" s="32"/>
      <c r="L473" s="18"/>
    </row>
    <row r="474">
      <c r="F474" s="32"/>
      <c r="L474" s="18"/>
    </row>
    <row r="475">
      <c r="F475" s="32"/>
      <c r="L475" s="18"/>
    </row>
    <row r="476">
      <c r="F476" s="32"/>
      <c r="L476" s="18"/>
    </row>
    <row r="477">
      <c r="F477" s="32"/>
      <c r="L477" s="18"/>
    </row>
    <row r="478">
      <c r="F478" s="32"/>
      <c r="L478" s="18"/>
    </row>
    <row r="479">
      <c r="F479" s="32"/>
      <c r="L479" s="18"/>
    </row>
    <row r="480">
      <c r="F480" s="32"/>
      <c r="L480" s="18"/>
    </row>
    <row r="481">
      <c r="F481" s="32"/>
      <c r="L481" s="18"/>
    </row>
    <row r="482">
      <c r="F482" s="32"/>
      <c r="L482" s="18"/>
    </row>
    <row r="483">
      <c r="F483" s="32"/>
      <c r="L483" s="18"/>
    </row>
    <row r="484">
      <c r="F484" s="32"/>
      <c r="L484" s="18"/>
    </row>
    <row r="485">
      <c r="F485" s="32"/>
      <c r="L485" s="18"/>
    </row>
    <row r="486">
      <c r="F486" s="32"/>
      <c r="L486" s="18"/>
    </row>
    <row r="487">
      <c r="F487" s="32"/>
      <c r="L487" s="18"/>
    </row>
    <row r="488">
      <c r="F488" s="32"/>
      <c r="L488" s="18"/>
    </row>
    <row r="489">
      <c r="F489" s="32"/>
      <c r="L489" s="18"/>
    </row>
    <row r="490">
      <c r="F490" s="32"/>
      <c r="L490" s="18"/>
    </row>
    <row r="491">
      <c r="F491" s="32"/>
      <c r="L491" s="18"/>
    </row>
    <row r="492">
      <c r="F492" s="32"/>
      <c r="L492" s="18"/>
    </row>
    <row r="493">
      <c r="F493" s="32"/>
      <c r="L493" s="18"/>
    </row>
    <row r="494">
      <c r="F494" s="32"/>
      <c r="L494" s="18"/>
    </row>
    <row r="495">
      <c r="F495" s="32"/>
      <c r="L495" s="18"/>
    </row>
    <row r="496">
      <c r="F496" s="32"/>
      <c r="L496" s="18"/>
    </row>
    <row r="497">
      <c r="F497" s="32"/>
      <c r="L497" s="18"/>
    </row>
    <row r="498">
      <c r="F498" s="32"/>
      <c r="L498" s="18"/>
    </row>
    <row r="499">
      <c r="F499" s="32"/>
      <c r="L499" s="18"/>
    </row>
    <row r="500">
      <c r="F500" s="32"/>
      <c r="L500" s="18"/>
    </row>
    <row r="501">
      <c r="F501" s="32"/>
      <c r="L501" s="18"/>
    </row>
    <row r="502">
      <c r="F502" s="32"/>
      <c r="L502" s="18"/>
    </row>
    <row r="503">
      <c r="F503" s="32"/>
      <c r="L503" s="18"/>
    </row>
    <row r="504">
      <c r="F504" s="32"/>
      <c r="L504" s="18"/>
    </row>
    <row r="505">
      <c r="F505" s="32"/>
      <c r="L505" s="18"/>
    </row>
    <row r="506">
      <c r="F506" s="32"/>
      <c r="L506" s="18"/>
    </row>
    <row r="507">
      <c r="F507" s="32"/>
      <c r="L507" s="18"/>
    </row>
    <row r="508">
      <c r="F508" s="32"/>
      <c r="L508" s="18"/>
    </row>
    <row r="509">
      <c r="F509" s="32"/>
      <c r="L509" s="18"/>
    </row>
    <row r="510">
      <c r="F510" s="32"/>
      <c r="L510" s="18"/>
    </row>
    <row r="511">
      <c r="F511" s="32"/>
      <c r="L511" s="18"/>
    </row>
    <row r="512">
      <c r="F512" s="32"/>
      <c r="L512" s="18"/>
    </row>
    <row r="513">
      <c r="F513" s="32"/>
      <c r="L513" s="18"/>
    </row>
    <row r="514">
      <c r="F514" s="32"/>
      <c r="L514" s="18"/>
    </row>
    <row r="515">
      <c r="F515" s="32"/>
      <c r="L515" s="18"/>
    </row>
    <row r="516">
      <c r="F516" s="32"/>
      <c r="L516" s="18"/>
    </row>
    <row r="517">
      <c r="F517" s="32"/>
      <c r="L517" s="18"/>
    </row>
    <row r="518">
      <c r="F518" s="32"/>
      <c r="L518" s="18"/>
    </row>
    <row r="519">
      <c r="F519" s="32"/>
      <c r="L519" s="18"/>
    </row>
    <row r="520">
      <c r="F520" s="32"/>
      <c r="L520" s="18"/>
    </row>
    <row r="521">
      <c r="F521" s="32"/>
      <c r="L521" s="18"/>
    </row>
    <row r="522">
      <c r="F522" s="32"/>
      <c r="L522" s="18"/>
    </row>
    <row r="523">
      <c r="F523" s="32"/>
      <c r="L523" s="18"/>
    </row>
    <row r="524">
      <c r="F524" s="32"/>
      <c r="L524" s="18"/>
    </row>
    <row r="525">
      <c r="F525" s="32"/>
      <c r="L525" s="18"/>
    </row>
    <row r="526">
      <c r="F526" s="32"/>
      <c r="L526" s="18"/>
    </row>
    <row r="527">
      <c r="F527" s="32"/>
      <c r="L527" s="18"/>
    </row>
    <row r="528">
      <c r="F528" s="32"/>
      <c r="L528" s="18"/>
    </row>
    <row r="529">
      <c r="F529" s="32"/>
      <c r="L529" s="18"/>
    </row>
    <row r="530">
      <c r="F530" s="32"/>
      <c r="L530" s="18"/>
    </row>
    <row r="531">
      <c r="F531" s="32"/>
      <c r="L531" s="18"/>
    </row>
    <row r="532">
      <c r="F532" s="32"/>
      <c r="L532" s="18"/>
    </row>
    <row r="533">
      <c r="F533" s="32"/>
      <c r="L533" s="18"/>
    </row>
    <row r="534">
      <c r="F534" s="32"/>
      <c r="L534" s="18"/>
    </row>
    <row r="535">
      <c r="F535" s="32"/>
      <c r="L535" s="18"/>
    </row>
    <row r="536">
      <c r="F536" s="32"/>
      <c r="L536" s="18"/>
    </row>
    <row r="537">
      <c r="F537" s="32"/>
      <c r="L537" s="18"/>
    </row>
    <row r="538">
      <c r="F538" s="32"/>
      <c r="L538" s="18"/>
    </row>
    <row r="539">
      <c r="F539" s="32"/>
      <c r="L539" s="18"/>
    </row>
    <row r="540">
      <c r="F540" s="32"/>
      <c r="L540" s="18"/>
    </row>
    <row r="541">
      <c r="F541" s="32"/>
      <c r="L541" s="18"/>
    </row>
    <row r="542">
      <c r="F542" s="32"/>
      <c r="L542" s="18"/>
    </row>
    <row r="543">
      <c r="F543" s="32"/>
      <c r="L543" s="18"/>
    </row>
    <row r="544">
      <c r="F544" s="32"/>
      <c r="L544" s="18"/>
    </row>
    <row r="545">
      <c r="F545" s="32"/>
      <c r="L545" s="18"/>
    </row>
    <row r="546">
      <c r="F546" s="32"/>
      <c r="L546" s="18"/>
    </row>
    <row r="547">
      <c r="F547" s="32"/>
      <c r="L547" s="18"/>
    </row>
    <row r="548">
      <c r="F548" s="32"/>
      <c r="L548" s="18"/>
    </row>
    <row r="549">
      <c r="F549" s="32"/>
      <c r="L549" s="18"/>
    </row>
    <row r="550">
      <c r="F550" s="32"/>
      <c r="L550" s="18"/>
    </row>
    <row r="551">
      <c r="F551" s="32"/>
      <c r="L551" s="18"/>
    </row>
    <row r="552">
      <c r="F552" s="32"/>
      <c r="L552" s="18"/>
    </row>
    <row r="553">
      <c r="F553" s="32"/>
      <c r="L553" s="18"/>
    </row>
    <row r="554">
      <c r="F554" s="32"/>
      <c r="L554" s="18"/>
    </row>
    <row r="555">
      <c r="F555" s="32"/>
      <c r="L555" s="18"/>
    </row>
    <row r="556">
      <c r="F556" s="32"/>
      <c r="L556" s="18"/>
    </row>
    <row r="557">
      <c r="F557" s="32"/>
      <c r="L557" s="18"/>
    </row>
    <row r="558">
      <c r="F558" s="32"/>
      <c r="L558" s="18"/>
    </row>
    <row r="559">
      <c r="F559" s="32"/>
      <c r="L559" s="18"/>
    </row>
    <row r="560">
      <c r="F560" s="32"/>
      <c r="L560" s="18"/>
    </row>
    <row r="561">
      <c r="F561" s="32"/>
      <c r="L561" s="18"/>
    </row>
    <row r="562">
      <c r="F562" s="32"/>
      <c r="L562" s="18"/>
    </row>
    <row r="563">
      <c r="F563" s="32"/>
      <c r="L563" s="18"/>
    </row>
    <row r="564">
      <c r="F564" s="32"/>
      <c r="L564" s="18"/>
    </row>
    <row r="565">
      <c r="F565" s="32"/>
      <c r="L565" s="18"/>
    </row>
    <row r="566">
      <c r="F566" s="32"/>
      <c r="L566" s="18"/>
    </row>
    <row r="567">
      <c r="F567" s="32"/>
      <c r="L567" s="18"/>
    </row>
    <row r="568">
      <c r="F568" s="32"/>
      <c r="L568" s="18"/>
    </row>
    <row r="569">
      <c r="F569" s="32"/>
      <c r="L569" s="18"/>
    </row>
    <row r="570">
      <c r="F570" s="32"/>
      <c r="L570" s="18"/>
    </row>
    <row r="571">
      <c r="F571" s="32"/>
      <c r="L571" s="18"/>
    </row>
    <row r="572">
      <c r="F572" s="32"/>
      <c r="L572" s="18"/>
    </row>
    <row r="573">
      <c r="F573" s="32"/>
      <c r="L573" s="18"/>
    </row>
    <row r="574">
      <c r="F574" s="32"/>
      <c r="L574" s="18"/>
    </row>
    <row r="575">
      <c r="F575" s="32"/>
      <c r="L575" s="18"/>
    </row>
    <row r="576">
      <c r="F576" s="32"/>
      <c r="L576" s="18"/>
    </row>
    <row r="577">
      <c r="F577" s="32"/>
      <c r="L577" s="18"/>
    </row>
    <row r="578">
      <c r="F578" s="32"/>
      <c r="L578" s="18"/>
    </row>
    <row r="579">
      <c r="F579" s="32"/>
      <c r="L579" s="18"/>
    </row>
    <row r="580">
      <c r="F580" s="32"/>
      <c r="L580" s="18"/>
    </row>
    <row r="581">
      <c r="F581" s="32"/>
      <c r="L581" s="18"/>
    </row>
    <row r="582">
      <c r="F582" s="32"/>
      <c r="L582" s="18"/>
    </row>
    <row r="583">
      <c r="F583" s="32"/>
      <c r="L583" s="18"/>
    </row>
    <row r="584">
      <c r="F584" s="32"/>
      <c r="L584" s="18"/>
    </row>
    <row r="585">
      <c r="F585" s="32"/>
      <c r="L585" s="18"/>
    </row>
    <row r="586">
      <c r="F586" s="32"/>
      <c r="L586" s="18"/>
    </row>
    <row r="587">
      <c r="F587" s="32"/>
      <c r="L587" s="18"/>
    </row>
    <row r="588">
      <c r="F588" s="32"/>
      <c r="L588" s="18"/>
    </row>
    <row r="589">
      <c r="F589" s="32"/>
      <c r="L589" s="18"/>
    </row>
    <row r="590">
      <c r="F590" s="32"/>
      <c r="L590" s="18"/>
    </row>
    <row r="591">
      <c r="F591" s="32"/>
      <c r="L591" s="18"/>
    </row>
    <row r="592">
      <c r="F592" s="32"/>
      <c r="L592" s="18"/>
    </row>
    <row r="593">
      <c r="F593" s="32"/>
      <c r="L593" s="18"/>
    </row>
    <row r="594">
      <c r="F594" s="32"/>
      <c r="L594" s="18"/>
    </row>
    <row r="595">
      <c r="F595" s="32"/>
      <c r="L595" s="18"/>
    </row>
    <row r="596">
      <c r="F596" s="32"/>
      <c r="L596" s="18"/>
    </row>
    <row r="597">
      <c r="F597" s="32"/>
      <c r="L597" s="18"/>
    </row>
    <row r="598">
      <c r="F598" s="32"/>
      <c r="L598" s="18"/>
    </row>
    <row r="599">
      <c r="F599" s="32"/>
      <c r="L599" s="18"/>
    </row>
    <row r="600">
      <c r="F600" s="32"/>
      <c r="L600" s="18"/>
    </row>
    <row r="601">
      <c r="F601" s="32"/>
      <c r="L601" s="18"/>
    </row>
    <row r="602">
      <c r="F602" s="32"/>
      <c r="L602" s="18"/>
    </row>
    <row r="603">
      <c r="F603" s="32"/>
      <c r="L603" s="18"/>
    </row>
    <row r="604">
      <c r="F604" s="32"/>
      <c r="L604" s="18"/>
    </row>
    <row r="605">
      <c r="F605" s="32"/>
      <c r="L605" s="18"/>
    </row>
    <row r="606">
      <c r="F606" s="32"/>
      <c r="L606" s="18"/>
    </row>
    <row r="607">
      <c r="F607" s="32"/>
      <c r="L607" s="18"/>
    </row>
    <row r="608">
      <c r="F608" s="32"/>
      <c r="L608" s="18"/>
    </row>
    <row r="609">
      <c r="F609" s="32"/>
      <c r="L609" s="18"/>
    </row>
    <row r="610">
      <c r="F610" s="32"/>
      <c r="L610" s="18"/>
    </row>
    <row r="611">
      <c r="F611" s="32"/>
      <c r="L611" s="18"/>
    </row>
    <row r="612">
      <c r="F612" s="32"/>
      <c r="L612" s="18"/>
    </row>
    <row r="613">
      <c r="F613" s="32"/>
      <c r="L613" s="18"/>
    </row>
    <row r="614">
      <c r="F614" s="32"/>
      <c r="L614" s="18"/>
    </row>
    <row r="615">
      <c r="F615" s="32"/>
      <c r="L615" s="18"/>
    </row>
    <row r="616">
      <c r="F616" s="32"/>
      <c r="L616" s="18"/>
    </row>
    <row r="617">
      <c r="F617" s="32"/>
      <c r="L617" s="18"/>
    </row>
    <row r="618">
      <c r="F618" s="32"/>
      <c r="L618" s="18"/>
    </row>
    <row r="619">
      <c r="F619" s="32"/>
      <c r="L619" s="18"/>
    </row>
    <row r="620">
      <c r="F620" s="32"/>
      <c r="L620" s="18"/>
    </row>
    <row r="621">
      <c r="F621" s="32"/>
      <c r="L621" s="18"/>
    </row>
    <row r="622">
      <c r="F622" s="32"/>
      <c r="L622" s="18"/>
    </row>
    <row r="623">
      <c r="F623" s="32"/>
      <c r="L623" s="18"/>
    </row>
    <row r="624">
      <c r="F624" s="32"/>
      <c r="L624" s="18"/>
    </row>
    <row r="625">
      <c r="F625" s="32"/>
      <c r="L625" s="18"/>
    </row>
    <row r="626">
      <c r="F626" s="32"/>
      <c r="L626" s="18"/>
    </row>
    <row r="627">
      <c r="F627" s="32"/>
      <c r="L627" s="18"/>
    </row>
    <row r="628">
      <c r="F628" s="32"/>
      <c r="L628" s="18"/>
    </row>
    <row r="629">
      <c r="F629" s="32"/>
      <c r="L629" s="18"/>
    </row>
    <row r="630">
      <c r="F630" s="32"/>
      <c r="L630" s="18"/>
    </row>
    <row r="631">
      <c r="F631" s="32"/>
      <c r="L631" s="18"/>
    </row>
    <row r="632">
      <c r="F632" s="32"/>
      <c r="L632" s="18"/>
    </row>
    <row r="633">
      <c r="F633" s="32"/>
      <c r="L633" s="18"/>
    </row>
    <row r="634">
      <c r="F634" s="32"/>
      <c r="L634" s="18"/>
    </row>
    <row r="635">
      <c r="F635" s="32"/>
      <c r="L635" s="18"/>
    </row>
    <row r="636">
      <c r="F636" s="32"/>
      <c r="L636" s="18"/>
    </row>
    <row r="637">
      <c r="F637" s="32"/>
      <c r="L637" s="18"/>
    </row>
    <row r="638">
      <c r="F638" s="32"/>
      <c r="L638" s="18"/>
    </row>
    <row r="639">
      <c r="F639" s="32"/>
      <c r="L639" s="18"/>
    </row>
    <row r="640">
      <c r="F640" s="32"/>
      <c r="L640" s="18"/>
    </row>
    <row r="641">
      <c r="F641" s="32"/>
      <c r="L641" s="18"/>
    </row>
    <row r="642">
      <c r="F642" s="32"/>
      <c r="L642" s="18"/>
    </row>
    <row r="643">
      <c r="F643" s="32"/>
      <c r="L643" s="18"/>
    </row>
    <row r="644">
      <c r="F644" s="32"/>
      <c r="L644" s="18"/>
    </row>
    <row r="645">
      <c r="F645" s="32"/>
      <c r="L645" s="18"/>
    </row>
    <row r="646">
      <c r="F646" s="32"/>
      <c r="L646" s="18"/>
    </row>
    <row r="647">
      <c r="F647" s="32"/>
      <c r="L647" s="18"/>
    </row>
    <row r="648">
      <c r="F648" s="32"/>
      <c r="L648" s="18"/>
    </row>
    <row r="649">
      <c r="F649" s="32"/>
      <c r="L649" s="18"/>
    </row>
    <row r="650">
      <c r="F650" s="32"/>
      <c r="L650" s="18"/>
    </row>
    <row r="651">
      <c r="F651" s="32"/>
      <c r="L651" s="18"/>
    </row>
    <row r="652">
      <c r="F652" s="32"/>
      <c r="L652" s="18"/>
    </row>
    <row r="653">
      <c r="F653" s="32"/>
      <c r="L653" s="18"/>
    </row>
    <row r="654">
      <c r="F654" s="32"/>
      <c r="L654" s="18"/>
    </row>
    <row r="655">
      <c r="F655" s="32"/>
      <c r="L655" s="18"/>
    </row>
    <row r="656">
      <c r="F656" s="32"/>
      <c r="L656" s="18"/>
    </row>
    <row r="657">
      <c r="F657" s="32"/>
      <c r="L657" s="18"/>
    </row>
    <row r="658">
      <c r="F658" s="32"/>
      <c r="L658" s="18"/>
    </row>
    <row r="659">
      <c r="F659" s="32"/>
      <c r="L659" s="18"/>
    </row>
    <row r="660">
      <c r="F660" s="32"/>
      <c r="L660" s="18"/>
    </row>
    <row r="661">
      <c r="F661" s="32"/>
      <c r="L661" s="18"/>
    </row>
    <row r="662">
      <c r="F662" s="32"/>
      <c r="L662" s="18"/>
    </row>
    <row r="663">
      <c r="F663" s="32"/>
      <c r="L663" s="18"/>
    </row>
    <row r="664">
      <c r="F664" s="32"/>
      <c r="L664" s="18"/>
    </row>
    <row r="665">
      <c r="F665" s="32"/>
      <c r="L665" s="18"/>
    </row>
    <row r="666">
      <c r="F666" s="32"/>
      <c r="L666" s="18"/>
    </row>
    <row r="667">
      <c r="F667" s="32"/>
      <c r="L667" s="18"/>
    </row>
    <row r="668">
      <c r="F668" s="32"/>
      <c r="L668" s="18"/>
    </row>
    <row r="669">
      <c r="F669" s="32"/>
      <c r="L669" s="18"/>
    </row>
    <row r="670">
      <c r="F670" s="32"/>
      <c r="L670" s="18"/>
    </row>
    <row r="671">
      <c r="F671" s="32"/>
      <c r="L671" s="18"/>
    </row>
    <row r="672">
      <c r="F672" s="32"/>
      <c r="L672" s="18"/>
    </row>
    <row r="673">
      <c r="F673" s="32"/>
      <c r="L673" s="18"/>
    </row>
    <row r="674">
      <c r="F674" s="32"/>
      <c r="L674" s="18"/>
    </row>
    <row r="675">
      <c r="F675" s="32"/>
      <c r="L675" s="18"/>
    </row>
    <row r="676">
      <c r="F676" s="32"/>
      <c r="L676" s="18"/>
    </row>
    <row r="677">
      <c r="F677" s="32"/>
      <c r="L677" s="18"/>
    </row>
    <row r="678">
      <c r="F678" s="32"/>
      <c r="L678" s="18"/>
    </row>
    <row r="679">
      <c r="F679" s="32"/>
      <c r="L679" s="18"/>
    </row>
    <row r="680">
      <c r="F680" s="32"/>
      <c r="L680" s="18"/>
    </row>
    <row r="681">
      <c r="F681" s="32"/>
      <c r="L681" s="18"/>
    </row>
    <row r="682">
      <c r="F682" s="32"/>
      <c r="L682" s="18"/>
    </row>
    <row r="683">
      <c r="F683" s="32"/>
      <c r="L683" s="18"/>
    </row>
    <row r="684">
      <c r="F684" s="32"/>
      <c r="L684" s="18"/>
    </row>
    <row r="685">
      <c r="F685" s="32"/>
      <c r="L685" s="18"/>
    </row>
    <row r="686">
      <c r="F686" s="32"/>
      <c r="L686" s="18"/>
    </row>
    <row r="687">
      <c r="F687" s="32"/>
      <c r="L687" s="18"/>
    </row>
    <row r="688">
      <c r="F688" s="32"/>
      <c r="L688" s="18"/>
    </row>
    <row r="689">
      <c r="F689" s="32"/>
      <c r="L689" s="18"/>
    </row>
    <row r="690">
      <c r="F690" s="32"/>
      <c r="L690" s="18"/>
    </row>
    <row r="691">
      <c r="F691" s="32"/>
      <c r="L691" s="18"/>
    </row>
    <row r="692">
      <c r="F692" s="32"/>
      <c r="L692" s="18"/>
    </row>
    <row r="693">
      <c r="F693" s="32"/>
      <c r="L693" s="18"/>
    </row>
    <row r="694">
      <c r="F694" s="32"/>
      <c r="L694" s="18"/>
    </row>
    <row r="695">
      <c r="F695" s="32"/>
      <c r="L695" s="18"/>
    </row>
    <row r="696">
      <c r="F696" s="32"/>
      <c r="L696" s="18"/>
    </row>
    <row r="697">
      <c r="F697" s="32"/>
      <c r="L697" s="18"/>
    </row>
    <row r="698">
      <c r="F698" s="32"/>
      <c r="L698" s="18"/>
    </row>
    <row r="699">
      <c r="F699" s="32"/>
      <c r="L699" s="18"/>
    </row>
    <row r="700">
      <c r="F700" s="32"/>
      <c r="L700" s="18"/>
    </row>
    <row r="701">
      <c r="F701" s="32"/>
      <c r="L701" s="18"/>
    </row>
    <row r="702">
      <c r="F702" s="32"/>
      <c r="L702" s="18"/>
    </row>
    <row r="703">
      <c r="F703" s="32"/>
      <c r="L703" s="18"/>
    </row>
    <row r="704">
      <c r="F704" s="32"/>
      <c r="L704" s="18"/>
    </row>
    <row r="705">
      <c r="F705" s="32"/>
      <c r="L705" s="18"/>
    </row>
    <row r="706">
      <c r="F706" s="32"/>
      <c r="L706" s="18"/>
    </row>
    <row r="707">
      <c r="F707" s="32"/>
      <c r="L707" s="18"/>
    </row>
    <row r="708">
      <c r="F708" s="32"/>
      <c r="L708" s="18"/>
    </row>
    <row r="709">
      <c r="F709" s="32"/>
      <c r="L709" s="18"/>
    </row>
    <row r="710">
      <c r="F710" s="32"/>
      <c r="L710" s="18"/>
    </row>
    <row r="711">
      <c r="F711" s="32"/>
      <c r="L711" s="18"/>
    </row>
    <row r="712">
      <c r="F712" s="32"/>
      <c r="L712" s="18"/>
    </row>
    <row r="713">
      <c r="F713" s="32"/>
      <c r="L713" s="18"/>
    </row>
    <row r="714">
      <c r="F714" s="32"/>
      <c r="L714" s="18"/>
    </row>
    <row r="715">
      <c r="F715" s="32"/>
      <c r="L715" s="18"/>
    </row>
    <row r="716">
      <c r="F716" s="32"/>
      <c r="L716" s="18"/>
    </row>
    <row r="717">
      <c r="F717" s="32"/>
      <c r="L717" s="18"/>
    </row>
    <row r="718">
      <c r="F718" s="32"/>
      <c r="L718" s="18"/>
    </row>
    <row r="719">
      <c r="F719" s="32"/>
      <c r="L719" s="18"/>
    </row>
    <row r="720">
      <c r="F720" s="32"/>
      <c r="L720" s="18"/>
    </row>
    <row r="721">
      <c r="F721" s="32"/>
      <c r="L721" s="18"/>
    </row>
    <row r="722">
      <c r="F722" s="32"/>
      <c r="L722" s="18"/>
    </row>
    <row r="723">
      <c r="F723" s="32"/>
      <c r="L723" s="18"/>
    </row>
    <row r="724">
      <c r="F724" s="32"/>
      <c r="L724" s="18"/>
    </row>
    <row r="725">
      <c r="F725" s="32"/>
      <c r="L725" s="18"/>
    </row>
    <row r="726">
      <c r="F726" s="32"/>
      <c r="L726" s="18"/>
    </row>
    <row r="727">
      <c r="F727" s="32"/>
      <c r="L727" s="18"/>
    </row>
    <row r="728">
      <c r="F728" s="32"/>
      <c r="L728" s="18"/>
    </row>
    <row r="729">
      <c r="F729" s="32"/>
      <c r="L729" s="18"/>
    </row>
    <row r="730">
      <c r="F730" s="32"/>
      <c r="L730" s="18"/>
    </row>
    <row r="731">
      <c r="F731" s="32"/>
      <c r="L731" s="18"/>
    </row>
    <row r="732">
      <c r="F732" s="32"/>
      <c r="L732" s="18"/>
    </row>
    <row r="733">
      <c r="F733" s="32"/>
      <c r="L733" s="18"/>
    </row>
    <row r="734">
      <c r="F734" s="32"/>
      <c r="L734" s="18"/>
    </row>
    <row r="735">
      <c r="F735" s="32"/>
      <c r="L735" s="18"/>
    </row>
    <row r="736">
      <c r="F736" s="32"/>
      <c r="L736" s="18"/>
    </row>
    <row r="737">
      <c r="F737" s="32"/>
      <c r="L737" s="18"/>
    </row>
    <row r="738">
      <c r="F738" s="32"/>
      <c r="L738" s="18"/>
    </row>
    <row r="739">
      <c r="F739" s="32"/>
      <c r="L739" s="18"/>
    </row>
    <row r="740">
      <c r="F740" s="32"/>
      <c r="L740" s="18"/>
    </row>
    <row r="741">
      <c r="F741" s="32"/>
      <c r="L741" s="18"/>
    </row>
    <row r="742">
      <c r="F742" s="32"/>
      <c r="L742" s="18"/>
    </row>
    <row r="743">
      <c r="F743" s="32"/>
      <c r="L743" s="18"/>
    </row>
    <row r="744">
      <c r="F744" s="32"/>
      <c r="L744" s="18"/>
    </row>
    <row r="745">
      <c r="F745" s="32"/>
      <c r="L745" s="18"/>
    </row>
    <row r="746">
      <c r="F746" s="32"/>
      <c r="L746" s="18"/>
    </row>
    <row r="747">
      <c r="F747" s="32"/>
      <c r="L747" s="18"/>
    </row>
    <row r="748">
      <c r="F748" s="32"/>
      <c r="L748" s="18"/>
    </row>
    <row r="749">
      <c r="F749" s="32"/>
      <c r="L749" s="18"/>
    </row>
    <row r="750">
      <c r="F750" s="32"/>
      <c r="L750" s="18"/>
    </row>
    <row r="751">
      <c r="F751" s="32"/>
      <c r="L751" s="18"/>
    </row>
    <row r="752">
      <c r="F752" s="32"/>
      <c r="L752" s="18"/>
    </row>
    <row r="753">
      <c r="F753" s="32"/>
      <c r="L753" s="18"/>
    </row>
    <row r="754">
      <c r="F754" s="32"/>
      <c r="L754" s="18"/>
    </row>
    <row r="755">
      <c r="F755" s="32"/>
      <c r="L755" s="18"/>
    </row>
    <row r="756">
      <c r="F756" s="32"/>
      <c r="L756" s="18"/>
    </row>
    <row r="757">
      <c r="F757" s="32"/>
      <c r="L757" s="18"/>
    </row>
    <row r="758">
      <c r="F758" s="32"/>
      <c r="L758" s="18"/>
    </row>
    <row r="759">
      <c r="F759" s="32"/>
      <c r="L759" s="18"/>
    </row>
    <row r="760">
      <c r="F760" s="32"/>
      <c r="L760" s="18"/>
    </row>
    <row r="761">
      <c r="F761" s="32"/>
      <c r="L761" s="18"/>
    </row>
    <row r="762">
      <c r="F762" s="32"/>
      <c r="L762" s="18"/>
    </row>
    <row r="763">
      <c r="F763" s="32"/>
      <c r="L763" s="18"/>
    </row>
    <row r="764">
      <c r="F764" s="32"/>
      <c r="L764" s="18"/>
    </row>
    <row r="765">
      <c r="F765" s="32"/>
      <c r="L765" s="18"/>
    </row>
    <row r="766">
      <c r="F766" s="32"/>
      <c r="L766" s="18"/>
    </row>
    <row r="767">
      <c r="F767" s="32"/>
      <c r="L767" s="18"/>
    </row>
    <row r="768">
      <c r="F768" s="32"/>
      <c r="L768" s="18"/>
    </row>
    <row r="769">
      <c r="F769" s="32"/>
      <c r="L769" s="18"/>
    </row>
    <row r="770">
      <c r="F770" s="32"/>
      <c r="L770" s="18"/>
    </row>
    <row r="771">
      <c r="F771" s="32"/>
      <c r="L771" s="18"/>
    </row>
    <row r="772">
      <c r="F772" s="32"/>
      <c r="L772" s="18"/>
    </row>
    <row r="773">
      <c r="F773" s="32"/>
      <c r="L773" s="18"/>
    </row>
    <row r="774">
      <c r="F774" s="32"/>
      <c r="L774" s="18"/>
    </row>
    <row r="775">
      <c r="F775" s="32"/>
      <c r="L775" s="18"/>
    </row>
    <row r="776">
      <c r="F776" s="32"/>
      <c r="L776" s="18"/>
    </row>
    <row r="777">
      <c r="F777" s="32"/>
      <c r="L777" s="18"/>
    </row>
    <row r="778">
      <c r="F778" s="32"/>
      <c r="L778" s="18"/>
    </row>
    <row r="779">
      <c r="F779" s="32"/>
      <c r="L779" s="18"/>
    </row>
    <row r="780">
      <c r="F780" s="32"/>
      <c r="L780" s="18"/>
    </row>
    <row r="781">
      <c r="F781" s="32"/>
      <c r="L781" s="18"/>
    </row>
    <row r="782">
      <c r="F782" s="32"/>
      <c r="L782" s="18"/>
    </row>
    <row r="783">
      <c r="F783" s="32"/>
      <c r="L783" s="18"/>
    </row>
    <row r="784">
      <c r="F784" s="32"/>
      <c r="L784" s="18"/>
    </row>
    <row r="785">
      <c r="F785" s="32"/>
      <c r="L785" s="18"/>
    </row>
    <row r="786">
      <c r="F786" s="32"/>
      <c r="L786" s="18"/>
    </row>
    <row r="787">
      <c r="F787" s="32"/>
      <c r="L787" s="18"/>
    </row>
    <row r="788">
      <c r="F788" s="32"/>
      <c r="L788" s="18"/>
    </row>
    <row r="789">
      <c r="F789" s="32"/>
      <c r="L789" s="18"/>
    </row>
    <row r="790">
      <c r="F790" s="32"/>
      <c r="L790" s="18"/>
    </row>
    <row r="791">
      <c r="F791" s="32"/>
      <c r="L791" s="18"/>
    </row>
    <row r="792">
      <c r="F792" s="32"/>
      <c r="L792" s="18"/>
    </row>
    <row r="793">
      <c r="F793" s="32"/>
      <c r="L793" s="18"/>
    </row>
    <row r="794">
      <c r="F794" s="32"/>
      <c r="L794" s="18"/>
    </row>
    <row r="795">
      <c r="F795" s="32"/>
      <c r="L795" s="18"/>
    </row>
    <row r="796">
      <c r="F796" s="32"/>
      <c r="L796" s="18"/>
    </row>
    <row r="797">
      <c r="F797" s="32"/>
      <c r="L797" s="18"/>
    </row>
    <row r="798">
      <c r="F798" s="32"/>
      <c r="L798" s="18"/>
    </row>
    <row r="799">
      <c r="F799" s="32"/>
      <c r="L799" s="18"/>
    </row>
    <row r="800">
      <c r="F800" s="32"/>
      <c r="L800" s="18"/>
    </row>
    <row r="801">
      <c r="F801" s="32"/>
      <c r="L801" s="18"/>
    </row>
    <row r="802">
      <c r="F802" s="32"/>
      <c r="L802" s="18"/>
    </row>
    <row r="803">
      <c r="F803" s="32"/>
      <c r="L803" s="18"/>
    </row>
    <row r="804">
      <c r="F804" s="32"/>
      <c r="L804" s="18"/>
    </row>
    <row r="805">
      <c r="F805" s="32"/>
      <c r="L805" s="18"/>
    </row>
    <row r="806">
      <c r="F806" s="32"/>
      <c r="L806" s="18"/>
    </row>
    <row r="807">
      <c r="F807" s="32"/>
      <c r="L807" s="18"/>
    </row>
    <row r="808">
      <c r="F808" s="32"/>
      <c r="L808" s="18"/>
    </row>
    <row r="809">
      <c r="F809" s="32"/>
      <c r="L809" s="18"/>
    </row>
    <row r="810">
      <c r="F810" s="32"/>
      <c r="L810" s="18"/>
    </row>
    <row r="811">
      <c r="F811" s="32"/>
      <c r="L811" s="18"/>
    </row>
    <row r="812">
      <c r="F812" s="32"/>
      <c r="L812" s="18"/>
    </row>
    <row r="813">
      <c r="F813" s="32"/>
      <c r="L813" s="18"/>
    </row>
    <row r="814">
      <c r="F814" s="32"/>
      <c r="L814" s="18"/>
    </row>
    <row r="815">
      <c r="F815" s="32"/>
      <c r="L815" s="18"/>
    </row>
    <row r="816">
      <c r="F816" s="32"/>
      <c r="L816" s="18"/>
    </row>
    <row r="817">
      <c r="F817" s="32"/>
      <c r="L817" s="18"/>
    </row>
    <row r="818">
      <c r="F818" s="32"/>
      <c r="L818" s="18"/>
    </row>
    <row r="819">
      <c r="F819" s="32"/>
      <c r="L819" s="18"/>
    </row>
    <row r="820">
      <c r="F820" s="32"/>
      <c r="L820" s="18"/>
    </row>
    <row r="821">
      <c r="F821" s="32"/>
      <c r="L821" s="18"/>
    </row>
    <row r="822">
      <c r="F822" s="32"/>
      <c r="L822" s="18"/>
    </row>
    <row r="823">
      <c r="F823" s="32"/>
      <c r="L823" s="18"/>
    </row>
    <row r="824">
      <c r="F824" s="32"/>
      <c r="L824" s="18"/>
    </row>
    <row r="825">
      <c r="F825" s="32"/>
      <c r="L825" s="18"/>
    </row>
    <row r="826">
      <c r="F826" s="32"/>
      <c r="L826" s="18"/>
    </row>
    <row r="827">
      <c r="F827" s="32"/>
      <c r="L827" s="18"/>
    </row>
    <row r="828">
      <c r="F828" s="32"/>
      <c r="L828" s="18"/>
    </row>
    <row r="829">
      <c r="F829" s="32"/>
      <c r="L829" s="18"/>
    </row>
    <row r="830">
      <c r="F830" s="32"/>
      <c r="L830" s="18"/>
    </row>
    <row r="831">
      <c r="F831" s="32"/>
      <c r="L831" s="18"/>
    </row>
    <row r="832">
      <c r="F832" s="32"/>
      <c r="L832" s="18"/>
    </row>
    <row r="833">
      <c r="F833" s="32"/>
      <c r="L833" s="18"/>
    </row>
    <row r="834">
      <c r="F834" s="32"/>
      <c r="L834" s="18"/>
    </row>
    <row r="835">
      <c r="F835" s="32"/>
      <c r="L835" s="18"/>
    </row>
    <row r="836">
      <c r="F836" s="32"/>
      <c r="L836" s="18"/>
    </row>
    <row r="837">
      <c r="F837" s="32"/>
      <c r="L837" s="18"/>
    </row>
    <row r="838">
      <c r="F838" s="32"/>
      <c r="L838" s="18"/>
    </row>
    <row r="839">
      <c r="F839" s="32"/>
      <c r="L839" s="18"/>
    </row>
    <row r="840">
      <c r="F840" s="32"/>
      <c r="L840" s="18"/>
    </row>
    <row r="841">
      <c r="F841" s="32"/>
      <c r="L841" s="18"/>
    </row>
    <row r="842">
      <c r="F842" s="32"/>
      <c r="L842" s="18"/>
    </row>
    <row r="843">
      <c r="F843" s="32"/>
      <c r="L843" s="18"/>
    </row>
    <row r="844">
      <c r="F844" s="32"/>
      <c r="L844" s="18"/>
    </row>
    <row r="845">
      <c r="F845" s="32"/>
      <c r="L845" s="18"/>
    </row>
    <row r="846">
      <c r="F846" s="32"/>
      <c r="L846" s="18"/>
    </row>
    <row r="847">
      <c r="F847" s="32"/>
      <c r="L847" s="18"/>
    </row>
    <row r="848">
      <c r="F848" s="32"/>
      <c r="L848" s="18"/>
    </row>
    <row r="849">
      <c r="F849" s="32"/>
      <c r="L849" s="18"/>
    </row>
    <row r="850">
      <c r="F850" s="32"/>
      <c r="L850" s="18"/>
    </row>
    <row r="851">
      <c r="F851" s="32"/>
      <c r="L851" s="18"/>
    </row>
    <row r="852">
      <c r="F852" s="32"/>
      <c r="L852" s="18"/>
    </row>
    <row r="853">
      <c r="F853" s="32"/>
      <c r="L853" s="18"/>
    </row>
    <row r="854">
      <c r="F854" s="32"/>
      <c r="L854" s="18"/>
    </row>
    <row r="855">
      <c r="F855" s="32"/>
      <c r="L855" s="18"/>
    </row>
    <row r="856">
      <c r="F856" s="32"/>
      <c r="L856" s="18"/>
    </row>
    <row r="857">
      <c r="F857" s="32"/>
      <c r="L857" s="18"/>
    </row>
    <row r="858">
      <c r="F858" s="32"/>
      <c r="L858" s="18"/>
    </row>
    <row r="859">
      <c r="F859" s="32"/>
      <c r="L859" s="18"/>
    </row>
    <row r="860">
      <c r="F860" s="32"/>
      <c r="L860" s="18"/>
    </row>
    <row r="861">
      <c r="F861" s="32"/>
      <c r="L861" s="18"/>
    </row>
    <row r="862">
      <c r="F862" s="32"/>
      <c r="L862" s="18"/>
    </row>
    <row r="863">
      <c r="F863" s="32"/>
      <c r="L863" s="18"/>
    </row>
    <row r="864">
      <c r="F864" s="32"/>
      <c r="L864" s="18"/>
    </row>
    <row r="865">
      <c r="F865" s="32"/>
      <c r="L865" s="18"/>
    </row>
    <row r="866">
      <c r="F866" s="32"/>
      <c r="L866" s="18"/>
    </row>
    <row r="867">
      <c r="F867" s="32"/>
      <c r="L867" s="18"/>
    </row>
    <row r="868">
      <c r="F868" s="32"/>
      <c r="L868" s="18"/>
    </row>
    <row r="869">
      <c r="F869" s="32"/>
      <c r="L869" s="18"/>
    </row>
    <row r="870">
      <c r="F870" s="32"/>
      <c r="L870" s="18"/>
    </row>
    <row r="871">
      <c r="F871" s="32"/>
      <c r="L871" s="18"/>
    </row>
    <row r="872">
      <c r="F872" s="32"/>
      <c r="L872" s="18"/>
    </row>
    <row r="873">
      <c r="F873" s="32"/>
      <c r="L873" s="18"/>
    </row>
    <row r="874">
      <c r="F874" s="32"/>
      <c r="L874" s="18"/>
    </row>
    <row r="875">
      <c r="F875" s="32"/>
      <c r="L875" s="18"/>
    </row>
    <row r="876">
      <c r="F876" s="32"/>
      <c r="L876" s="18"/>
    </row>
    <row r="877">
      <c r="F877" s="32"/>
      <c r="L877" s="18"/>
    </row>
    <row r="878">
      <c r="F878" s="32"/>
      <c r="L878" s="18"/>
    </row>
    <row r="879">
      <c r="F879" s="32"/>
      <c r="L879" s="18"/>
    </row>
    <row r="880">
      <c r="F880" s="32"/>
      <c r="L880" s="18"/>
    </row>
    <row r="881">
      <c r="F881" s="32"/>
      <c r="L881" s="18"/>
    </row>
    <row r="882">
      <c r="F882" s="32"/>
      <c r="L882" s="18"/>
    </row>
    <row r="883">
      <c r="F883" s="32"/>
      <c r="L883" s="18"/>
    </row>
    <row r="884">
      <c r="F884" s="32"/>
      <c r="L884" s="18"/>
    </row>
    <row r="885">
      <c r="F885" s="32"/>
      <c r="L885" s="18"/>
    </row>
    <row r="886">
      <c r="F886" s="32"/>
      <c r="L886" s="18"/>
    </row>
    <row r="887">
      <c r="F887" s="32"/>
      <c r="L887" s="18"/>
    </row>
    <row r="888">
      <c r="F888" s="32"/>
      <c r="L888" s="18"/>
    </row>
    <row r="889">
      <c r="F889" s="32"/>
      <c r="L889" s="18"/>
    </row>
    <row r="890">
      <c r="F890" s="32"/>
      <c r="L890" s="18"/>
    </row>
    <row r="891">
      <c r="F891" s="32"/>
      <c r="L891" s="18"/>
    </row>
    <row r="892">
      <c r="F892" s="32"/>
      <c r="L892" s="18"/>
    </row>
    <row r="893">
      <c r="F893" s="32"/>
      <c r="L893" s="18"/>
    </row>
    <row r="894">
      <c r="F894" s="32"/>
      <c r="L894" s="18"/>
    </row>
    <row r="895">
      <c r="F895" s="32"/>
      <c r="L895" s="18"/>
    </row>
    <row r="896">
      <c r="F896" s="32"/>
      <c r="L896" s="18"/>
    </row>
    <row r="897">
      <c r="F897" s="32"/>
      <c r="L897" s="18"/>
    </row>
    <row r="898">
      <c r="F898" s="32"/>
      <c r="L898" s="18"/>
    </row>
    <row r="899">
      <c r="F899" s="32"/>
      <c r="L899" s="18"/>
    </row>
    <row r="900">
      <c r="F900" s="32"/>
      <c r="L900" s="18"/>
    </row>
    <row r="901">
      <c r="F901" s="32"/>
      <c r="L901" s="18"/>
    </row>
    <row r="902">
      <c r="F902" s="32"/>
      <c r="L902" s="18"/>
    </row>
    <row r="903">
      <c r="F903" s="32"/>
      <c r="L903" s="18"/>
    </row>
    <row r="904">
      <c r="F904" s="32"/>
      <c r="L904" s="18"/>
    </row>
    <row r="905">
      <c r="F905" s="32"/>
      <c r="L905" s="18"/>
    </row>
    <row r="906">
      <c r="F906" s="32"/>
      <c r="L906" s="18"/>
    </row>
    <row r="907">
      <c r="F907" s="32"/>
      <c r="L907" s="18"/>
    </row>
    <row r="908">
      <c r="F908" s="32"/>
      <c r="L908" s="18"/>
    </row>
    <row r="909">
      <c r="F909" s="32"/>
      <c r="L909" s="18"/>
    </row>
    <row r="910">
      <c r="F910" s="32"/>
      <c r="L910" s="18"/>
    </row>
    <row r="911">
      <c r="F911" s="32"/>
      <c r="L911" s="18"/>
    </row>
    <row r="912">
      <c r="F912" s="32"/>
      <c r="L912" s="18"/>
    </row>
    <row r="913">
      <c r="F913" s="32"/>
      <c r="L913" s="18"/>
    </row>
    <row r="914">
      <c r="F914" s="32"/>
      <c r="L914" s="18"/>
    </row>
    <row r="915">
      <c r="F915" s="32"/>
      <c r="L915" s="18"/>
    </row>
    <row r="916">
      <c r="F916" s="32"/>
      <c r="L916" s="18"/>
    </row>
    <row r="917">
      <c r="F917" s="32"/>
      <c r="L917" s="18"/>
    </row>
    <row r="918">
      <c r="F918" s="32"/>
      <c r="L918" s="18"/>
    </row>
    <row r="919">
      <c r="F919" s="32"/>
      <c r="L919" s="18"/>
    </row>
    <row r="920">
      <c r="F920" s="32"/>
      <c r="L920" s="18"/>
    </row>
    <row r="921">
      <c r="F921" s="32"/>
      <c r="L921" s="18"/>
    </row>
    <row r="922">
      <c r="F922" s="32"/>
      <c r="L922" s="18"/>
    </row>
    <row r="923">
      <c r="F923" s="32"/>
      <c r="L923" s="18"/>
    </row>
    <row r="924">
      <c r="F924" s="32"/>
      <c r="L924" s="18"/>
    </row>
    <row r="925">
      <c r="F925" s="32"/>
      <c r="L925" s="18"/>
    </row>
    <row r="926">
      <c r="F926" s="32"/>
      <c r="L926" s="18"/>
    </row>
    <row r="927">
      <c r="F927" s="32"/>
      <c r="L927" s="18"/>
    </row>
    <row r="928">
      <c r="F928" s="32"/>
      <c r="L928" s="18"/>
    </row>
    <row r="929">
      <c r="F929" s="32"/>
      <c r="L929" s="18"/>
    </row>
    <row r="930">
      <c r="F930" s="32"/>
      <c r="L930" s="18"/>
    </row>
    <row r="931">
      <c r="F931" s="32"/>
      <c r="L931" s="18"/>
    </row>
    <row r="932">
      <c r="F932" s="32"/>
      <c r="L932" s="18"/>
    </row>
    <row r="933">
      <c r="F933" s="32"/>
      <c r="L933" s="18"/>
    </row>
    <row r="934">
      <c r="F934" s="32"/>
      <c r="L934" s="18"/>
    </row>
    <row r="935">
      <c r="F935" s="32"/>
      <c r="L935" s="18"/>
    </row>
    <row r="936">
      <c r="F936" s="32"/>
      <c r="L936" s="18"/>
    </row>
    <row r="937">
      <c r="F937" s="32"/>
      <c r="L937" s="18"/>
    </row>
    <row r="938">
      <c r="F938" s="32"/>
      <c r="L938" s="18"/>
    </row>
    <row r="939">
      <c r="F939" s="32"/>
      <c r="L939" s="18"/>
    </row>
    <row r="940">
      <c r="F940" s="32"/>
      <c r="L940" s="18"/>
    </row>
    <row r="941">
      <c r="F941" s="32"/>
      <c r="L941" s="18"/>
    </row>
    <row r="942">
      <c r="F942" s="32"/>
      <c r="L942" s="18"/>
    </row>
    <row r="943">
      <c r="F943" s="32"/>
      <c r="L943" s="18"/>
    </row>
    <row r="944">
      <c r="F944" s="32"/>
      <c r="L944" s="18"/>
    </row>
    <row r="945">
      <c r="F945" s="32"/>
      <c r="L945" s="18"/>
    </row>
    <row r="946">
      <c r="F946" s="32"/>
      <c r="L946" s="18"/>
    </row>
    <row r="947">
      <c r="F947" s="32"/>
      <c r="L947" s="18"/>
    </row>
    <row r="948">
      <c r="F948" s="32"/>
      <c r="L948" s="18"/>
    </row>
    <row r="949">
      <c r="F949" s="32"/>
      <c r="L949" s="18"/>
    </row>
    <row r="950">
      <c r="F950" s="32"/>
      <c r="L950" s="18"/>
    </row>
    <row r="951">
      <c r="F951" s="32"/>
      <c r="L951" s="18"/>
    </row>
    <row r="952">
      <c r="F952" s="32"/>
      <c r="L952" s="18"/>
    </row>
    <row r="953">
      <c r="F953" s="32"/>
      <c r="L953" s="18"/>
    </row>
    <row r="954">
      <c r="F954" s="32"/>
      <c r="L954" s="18"/>
    </row>
    <row r="955">
      <c r="F955" s="32"/>
      <c r="L955" s="18"/>
    </row>
    <row r="956">
      <c r="F956" s="32"/>
      <c r="L956" s="18"/>
    </row>
    <row r="957">
      <c r="F957" s="32"/>
      <c r="L957" s="18"/>
    </row>
    <row r="958">
      <c r="F958" s="32"/>
      <c r="L958" s="18"/>
    </row>
    <row r="959">
      <c r="F959" s="32"/>
      <c r="L959" s="18"/>
    </row>
    <row r="960">
      <c r="F960" s="32"/>
      <c r="L960" s="18"/>
    </row>
    <row r="961">
      <c r="F961" s="32"/>
      <c r="L961" s="18"/>
    </row>
    <row r="962">
      <c r="F962" s="32"/>
      <c r="L962" s="18"/>
    </row>
    <row r="963">
      <c r="F963" s="32"/>
      <c r="L963" s="18"/>
    </row>
    <row r="964">
      <c r="F964" s="32"/>
      <c r="L964" s="18"/>
    </row>
    <row r="965">
      <c r="F965" s="32"/>
      <c r="L965" s="18"/>
    </row>
    <row r="966">
      <c r="F966" s="32"/>
      <c r="L966" s="18"/>
    </row>
    <row r="967">
      <c r="F967" s="32"/>
      <c r="L967" s="18"/>
    </row>
    <row r="968">
      <c r="F968" s="32"/>
      <c r="L968" s="18"/>
    </row>
    <row r="969">
      <c r="F969" s="32"/>
      <c r="L969" s="18"/>
    </row>
    <row r="970">
      <c r="F970" s="32"/>
      <c r="L970" s="18"/>
    </row>
    <row r="971">
      <c r="F971" s="32"/>
      <c r="L971" s="18"/>
    </row>
    <row r="972">
      <c r="F972" s="32"/>
      <c r="L972" s="18"/>
    </row>
    <row r="973">
      <c r="F973" s="32"/>
      <c r="L973" s="18"/>
    </row>
    <row r="974">
      <c r="F974" s="32"/>
      <c r="L974" s="18"/>
    </row>
    <row r="975">
      <c r="F975" s="32"/>
      <c r="L975" s="18"/>
    </row>
    <row r="976">
      <c r="F976" s="32"/>
      <c r="L976" s="18"/>
    </row>
    <row r="977">
      <c r="F977" s="32"/>
      <c r="L977" s="18"/>
    </row>
    <row r="978">
      <c r="F978" s="32"/>
      <c r="L978" s="18"/>
    </row>
    <row r="979">
      <c r="F979" s="32"/>
      <c r="L979" s="18"/>
    </row>
    <row r="980">
      <c r="F980" s="32"/>
      <c r="L980" s="18"/>
    </row>
    <row r="981">
      <c r="F981" s="32"/>
      <c r="L981" s="18"/>
    </row>
    <row r="982">
      <c r="F982" s="32"/>
      <c r="L982" s="18"/>
    </row>
    <row r="983">
      <c r="F983" s="32"/>
      <c r="L983" s="18"/>
    </row>
    <row r="984">
      <c r="F984" s="32"/>
      <c r="L984" s="18"/>
    </row>
    <row r="985">
      <c r="F985" s="32"/>
      <c r="L985" s="18"/>
    </row>
    <row r="986">
      <c r="F986" s="32"/>
      <c r="L986" s="18"/>
    </row>
    <row r="987">
      <c r="F987" s="32"/>
      <c r="L987" s="18"/>
    </row>
    <row r="988">
      <c r="F988" s="32"/>
      <c r="L988" s="18"/>
    </row>
    <row r="989">
      <c r="F989" s="32"/>
      <c r="L989" s="18"/>
    </row>
    <row r="990">
      <c r="F990" s="32"/>
      <c r="L990" s="18"/>
    </row>
    <row r="991">
      <c r="F991" s="32"/>
      <c r="L991" s="18"/>
    </row>
    <row r="992">
      <c r="F992" s="32"/>
      <c r="L992" s="18"/>
    </row>
    <row r="993">
      <c r="F993" s="32"/>
      <c r="L993" s="18"/>
    </row>
    <row r="994">
      <c r="F994" s="32"/>
      <c r="L994" s="18"/>
    </row>
    <row r="995">
      <c r="F995" s="32"/>
      <c r="L995" s="18"/>
    </row>
    <row r="996">
      <c r="F996" s="32"/>
      <c r="L996" s="18"/>
    </row>
    <row r="997">
      <c r="F997" s="32"/>
      <c r="L997" s="18"/>
    </row>
    <row r="998">
      <c r="F998" s="32"/>
      <c r="L998" s="18"/>
    </row>
    <row r="999">
      <c r="F999" s="32"/>
      <c r="L999" s="18"/>
    </row>
    <row r="1000">
      <c r="F1000" s="32"/>
      <c r="L1000" s="18"/>
    </row>
  </sheetData>
  <conditionalFormatting sqref="A24:A101">
    <cfRule type="expression" dxfId="0" priority="1">
      <formula>COUNTIF(A:A,A24)&gt;1</formula>
    </cfRule>
  </conditionalFormatting>
  <conditionalFormatting sqref="F2:F1000">
    <cfRule type="cellIs" dxfId="1" priority="2" operator="lessThan">
      <formula>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3" max="3" width="27.57"/>
    <col customWidth="1" min="4" max="4" width="13.57"/>
    <col customWidth="1" min="6" max="6" width="34.0"/>
    <col customWidth="1" min="7" max="7" width="26.57"/>
    <col customWidth="1" min="8" max="8" width="22.71"/>
    <col customWidth="1" min="9" max="9" width="26.71"/>
    <col customWidth="1" min="10" max="10" width="28.29"/>
    <col customWidth="1" min="11" max="11" width="32.86"/>
    <col customWidth="1" min="12" max="12" width="27.29"/>
    <col customWidth="1" min="13" max="13" width="26.57"/>
    <col customWidth="1" min="14" max="14" width="33.29"/>
    <col customWidth="1" min="15" max="15" width="41.57"/>
    <col customWidth="1" min="16" max="21" width="21.86"/>
    <col customWidth="1" min="22" max="22" width="34.0"/>
    <col customWidth="1" min="23" max="24" width="15.43"/>
    <col customWidth="1" min="25" max="25" width="21.14"/>
    <col customWidth="1" min="26" max="26" width="19.86"/>
    <col customWidth="1" min="27" max="27" width="20.57"/>
    <col customWidth="1" min="28" max="28" width="24.43"/>
    <col customWidth="1" min="29" max="29" width="23.43"/>
    <col customWidth="1" min="30" max="30" width="22.0"/>
    <col customWidth="1" min="31" max="31" width="19.43"/>
    <col customWidth="1" min="32" max="38" width="15.43"/>
  </cols>
  <sheetData>
    <row r="1">
      <c r="A1" s="25" t="s">
        <v>639</v>
      </c>
      <c r="B1" s="25" t="s">
        <v>640</v>
      </c>
      <c r="C1" s="25" t="s">
        <v>641</v>
      </c>
      <c r="D1" s="25" t="s">
        <v>642</v>
      </c>
      <c r="E1" s="4" t="s">
        <v>643</v>
      </c>
      <c r="F1" s="23"/>
      <c r="G1" s="33" t="s">
        <v>644</v>
      </c>
      <c r="H1" s="34" t="s">
        <v>645</v>
      </c>
      <c r="I1" s="34" t="s">
        <v>646</v>
      </c>
      <c r="J1" s="4" t="s">
        <v>647</v>
      </c>
      <c r="K1" s="34" t="s">
        <v>648</v>
      </c>
      <c r="L1" s="34" t="s">
        <v>649</v>
      </c>
      <c r="M1" s="33" t="s">
        <v>644</v>
      </c>
      <c r="N1" s="34" t="s">
        <v>650</v>
      </c>
      <c r="O1" s="34" t="s">
        <v>651</v>
      </c>
      <c r="P1" s="4" t="s">
        <v>652</v>
      </c>
      <c r="Q1" s="4" t="s">
        <v>653</v>
      </c>
      <c r="R1" s="4" t="s">
        <v>650</v>
      </c>
      <c r="S1" s="4" t="s">
        <v>651</v>
      </c>
      <c r="T1" s="35" t="s">
        <v>654</v>
      </c>
      <c r="U1" s="4" t="s">
        <v>655</v>
      </c>
      <c r="V1" s="23"/>
      <c r="W1" s="4" t="s">
        <v>656</v>
      </c>
      <c r="X1" s="4" t="s">
        <v>656</v>
      </c>
      <c r="Y1" s="4" t="s">
        <v>657</v>
      </c>
      <c r="Z1" s="4" t="s">
        <v>658</v>
      </c>
      <c r="AA1" s="4" t="s">
        <v>659</v>
      </c>
      <c r="AB1" s="4" t="s">
        <v>655</v>
      </c>
      <c r="AC1" s="4" t="s">
        <v>650</v>
      </c>
      <c r="AD1" s="4" t="s">
        <v>651</v>
      </c>
      <c r="AE1" s="36"/>
      <c r="AF1" s="4" t="s">
        <v>656</v>
      </c>
      <c r="AG1" s="23" t="s">
        <v>660</v>
      </c>
      <c r="AH1" s="23" t="s">
        <v>661</v>
      </c>
      <c r="AI1" s="23" t="s">
        <v>662</v>
      </c>
      <c r="AJ1" s="4" t="s">
        <v>655</v>
      </c>
      <c r="AK1" s="4" t="s">
        <v>650</v>
      </c>
      <c r="AL1" s="4" t="s">
        <v>651</v>
      </c>
      <c r="AM1" s="25"/>
    </row>
    <row r="2">
      <c r="A2" s="28" t="s">
        <v>663</v>
      </c>
      <c r="B2" s="37">
        <f>COUNTIF('Survey Question Characteristics'!$F:$F,"&lt;="&amp;C2)-$B$12</f>
        <v>6</v>
      </c>
      <c r="C2" s="28">
        <v>0.25</v>
      </c>
      <c r="D2" s="38">
        <f>B2/COUNT('Survey Question Characteristics'!$F:$F)</f>
        <v>0.06</v>
      </c>
      <c r="E2" s="39">
        <f t="shared" ref="E2:E10" si="2">B2/B$10</f>
        <v>0.09230769231</v>
      </c>
      <c r="F2" s="10"/>
      <c r="G2" s="40">
        <v>0.0</v>
      </c>
      <c r="H2" s="39">
        <f>COUNTIF('Survey Question Characteristics'!G:G, G2)</f>
        <v>0</v>
      </c>
      <c r="I2" s="39">
        <f>COUNTIF('Survey Question Characteristics'!H:H, G2)</f>
        <v>8</v>
      </c>
      <c r="J2" s="28">
        <f t="shared" ref="J2:J9" si="3"> H2 + I2</f>
        <v>8</v>
      </c>
      <c r="K2" s="40">
        <f t="shared" ref="K2:L2" si="1"> H2 / $J$10</f>
        <v>0</v>
      </c>
      <c r="L2" s="40">
        <f t="shared" si="1"/>
        <v>0.08</v>
      </c>
      <c r="M2" s="40">
        <v>0.0</v>
      </c>
      <c r="N2" s="41">
        <f>IFERROR(__xludf.DUMMYFUNCTION("TO_PERCENT(K2)"),0.0)</f>
        <v>0</v>
      </c>
      <c r="O2" s="41">
        <f>IFERROR(__xludf.DUMMYFUNCTION("TO_PERCENT(L2)"),0.08)</f>
        <v>0.08</v>
      </c>
      <c r="P2" s="28">
        <f> H2</f>
        <v>0</v>
      </c>
      <c r="Q2" s="28">
        <f>I2</f>
        <v>8</v>
      </c>
      <c r="R2" s="28">
        <f t="shared" ref="R2:R9" si="5"> P2 / $P$9</f>
        <v>0</v>
      </c>
      <c r="S2" s="28">
        <f t="shared" ref="S2:S9" si="6"> Q2 / $Q$9</f>
        <v>0.2285714286</v>
      </c>
      <c r="T2" s="42">
        <f t="shared" ref="T2:T9" si="7"> N2 + O2 / ($N$10 + $O$10)</f>
        <v>0.08</v>
      </c>
      <c r="U2" s="42">
        <f> T2</f>
        <v>0.08</v>
      </c>
      <c r="V2" s="10"/>
      <c r="W2" s="1">
        <v>0.0</v>
      </c>
      <c r="X2" s="1">
        <v>0.0</v>
      </c>
      <c r="Y2" s="39">
        <f>COUNTIF('Survey Question Characteristics'!D:D,$X2)</f>
        <v>6</v>
      </c>
      <c r="Z2" s="39">
        <f>COUNTIFS('Survey Question Characteristics'!D2:D1000,$X2, 'Survey Question Characteristics'!E2:E1000, "&lt;&gt;" &amp; -1)</f>
        <v>6</v>
      </c>
      <c r="AA2" s="39">
        <f>COUNTIFS('Survey Question Characteristics'!D2:D1000,$X2, 'Survey Question Characteristics'!E2:E1000, "=" &amp; -1)</f>
        <v>0</v>
      </c>
      <c r="AB2" s="43">
        <f>IFERROR(__xludf.DUMMYFUNCTION(" TO_PERCENT(Y2 / Y$22)"),0.06)</f>
        <v>0.06</v>
      </c>
      <c r="AC2" s="43">
        <f>IFERROR(__xludf.DUMMYFUNCTION(" TO_PERCENT(Z2 / Z$22)"),0.09230769230769231)</f>
        <v>0.09230769231</v>
      </c>
      <c r="AD2" s="43">
        <f>IFERROR(__xludf.DUMMYFUNCTION(" TO_PERCENT(AA2 / AA$22)"),0.0)</f>
        <v>0</v>
      </c>
      <c r="AF2" s="1">
        <v>0.0</v>
      </c>
      <c r="AG2" s="39">
        <f>COUNTIF('Survey Question Characteristics'!L:L,$AF2)</f>
        <v>19</v>
      </c>
      <c r="AH2" s="39">
        <f>COUNTIFS('Survey Question Characteristics'!L:L,$AF2, 'Survey Question Characteristics'!E:E, "&lt;&gt;" &amp; -1)</f>
        <v>12</v>
      </c>
      <c r="AI2" s="39">
        <f>COUNTIFS('Survey Question Characteristics'!L:L,$AF2, 'Survey Question Characteristics'!E:E, "=" &amp; -1)</f>
        <v>7</v>
      </c>
      <c r="AJ2" s="43">
        <f>IFERROR(__xludf.DUMMYFUNCTION(" TO_PERCENT(AG2 / AG$11)"),0.19)</f>
        <v>0.19</v>
      </c>
      <c r="AK2" s="43">
        <f>IFERROR(__xludf.DUMMYFUNCTION(" TO_PERCENT(AH2 / AH$11)"),0.18461538461538463)</f>
        <v>0.1846153846</v>
      </c>
      <c r="AL2" s="43">
        <f>IFERROR(__xludf.DUMMYFUNCTION(" TO_PERCENT(AI2 / AI$11)"),0.2)</f>
        <v>0.2</v>
      </c>
    </row>
    <row r="3">
      <c r="A3" s="44" t="s">
        <v>664</v>
      </c>
      <c r="B3" s="37">
        <f>COUNTIF('Survey Question Characteristics'!$F:$F,"&lt;="&amp;C3)-$B$12</f>
        <v>11</v>
      </c>
      <c r="C3" s="28">
        <v>1.0</v>
      </c>
      <c r="D3" s="38">
        <f>B3/COUNT('Survey Question Characteristics'!$F:$F)</f>
        <v>0.11</v>
      </c>
      <c r="E3" s="39">
        <f t="shared" si="2"/>
        <v>0.1692307692</v>
      </c>
      <c r="F3" s="10"/>
      <c r="G3" s="40">
        <v>1.0</v>
      </c>
      <c r="H3" s="39">
        <f>COUNTIF('Survey Question Characteristics'!G:G, G3)</f>
        <v>35</v>
      </c>
      <c r="I3" s="39">
        <f>COUNTIF('Survey Question Characteristics'!H:H, G3)</f>
        <v>13</v>
      </c>
      <c r="J3" s="28">
        <f t="shared" si="3"/>
        <v>48</v>
      </c>
      <c r="K3" s="40">
        <f t="shared" ref="K3:L3" si="4"> H3 / $J$10</f>
        <v>0.35</v>
      </c>
      <c r="L3" s="40">
        <f t="shared" si="4"/>
        <v>0.13</v>
      </c>
      <c r="M3" s="40">
        <v>1.0</v>
      </c>
      <c r="N3" s="41">
        <f>IFERROR(__xludf.DUMMYFUNCTION("TO_PERCENT(K3)"),0.35)</f>
        <v>0.35</v>
      </c>
      <c r="O3" s="41">
        <f>IFERROR(__xludf.DUMMYFUNCTION("TO_PERCENT(L3)"),0.13)</f>
        <v>0.13</v>
      </c>
      <c r="P3" s="28">
        <f t="shared" ref="P3:P9" si="9"> H3 + P2</f>
        <v>35</v>
      </c>
      <c r="Q3" s="28">
        <f t="shared" ref="Q3:Q9" si="10">I3 + Q2</f>
        <v>21</v>
      </c>
      <c r="R3" s="28">
        <f t="shared" si="5"/>
        <v>0.5384615385</v>
      </c>
      <c r="S3" s="28">
        <f t="shared" si="6"/>
        <v>0.6</v>
      </c>
      <c r="T3" s="42">
        <f t="shared" si="7"/>
        <v>0.48</v>
      </c>
      <c r="U3" s="42">
        <f t="shared" ref="U3:U9" si="11"> U2 + T3</f>
        <v>0.56</v>
      </c>
      <c r="V3" s="10"/>
      <c r="X3" s="1">
        <v>1.0</v>
      </c>
      <c r="Y3" s="39">
        <f>COUNTIF('Survey Question Characteristics'!D$2:D1000,"&lt;=" &amp; $X3)</f>
        <v>16</v>
      </c>
      <c r="Z3" s="45">
        <f>COUNTIFS('Survey Question Characteristics'!D$2:D1000,"&lt;=" &amp; $X3, 'Survey Question Characteristics'!E$2:E1000,"&lt;&gt;" &amp; -1)</f>
        <v>14</v>
      </c>
      <c r="AA3" s="45">
        <f>COUNTIFS('Survey Question Characteristics'!D$2:D1000,"&lt;=" &amp; $X3, 'Survey Question Characteristics'!E$2:E1000,"=" &amp; -1)</f>
        <v>2</v>
      </c>
      <c r="AB3" s="43">
        <f>IFERROR(__xludf.DUMMYFUNCTION(" TO_PERCENT(Y3 / Y$22)"),0.16)</f>
        <v>0.16</v>
      </c>
      <c r="AC3" s="43">
        <f>IFERROR(__xludf.DUMMYFUNCTION(" TO_PERCENT(Z3 / Z$22)"),0.2153846153846154)</f>
        <v>0.2153846154</v>
      </c>
      <c r="AD3" s="43">
        <f>IFERROR(__xludf.DUMMYFUNCTION(" TO_PERCENT(AA3 / AA$22)"),0.05714285714285714)</f>
        <v>0.05714285714</v>
      </c>
      <c r="AF3" s="1">
        <v>1.0</v>
      </c>
      <c r="AG3" s="39">
        <f>COUNTIF('Survey Question Characteristics'!L:L,"&lt;=" &amp; $AF3)</f>
        <v>39</v>
      </c>
      <c r="AH3" s="28">
        <f>COUNTIFS('Survey Question Characteristics'!L2:L1000,"&lt;=" &amp; $AF3, 'Survey Question Characteristics'!$E$2:$E1000,"&lt;&gt;" &amp; -1)</f>
        <v>24</v>
      </c>
      <c r="AI3" s="28">
        <f>COUNTIFS('Survey Question Characteristics'!L2:L1000,"&lt;=" &amp; $AF3, 'Survey Question Characteristics'!$E$2:$E1000,"=" &amp; -1)</f>
        <v>15</v>
      </c>
      <c r="AJ3" s="43">
        <f>IFERROR(__xludf.DUMMYFUNCTION(" TO_PERCENT(AG3 / AG$11)"),0.39)</f>
        <v>0.39</v>
      </c>
      <c r="AK3" s="43">
        <f>IFERROR(__xludf.DUMMYFUNCTION(" TO_PERCENT(AH3 / AH$11)"),0.36923076923076925)</f>
        <v>0.3692307692</v>
      </c>
      <c r="AL3" s="43">
        <f>IFERROR(__xludf.DUMMYFUNCTION(" TO_PERCENT(AI3 / AI$11)"),0.42857142857142855)</f>
        <v>0.4285714286</v>
      </c>
    </row>
    <row r="4">
      <c r="A4" s="28" t="s">
        <v>665</v>
      </c>
      <c r="B4" s="37">
        <f>COUNTIF('Survey Question Characteristics'!$F:$F,"&lt;="&amp;C4)-$B$12</f>
        <v>22</v>
      </c>
      <c r="C4" s="28">
        <v>12.0</v>
      </c>
      <c r="D4" s="38">
        <f>B4/COUNT('Survey Question Characteristics'!$F:$F)</f>
        <v>0.22</v>
      </c>
      <c r="E4" s="39">
        <f t="shared" si="2"/>
        <v>0.3384615385</v>
      </c>
      <c r="F4" s="10"/>
      <c r="G4" s="40">
        <v>2.0</v>
      </c>
      <c r="H4" s="39">
        <f>COUNTIF('Survey Question Characteristics'!G:G, G4)</f>
        <v>19</v>
      </c>
      <c r="I4" s="39">
        <f>COUNTIF('Survey Question Characteristics'!H:H, G4)</f>
        <v>5</v>
      </c>
      <c r="J4" s="28">
        <f t="shared" si="3"/>
        <v>24</v>
      </c>
      <c r="K4" s="40">
        <f t="shared" ref="K4:L4" si="8"> H4 / $J$10</f>
        <v>0.19</v>
      </c>
      <c r="L4" s="40">
        <f t="shared" si="8"/>
        <v>0.05</v>
      </c>
      <c r="M4" s="40">
        <v>2.0</v>
      </c>
      <c r="N4" s="41">
        <f>IFERROR(__xludf.DUMMYFUNCTION("TO_PERCENT(K4)"),0.19)</f>
        <v>0.19</v>
      </c>
      <c r="O4" s="41">
        <f>IFERROR(__xludf.DUMMYFUNCTION("TO_PERCENT(L4)"),0.05)</f>
        <v>0.05</v>
      </c>
      <c r="P4" s="28">
        <f t="shared" si="9"/>
        <v>54</v>
      </c>
      <c r="Q4" s="28">
        <f t="shared" si="10"/>
        <v>26</v>
      </c>
      <c r="R4" s="28">
        <f t="shared" si="5"/>
        <v>0.8307692308</v>
      </c>
      <c r="S4" s="28">
        <f t="shared" si="6"/>
        <v>0.7428571429</v>
      </c>
      <c r="T4" s="42">
        <f t="shared" si="7"/>
        <v>0.24</v>
      </c>
      <c r="U4" s="42">
        <f t="shared" si="11"/>
        <v>0.8</v>
      </c>
      <c r="V4" s="10"/>
      <c r="W4" s="1">
        <v>2.0</v>
      </c>
      <c r="X4" s="1">
        <v>2.0</v>
      </c>
      <c r="Y4" s="39">
        <f>COUNTIF('Survey Question Characteristics'!D$2:D1000,"&lt;=" &amp; $X4)</f>
        <v>24</v>
      </c>
      <c r="Z4" s="45">
        <f>COUNTIFS('Survey Question Characteristics'!D$2:D1000,"&lt;=" &amp; $X4, 'Survey Question Characteristics'!E$2:E1000,"&lt;&gt;" &amp; -1)</f>
        <v>19</v>
      </c>
      <c r="AA4" s="45">
        <f>COUNTIFS('Survey Question Characteristics'!D$2:D1000,"&lt;=" &amp; $X4, 'Survey Question Characteristics'!E$2:E1000,"=" &amp; -1)</f>
        <v>5</v>
      </c>
      <c r="AB4" s="43">
        <f>IFERROR(__xludf.DUMMYFUNCTION(" TO_PERCENT(Y4 / Y$22)"),0.24)</f>
        <v>0.24</v>
      </c>
      <c r="AC4" s="43">
        <f>IFERROR(__xludf.DUMMYFUNCTION(" TO_PERCENT(Z4 / Z$22)"),0.2923076923076923)</f>
        <v>0.2923076923</v>
      </c>
      <c r="AD4" s="43">
        <f>IFERROR(__xludf.DUMMYFUNCTION(" TO_PERCENT(AA4 / AA$22)"),0.14285714285714285)</f>
        <v>0.1428571429</v>
      </c>
      <c r="AF4" s="1">
        <v>2.0</v>
      </c>
      <c r="AG4" s="39">
        <f>COUNTIF('Survey Question Characteristics'!L:L,"&lt;=" &amp; $AF4)</f>
        <v>51</v>
      </c>
      <c r="AH4" s="28">
        <f>COUNTIFS('Survey Question Characteristics'!L2:L1000,"&lt;=" &amp; $AF4, 'Survey Question Characteristics'!$E$2:$E1000,"&lt;&gt;" &amp; -1)</f>
        <v>33</v>
      </c>
      <c r="AI4" s="28">
        <f>COUNTIFS('Survey Question Characteristics'!L2:L1000,"&lt;=" &amp; $AF4, 'Survey Question Characteristics'!$E$2:$E1000,"=" &amp; -1)</f>
        <v>18</v>
      </c>
      <c r="AJ4" s="43">
        <f>IFERROR(__xludf.DUMMYFUNCTION(" TO_PERCENT(AG4 / AG$11)"),0.51)</f>
        <v>0.51</v>
      </c>
      <c r="AK4" s="43">
        <f>IFERROR(__xludf.DUMMYFUNCTION(" TO_PERCENT(AH4 / AH$11)"),0.5076923076923077)</f>
        <v>0.5076923077</v>
      </c>
      <c r="AL4" s="43">
        <f>IFERROR(__xludf.DUMMYFUNCTION(" TO_PERCENT(AI4 / AI$11)"),0.5142857142857142)</f>
        <v>0.5142857143</v>
      </c>
    </row>
    <row r="5">
      <c r="A5" s="28" t="s">
        <v>666</v>
      </c>
      <c r="B5" s="37">
        <f>COUNTIF('Survey Question Characteristics'!$F:$F,"&lt;="&amp;C5)-$B$12</f>
        <v>26</v>
      </c>
      <c r="C5" s="28">
        <v>24.0</v>
      </c>
      <c r="D5" s="38">
        <f>B5/COUNT('Survey Question Characteristics'!$F:$F)</f>
        <v>0.26</v>
      </c>
      <c r="E5" s="39">
        <f t="shared" si="2"/>
        <v>0.4</v>
      </c>
      <c r="F5" s="10"/>
      <c r="G5" s="40">
        <v>3.0</v>
      </c>
      <c r="H5" s="39">
        <f>COUNTIF('Survey Question Characteristics'!G:G, G5)</f>
        <v>4</v>
      </c>
      <c r="I5" s="39">
        <f>COUNTIF('Survey Question Characteristics'!H:H, G5)</f>
        <v>5</v>
      </c>
      <c r="J5" s="28">
        <f t="shared" si="3"/>
        <v>9</v>
      </c>
      <c r="K5" s="40">
        <f t="shared" ref="K5:L5" si="12"> H5 / $J$10</f>
        <v>0.04</v>
      </c>
      <c r="L5" s="40">
        <f t="shared" si="12"/>
        <v>0.05</v>
      </c>
      <c r="M5" s="40">
        <v>3.0</v>
      </c>
      <c r="N5" s="41">
        <f>IFERROR(__xludf.DUMMYFUNCTION("TO_PERCENT(K5)"),0.04)</f>
        <v>0.04</v>
      </c>
      <c r="O5" s="41">
        <f>IFERROR(__xludf.DUMMYFUNCTION("TO_PERCENT(L5)"),0.05)</f>
        <v>0.05</v>
      </c>
      <c r="P5" s="28">
        <f t="shared" si="9"/>
        <v>58</v>
      </c>
      <c r="Q5" s="28">
        <f t="shared" si="10"/>
        <v>31</v>
      </c>
      <c r="R5" s="28">
        <f t="shared" si="5"/>
        <v>0.8923076923</v>
      </c>
      <c r="S5" s="28">
        <f t="shared" si="6"/>
        <v>0.8857142857</v>
      </c>
      <c r="T5" s="42">
        <f t="shared" si="7"/>
        <v>0.09</v>
      </c>
      <c r="U5" s="42">
        <f t="shared" si="11"/>
        <v>0.89</v>
      </c>
      <c r="V5" s="10"/>
      <c r="X5" s="1">
        <v>3.0</v>
      </c>
      <c r="Y5" s="39">
        <f>COUNTIF('Survey Question Characteristics'!D$2:D1000,"&lt;=" &amp; $X5)</f>
        <v>31</v>
      </c>
      <c r="Z5" s="45">
        <f>COUNTIFS('Survey Question Characteristics'!D$2:D1000,"&lt;=" &amp; $X5, 'Survey Question Characteristics'!E$2:E1000,"&lt;&gt;" &amp; -1)</f>
        <v>24</v>
      </c>
      <c r="AA5" s="45">
        <f>COUNTIFS('Survey Question Characteristics'!D$2:D1000,"&lt;=" &amp; $X5, 'Survey Question Characteristics'!E$2:E1000,"=" &amp; -1)</f>
        <v>7</v>
      </c>
      <c r="AB5" s="43">
        <f>IFERROR(__xludf.DUMMYFUNCTION(" TO_PERCENT(Y5 / Y$22)"),0.31)</f>
        <v>0.31</v>
      </c>
      <c r="AC5" s="43">
        <f>IFERROR(__xludf.DUMMYFUNCTION(" TO_PERCENT(Z5 / Z$22)"),0.36923076923076925)</f>
        <v>0.3692307692</v>
      </c>
      <c r="AD5" s="43">
        <f>IFERROR(__xludf.DUMMYFUNCTION(" TO_PERCENT(AA5 / AA$22)"),0.2)</f>
        <v>0.2</v>
      </c>
      <c r="AF5" s="1">
        <v>3.0</v>
      </c>
      <c r="AG5" s="39">
        <f>COUNTIF('Survey Question Characteristics'!L:L,"&lt;=" &amp; $AF5)</f>
        <v>62</v>
      </c>
      <c r="AH5" s="28">
        <f>COUNTIFS('Survey Question Characteristics'!L2:L1000,"&lt;=" &amp; $AF5, 'Survey Question Characteristics'!$E$2:$E1000,"&lt;&gt;" &amp; -1)</f>
        <v>40</v>
      </c>
      <c r="AI5" s="28">
        <f>COUNTIFS('Survey Question Characteristics'!L2:L1000,"&lt;=" &amp; $AF5, 'Survey Question Characteristics'!$E$2:$E1000,"=" &amp; -1)</f>
        <v>22</v>
      </c>
      <c r="AJ5" s="43">
        <f>IFERROR(__xludf.DUMMYFUNCTION(" TO_PERCENT(AG5 / AG$11)"),0.62)</f>
        <v>0.62</v>
      </c>
      <c r="AK5" s="43">
        <f>IFERROR(__xludf.DUMMYFUNCTION(" TO_PERCENT(AH5 / AH$11)"),0.6153846153846154)</f>
        <v>0.6153846154</v>
      </c>
      <c r="AL5" s="43">
        <f>IFERROR(__xludf.DUMMYFUNCTION(" TO_PERCENT(AI5 / AI$11)"),0.6285714285714286)</f>
        <v>0.6285714286</v>
      </c>
    </row>
    <row r="6">
      <c r="A6" s="1" t="s">
        <v>667</v>
      </c>
      <c r="B6" s="37">
        <f>COUNTIF('Survey Question Characteristics'!$F:$F,"&lt;="&amp;C6)-$B$12</f>
        <v>36</v>
      </c>
      <c r="C6" s="1">
        <v>72.0</v>
      </c>
      <c r="D6" s="38">
        <f>B6/COUNT('Survey Question Characteristics'!$F:$F)</f>
        <v>0.36</v>
      </c>
      <c r="E6" s="39">
        <f t="shared" si="2"/>
        <v>0.5538461538</v>
      </c>
      <c r="F6" s="10"/>
      <c r="G6" s="40">
        <v>4.0</v>
      </c>
      <c r="H6" s="39">
        <f>COUNTIF('Survey Question Characteristics'!G:G, G6)</f>
        <v>2</v>
      </c>
      <c r="I6" s="39">
        <f>COUNTIF('Survey Question Characteristics'!H:H, G6)</f>
        <v>2</v>
      </c>
      <c r="J6" s="28">
        <f t="shared" si="3"/>
        <v>4</v>
      </c>
      <c r="K6" s="40">
        <f t="shared" ref="K6:L6" si="13"> H6 / $J$10</f>
        <v>0.02</v>
      </c>
      <c r="L6" s="40">
        <f t="shared" si="13"/>
        <v>0.02</v>
      </c>
      <c r="M6" s="40">
        <v>4.0</v>
      </c>
      <c r="N6" s="41">
        <f>IFERROR(__xludf.DUMMYFUNCTION("TO_PERCENT(K6)"),0.02)</f>
        <v>0.02</v>
      </c>
      <c r="O6" s="41">
        <f>IFERROR(__xludf.DUMMYFUNCTION("TO_PERCENT(L6)"),0.02)</f>
        <v>0.02</v>
      </c>
      <c r="P6" s="28">
        <f t="shared" si="9"/>
        <v>60</v>
      </c>
      <c r="Q6" s="28">
        <f t="shared" si="10"/>
        <v>33</v>
      </c>
      <c r="R6" s="28">
        <f t="shared" si="5"/>
        <v>0.9230769231</v>
      </c>
      <c r="S6" s="28">
        <f t="shared" si="6"/>
        <v>0.9428571429</v>
      </c>
      <c r="T6" s="42">
        <f t="shared" si="7"/>
        <v>0.04</v>
      </c>
      <c r="U6" s="42">
        <f t="shared" si="11"/>
        <v>0.93</v>
      </c>
      <c r="V6" s="10"/>
      <c r="W6" s="1">
        <v>4.0</v>
      </c>
      <c r="X6" s="1">
        <v>4.0</v>
      </c>
      <c r="Y6" s="39">
        <f>COUNTIF('Survey Question Characteristics'!D$2:D1000,"&lt;=" &amp; $X6)</f>
        <v>41</v>
      </c>
      <c r="Z6" s="45">
        <f>COUNTIFS('Survey Question Characteristics'!D$2:D1000,"&lt;=" &amp; $X6, 'Survey Question Characteristics'!E$2:E1000,"&lt;&gt;" &amp; -1)</f>
        <v>29</v>
      </c>
      <c r="AA6" s="45">
        <f>COUNTIFS('Survey Question Characteristics'!D$2:D1000,"&lt;=" &amp; $X6, 'Survey Question Characteristics'!E$2:E1000,"=" &amp; -1)</f>
        <v>12</v>
      </c>
      <c r="AB6" s="43">
        <f>IFERROR(__xludf.DUMMYFUNCTION(" TO_PERCENT(Y6 / Y$22)"),0.41)</f>
        <v>0.41</v>
      </c>
      <c r="AC6" s="43">
        <f>IFERROR(__xludf.DUMMYFUNCTION(" TO_PERCENT(Z6 / Z$22)"),0.4461538461538462)</f>
        <v>0.4461538462</v>
      </c>
      <c r="AD6" s="43">
        <f>IFERROR(__xludf.DUMMYFUNCTION(" TO_PERCENT(AA6 / AA$22)"),0.34285714285714286)</f>
        <v>0.3428571429</v>
      </c>
      <c r="AF6" s="1">
        <v>4.0</v>
      </c>
      <c r="AG6" s="39">
        <f>COUNTIF('Survey Question Characteristics'!L:L,"&lt;=" &amp; $AF6)</f>
        <v>73</v>
      </c>
      <c r="AH6" s="28">
        <f>COUNTIFS('Survey Question Characteristics'!L2:L1000,"&lt;=" &amp; $AF6, 'Survey Question Characteristics'!$E$2:$E1000,"&lt;&gt;" &amp; -1)</f>
        <v>49</v>
      </c>
      <c r="AI6" s="28">
        <f>COUNTIFS('Survey Question Characteristics'!L2:L1000,"&lt;=" &amp; $AF6, 'Survey Question Characteristics'!$E$2:$E1000,"=" &amp; -1)</f>
        <v>24</v>
      </c>
      <c r="AJ6" s="43">
        <f>IFERROR(__xludf.DUMMYFUNCTION(" TO_PERCENT(AG6 / AG$11)"),0.73)</f>
        <v>0.73</v>
      </c>
      <c r="AK6" s="43">
        <f>IFERROR(__xludf.DUMMYFUNCTION(" TO_PERCENT(AH6 / AH$11)"),0.7538461538461538)</f>
        <v>0.7538461538</v>
      </c>
      <c r="AL6" s="43">
        <f>IFERROR(__xludf.DUMMYFUNCTION(" TO_PERCENT(AI6 / AI$11)"),0.6857142857142857)</f>
        <v>0.6857142857</v>
      </c>
    </row>
    <row r="7">
      <c r="A7" s="28" t="s">
        <v>668</v>
      </c>
      <c r="B7" s="37">
        <f>COUNTIF('Survey Question Characteristics'!$F:$F,"&lt;="&amp;C7)-$B$12</f>
        <v>45</v>
      </c>
      <c r="C7" s="28">
        <f>24*7</f>
        <v>168</v>
      </c>
      <c r="D7" s="38">
        <f>B7/COUNT('Survey Question Characteristics'!$F:$F)</f>
        <v>0.45</v>
      </c>
      <c r="E7" s="39">
        <f t="shared" si="2"/>
        <v>0.6923076923</v>
      </c>
      <c r="F7" s="10"/>
      <c r="G7" s="40">
        <v>5.0</v>
      </c>
      <c r="H7" s="39">
        <f>COUNTIF('Survey Question Characteristics'!G:G, G7)</f>
        <v>4</v>
      </c>
      <c r="I7" s="39">
        <f>COUNTIF('Survey Question Characteristics'!H:H, G7)</f>
        <v>0</v>
      </c>
      <c r="J7" s="28">
        <f t="shared" si="3"/>
        <v>4</v>
      </c>
      <c r="K7" s="40">
        <f t="shared" ref="K7:L7" si="14"> H7 / $J$10</f>
        <v>0.04</v>
      </c>
      <c r="L7" s="40">
        <f t="shared" si="14"/>
        <v>0</v>
      </c>
      <c r="M7" s="40">
        <v>5.0</v>
      </c>
      <c r="N7" s="41">
        <f>IFERROR(__xludf.DUMMYFUNCTION("TO_PERCENT(K7)"),0.04)</f>
        <v>0.04</v>
      </c>
      <c r="O7" s="41">
        <f>IFERROR(__xludf.DUMMYFUNCTION("TO_PERCENT(L7)"),0.0)</f>
        <v>0</v>
      </c>
      <c r="P7" s="28">
        <f t="shared" si="9"/>
        <v>64</v>
      </c>
      <c r="Q7" s="28">
        <f t="shared" si="10"/>
        <v>33</v>
      </c>
      <c r="R7" s="28">
        <f t="shared" si="5"/>
        <v>0.9846153846</v>
      </c>
      <c r="S7" s="28">
        <f t="shared" si="6"/>
        <v>0.9428571429</v>
      </c>
      <c r="T7" s="42">
        <f t="shared" si="7"/>
        <v>0.04</v>
      </c>
      <c r="U7" s="42">
        <f t="shared" si="11"/>
        <v>0.97</v>
      </c>
      <c r="V7" s="10"/>
      <c r="X7" s="1">
        <v>5.0</v>
      </c>
      <c r="Y7" s="39">
        <f>COUNTIF('Survey Question Characteristics'!D$2:D1000,"&lt;=" &amp; $X7)</f>
        <v>52</v>
      </c>
      <c r="Z7" s="45">
        <f>COUNTIFS('Survey Question Characteristics'!D$2:D1000,"&lt;=" &amp; $X7, 'Survey Question Characteristics'!E$2:E1000,"&lt;&gt;" &amp; -1)</f>
        <v>36</v>
      </c>
      <c r="AA7" s="45">
        <f>COUNTIFS('Survey Question Characteristics'!D$2:D1000,"&lt;=" &amp; $X7, 'Survey Question Characteristics'!E$2:E1000,"=" &amp; -1)</f>
        <v>16</v>
      </c>
      <c r="AB7" s="43">
        <f>IFERROR(__xludf.DUMMYFUNCTION(" TO_PERCENT(Y7 / Y$22)"),0.52)</f>
        <v>0.52</v>
      </c>
      <c r="AC7" s="43">
        <f>IFERROR(__xludf.DUMMYFUNCTION(" TO_PERCENT(Z7 / Z$22)"),0.5538461538461539)</f>
        <v>0.5538461538</v>
      </c>
      <c r="AD7" s="43">
        <f>IFERROR(__xludf.DUMMYFUNCTION(" TO_PERCENT(AA7 / AA$22)"),0.45714285714285713)</f>
        <v>0.4571428571</v>
      </c>
      <c r="AF7" s="1">
        <v>5.0</v>
      </c>
      <c r="AG7" s="39">
        <f>COUNTIF('Survey Question Characteristics'!L:L,"&lt;=" &amp; $AF7)</f>
        <v>84</v>
      </c>
      <c r="AH7" s="28">
        <f>COUNTIFS('Survey Question Characteristics'!L2:L1000,"&lt;=" &amp; $AF7, 'Survey Question Characteristics'!$E$2:$E1000,"&lt;&gt;" &amp; -1)</f>
        <v>53</v>
      </c>
      <c r="AI7" s="28">
        <f>COUNTIFS('Survey Question Characteristics'!L2:L1000,"&lt;=" &amp; $AF7, 'Survey Question Characteristics'!$E$2:$E1000,"=" &amp; -1)</f>
        <v>31</v>
      </c>
      <c r="AJ7" s="43">
        <f>IFERROR(__xludf.DUMMYFUNCTION(" TO_PERCENT(AG7 / AG$11)"),0.84)</f>
        <v>0.84</v>
      </c>
      <c r="AK7" s="43">
        <f>IFERROR(__xludf.DUMMYFUNCTION(" TO_PERCENT(AH7 / AH$11)"),0.8153846153846154)</f>
        <v>0.8153846154</v>
      </c>
      <c r="AL7" s="43">
        <f>IFERROR(__xludf.DUMMYFUNCTION(" TO_PERCENT(AI7 / AI$11)"),0.8857142857142857)</f>
        <v>0.8857142857</v>
      </c>
    </row>
    <row r="8">
      <c r="A8" s="28" t="s">
        <v>669</v>
      </c>
      <c r="B8" s="37">
        <f>COUNTIF('Survey Question Characteristics'!$F:$F,"&lt;="&amp;C8)-$B$12</f>
        <v>52</v>
      </c>
      <c r="C8" s="28">
        <f>30*24</f>
        <v>720</v>
      </c>
      <c r="D8" s="38">
        <f>B8/COUNT('Survey Question Characteristics'!$F:$F)</f>
        <v>0.52</v>
      </c>
      <c r="E8" s="39">
        <f t="shared" si="2"/>
        <v>0.8</v>
      </c>
      <c r="F8" s="10"/>
      <c r="G8" s="40">
        <v>6.0</v>
      </c>
      <c r="H8" s="39">
        <f>COUNTIF('Survey Question Characteristics'!G:G, G8)</f>
        <v>1</v>
      </c>
      <c r="I8" s="39">
        <f>COUNTIF('Survey Question Characteristics'!H:H, G8)</f>
        <v>1</v>
      </c>
      <c r="J8" s="28">
        <f t="shared" si="3"/>
        <v>2</v>
      </c>
      <c r="K8" s="40">
        <f t="shared" ref="K8:L8" si="15"> H8 / $J$10</f>
        <v>0.01</v>
      </c>
      <c r="L8" s="40">
        <f t="shared" si="15"/>
        <v>0.01</v>
      </c>
      <c r="M8" s="40">
        <v>6.0</v>
      </c>
      <c r="N8" s="41">
        <f>IFERROR(__xludf.DUMMYFUNCTION("TO_PERCENT(K8)"),0.01)</f>
        <v>0.01</v>
      </c>
      <c r="O8" s="41">
        <f>IFERROR(__xludf.DUMMYFUNCTION("TO_PERCENT(L8)"),0.01)</f>
        <v>0.01</v>
      </c>
      <c r="P8" s="28">
        <f t="shared" si="9"/>
        <v>65</v>
      </c>
      <c r="Q8" s="28">
        <f t="shared" si="10"/>
        <v>34</v>
      </c>
      <c r="R8" s="28">
        <f t="shared" si="5"/>
        <v>1</v>
      </c>
      <c r="S8" s="28">
        <f t="shared" si="6"/>
        <v>0.9714285714</v>
      </c>
      <c r="T8" s="42">
        <f t="shared" si="7"/>
        <v>0.02</v>
      </c>
      <c r="U8" s="42">
        <f t="shared" si="11"/>
        <v>0.99</v>
      </c>
      <c r="V8" s="10"/>
      <c r="W8" s="1">
        <v>6.0</v>
      </c>
      <c r="X8" s="1">
        <v>6.0</v>
      </c>
      <c r="Y8" s="39">
        <f>COUNTIF('Survey Question Characteristics'!D$2:D1000,"&lt;=" &amp; $X8)</f>
        <v>59</v>
      </c>
      <c r="Z8" s="45">
        <f>COUNTIFS('Survey Question Characteristics'!D$2:D1000,"&lt;=" &amp; $X8, 'Survey Question Characteristics'!E$2:E1000,"&lt;&gt;" &amp; -1)</f>
        <v>41</v>
      </c>
      <c r="AA8" s="45">
        <f>COUNTIFS('Survey Question Characteristics'!D$2:D1000,"&lt;=" &amp; $X8, 'Survey Question Characteristics'!E$2:E1000,"=" &amp; -1)</f>
        <v>18</v>
      </c>
      <c r="AB8" s="43">
        <f>IFERROR(__xludf.DUMMYFUNCTION(" TO_PERCENT(Y8 / Y$22)"),0.59)</f>
        <v>0.59</v>
      </c>
      <c r="AC8" s="43">
        <f>IFERROR(__xludf.DUMMYFUNCTION(" TO_PERCENT(Z8 / Z$22)"),0.6307692307692307)</f>
        <v>0.6307692308</v>
      </c>
      <c r="AD8" s="43">
        <f>IFERROR(__xludf.DUMMYFUNCTION(" TO_PERCENT(AA8 / AA$22)"),0.5142857142857142)</f>
        <v>0.5142857143</v>
      </c>
      <c r="AF8" s="1">
        <v>6.0</v>
      </c>
      <c r="AG8" s="39">
        <f>COUNTIF('Survey Question Characteristics'!L:L,"&lt;=" &amp; $AF8)</f>
        <v>87</v>
      </c>
      <c r="AH8" s="28">
        <f>COUNTIFS('Survey Question Characteristics'!L2:L1000,"&lt;=" &amp; $AF8, 'Survey Question Characteristics'!$E$2:$E1000,"&lt;&gt;" &amp; -1)</f>
        <v>56</v>
      </c>
      <c r="AI8" s="28">
        <f>COUNTIFS('Survey Question Characteristics'!L2:L1000,"&lt;=" &amp; $AF8, 'Survey Question Characteristics'!$E$2:$E1000,"=" &amp; -1)</f>
        <v>31</v>
      </c>
      <c r="AJ8" s="43">
        <f>IFERROR(__xludf.DUMMYFUNCTION(" TO_PERCENT(AG8 / AG$11)"),0.87)</f>
        <v>0.87</v>
      </c>
      <c r="AK8" s="43">
        <f>IFERROR(__xludf.DUMMYFUNCTION(" TO_PERCENT(AH8 / AH$11)"),0.8615384615384616)</f>
        <v>0.8615384615</v>
      </c>
      <c r="AL8" s="43">
        <f>IFERROR(__xludf.DUMMYFUNCTION(" TO_PERCENT(AI8 / AI$11)"),0.8857142857142857)</f>
        <v>0.8857142857</v>
      </c>
    </row>
    <row r="9">
      <c r="A9" s="28" t="s">
        <v>670</v>
      </c>
      <c r="B9" s="37">
        <f>COUNTIF('Survey Question Characteristics'!$F:$F,"&lt;="&amp;C9)-$B$12</f>
        <v>62</v>
      </c>
      <c r="C9" s="28">
        <f>360*24</f>
        <v>8640</v>
      </c>
      <c r="D9" s="38">
        <f>B9/COUNT('Survey Question Characteristics'!$F:$F)</f>
        <v>0.62</v>
      </c>
      <c r="E9" s="39">
        <f t="shared" si="2"/>
        <v>0.9538461538</v>
      </c>
      <c r="F9" s="10"/>
      <c r="G9" s="13" t="s">
        <v>671</v>
      </c>
      <c r="H9" s="39">
        <f>COUNTIF('Survey Question Characteristics'!G:G, "&gt;=7")</f>
        <v>0</v>
      </c>
      <c r="I9" s="39">
        <f>COUNTIF('Survey Question Characteristics'!H:H, "&gt;=7")</f>
        <v>1</v>
      </c>
      <c r="J9" s="28">
        <f t="shared" si="3"/>
        <v>1</v>
      </c>
      <c r="K9" s="40">
        <f t="shared" ref="K9:L9" si="16"> H9 / $J$10</f>
        <v>0</v>
      </c>
      <c r="L9" s="40">
        <f t="shared" si="16"/>
        <v>0.01</v>
      </c>
      <c r="M9" s="13" t="s">
        <v>671</v>
      </c>
      <c r="N9" s="41">
        <f>IFERROR(__xludf.DUMMYFUNCTION("TO_PERCENT(K9)"),0.0)</f>
        <v>0</v>
      </c>
      <c r="O9" s="41">
        <f>IFERROR(__xludf.DUMMYFUNCTION("TO_PERCENT(L9)"),0.01)</f>
        <v>0.01</v>
      </c>
      <c r="P9" s="28">
        <f t="shared" si="9"/>
        <v>65</v>
      </c>
      <c r="Q9" s="28">
        <f t="shared" si="10"/>
        <v>35</v>
      </c>
      <c r="R9" s="28">
        <f t="shared" si="5"/>
        <v>1</v>
      </c>
      <c r="S9" s="28">
        <f t="shared" si="6"/>
        <v>1</v>
      </c>
      <c r="T9" s="42">
        <f t="shared" si="7"/>
        <v>0.01</v>
      </c>
      <c r="U9" s="42">
        <f t="shared" si="11"/>
        <v>1</v>
      </c>
      <c r="V9" s="10"/>
      <c r="X9" s="1">
        <v>7.0</v>
      </c>
      <c r="Y9" s="39">
        <f>COUNTIF('Survey Question Characteristics'!D$2:D1000,"&lt;=" &amp; $X9)</f>
        <v>63</v>
      </c>
      <c r="Z9" s="45">
        <f>COUNTIFS('Survey Question Characteristics'!D$2:D1000,"&lt;=" &amp; $X9, 'Survey Question Characteristics'!E$2:E1000,"&lt;&gt;" &amp; -1)</f>
        <v>43</v>
      </c>
      <c r="AA9" s="45">
        <f>COUNTIFS('Survey Question Characteristics'!D$2:D1000,"&lt;=" &amp; $X9, 'Survey Question Characteristics'!E$2:E1000,"=" &amp; -1)</f>
        <v>20</v>
      </c>
      <c r="AB9" s="43">
        <f>IFERROR(__xludf.DUMMYFUNCTION(" TO_PERCENT(Y9 / Y$22)"),0.63)</f>
        <v>0.63</v>
      </c>
      <c r="AC9" s="43">
        <f>IFERROR(__xludf.DUMMYFUNCTION(" TO_PERCENT(Z9 / Z$22)"),0.6615384615384615)</f>
        <v>0.6615384615</v>
      </c>
      <c r="AD9" s="43">
        <f>IFERROR(__xludf.DUMMYFUNCTION(" TO_PERCENT(AA9 / AA$22)"),0.5714285714285714)</f>
        <v>0.5714285714</v>
      </c>
      <c r="AF9" s="1">
        <v>7.0</v>
      </c>
      <c r="AG9" s="39">
        <f>COUNTIF('Survey Question Characteristics'!L:L,"&lt;=" &amp; $AF9)</f>
        <v>90</v>
      </c>
      <c r="AH9" s="28">
        <f>COUNTIFS('Survey Question Characteristics'!L2:L1000,"&lt;=" &amp; $AF9, 'Survey Question Characteristics'!$E$2:$E1000,"&lt;&gt;" &amp; -1)</f>
        <v>58</v>
      </c>
      <c r="AI9" s="28">
        <f>COUNTIFS('Survey Question Characteristics'!L2:L1000,"&lt;=" &amp; $AF9, 'Survey Question Characteristics'!$E$2:$E1000,"=" &amp; -1)</f>
        <v>32</v>
      </c>
      <c r="AJ9" s="43">
        <f>IFERROR(__xludf.DUMMYFUNCTION(" TO_PERCENT(AG9 / AG$11)"),0.9)</f>
        <v>0.9</v>
      </c>
      <c r="AK9" s="43">
        <f>IFERROR(__xludf.DUMMYFUNCTION(" TO_PERCENT(AH9 / AH$11)"),0.8923076923076924)</f>
        <v>0.8923076923</v>
      </c>
      <c r="AL9" s="43">
        <f>IFERROR(__xludf.DUMMYFUNCTION(" TO_PERCENT(AI9 / AI$11)"),0.9142857142857143)</f>
        <v>0.9142857143</v>
      </c>
    </row>
    <row r="10">
      <c r="A10" s="28" t="s">
        <v>672</v>
      </c>
      <c r="B10" s="37">
        <f>COUNTIF('Survey Question Characteristics'!$F:$F,"&lt;="&amp;C10)-$B$12</f>
        <v>65</v>
      </c>
      <c r="C10" s="28">
        <f>360*3*24</f>
        <v>25920</v>
      </c>
      <c r="D10" s="38">
        <f>B10/COUNT('Survey Question Characteristics'!$F:$F)</f>
        <v>0.65</v>
      </c>
      <c r="E10" s="39">
        <f t="shared" si="2"/>
        <v>1</v>
      </c>
      <c r="F10" s="10"/>
      <c r="G10" s="13" t="s">
        <v>673</v>
      </c>
      <c r="H10" s="40">
        <f t="shared" ref="H10:L10" si="17">SUM(H2:H9)</f>
        <v>65</v>
      </c>
      <c r="I10" s="40">
        <f t="shared" si="17"/>
        <v>35</v>
      </c>
      <c r="J10" s="40">
        <f t="shared" si="17"/>
        <v>100</v>
      </c>
      <c r="K10" s="40">
        <f t="shared" si="17"/>
        <v>0.65</v>
      </c>
      <c r="L10" s="40">
        <f t="shared" si="17"/>
        <v>0.35</v>
      </c>
      <c r="M10" s="13" t="s">
        <v>673</v>
      </c>
      <c r="N10" s="46">
        <f t="shared" ref="N10:O10" si="18">SUM(N2:N9)</f>
        <v>0.65</v>
      </c>
      <c r="O10" s="46">
        <f t="shared" si="18"/>
        <v>0.35</v>
      </c>
      <c r="T10" s="47">
        <f>SUM(T2:T9)</f>
        <v>1</v>
      </c>
      <c r="V10" s="10"/>
      <c r="W10" s="1">
        <v>8.0</v>
      </c>
      <c r="X10" s="1">
        <v>8.0</v>
      </c>
      <c r="Y10" s="39">
        <f>COUNTIF('Survey Question Characteristics'!D$2:D1000,"&lt;=" &amp; $X10)</f>
        <v>73</v>
      </c>
      <c r="Z10" s="45">
        <f>COUNTIFS('Survey Question Characteristics'!D$2:D1000,"&lt;=" &amp; $X10, 'Survey Question Characteristics'!E$2:E1000,"&lt;&gt;" &amp; -1)</f>
        <v>49</v>
      </c>
      <c r="AA10" s="45">
        <f>COUNTIFS('Survey Question Characteristics'!D$2:D1000,"&lt;=" &amp; $X10, 'Survey Question Characteristics'!E$2:E1000,"=" &amp; -1)</f>
        <v>24</v>
      </c>
      <c r="AB10" s="43">
        <f>IFERROR(__xludf.DUMMYFUNCTION(" TO_PERCENT(Y10 / Y$22)"),0.73)</f>
        <v>0.73</v>
      </c>
      <c r="AC10" s="43">
        <f>IFERROR(__xludf.DUMMYFUNCTION(" TO_PERCENT(Z10 / Z$22)"),0.7538461538461538)</f>
        <v>0.7538461538</v>
      </c>
      <c r="AD10" s="43">
        <f>IFERROR(__xludf.DUMMYFUNCTION(" TO_PERCENT(AA10 / AA$22)"),0.6857142857142857)</f>
        <v>0.6857142857</v>
      </c>
      <c r="AF10" s="1">
        <v>8.0</v>
      </c>
      <c r="AG10" s="39">
        <f>COUNTIF('Survey Question Characteristics'!L:L,"&lt;=" &amp; $AF10)</f>
        <v>93</v>
      </c>
      <c r="AH10" s="28">
        <f>COUNTIFS('Survey Question Characteristics'!L2:L1000,"&lt;=" &amp; $AF10, 'Survey Question Characteristics'!$E$2:$E1000,"&lt;&gt;" &amp; -1)</f>
        <v>59</v>
      </c>
      <c r="AI10" s="28">
        <f>COUNTIFS('Survey Question Characteristics'!L2:L1000,"&lt;=" &amp; $AF10, 'Survey Question Characteristics'!$E$2:$E1000,"=" &amp; -1)</f>
        <v>34</v>
      </c>
      <c r="AJ10" s="43">
        <f>IFERROR(__xludf.DUMMYFUNCTION(" TO_PERCENT(AG10 / AG$11)"),0.93)</f>
        <v>0.93</v>
      </c>
      <c r="AK10" s="43">
        <f>IFERROR(__xludf.DUMMYFUNCTION(" TO_PERCENT(AH10 / AH$11)"),0.9076923076923077)</f>
        <v>0.9076923077</v>
      </c>
      <c r="AL10" s="43">
        <f>IFERROR(__xludf.DUMMYFUNCTION(" TO_PERCENT(AI10 / AI$11)"),0.9714285714285714)</f>
        <v>0.9714285714</v>
      </c>
    </row>
    <row r="11">
      <c r="F11" s="10"/>
      <c r="G11" s="13"/>
      <c r="H11" s="13"/>
      <c r="I11" s="13"/>
      <c r="K11" s="13"/>
      <c r="M11" s="13"/>
      <c r="T11" s="42"/>
      <c r="V11" s="10"/>
      <c r="X11" s="1">
        <v>9.0</v>
      </c>
      <c r="Y11" s="39">
        <f>COUNTIF('Survey Question Characteristics'!D$2:D1000,"&lt;=" &amp; $X11)</f>
        <v>76</v>
      </c>
      <c r="Z11" s="45">
        <f>COUNTIFS('Survey Question Characteristics'!D$2:D1000,"&lt;=" &amp; $X11, 'Survey Question Characteristics'!E$2:E1000,"&lt;&gt;" &amp; -1)</f>
        <v>49</v>
      </c>
      <c r="AA11" s="45">
        <f>COUNTIFS('Survey Question Characteristics'!D$2:D1000,"&lt;=" &amp; $X11, 'Survey Question Characteristics'!E$2:E1000,"=" &amp; -1)</f>
        <v>27</v>
      </c>
      <c r="AB11" s="43">
        <f>IFERROR(__xludf.DUMMYFUNCTION(" TO_PERCENT(Y11 / Y$22)"),0.76)</f>
        <v>0.76</v>
      </c>
      <c r="AC11" s="43">
        <f>IFERROR(__xludf.DUMMYFUNCTION(" TO_PERCENT(Z11 / Z$22)"),0.7538461538461538)</f>
        <v>0.7538461538</v>
      </c>
      <c r="AD11" s="43">
        <f>IFERROR(__xludf.DUMMYFUNCTION(" TO_PERCENT(AA11 / AA$22)"),0.7714285714285715)</f>
        <v>0.7714285714</v>
      </c>
      <c r="AF11" s="1" t="s">
        <v>674</v>
      </c>
      <c r="AG11" s="39">
        <f>COUNT('Survey Question Characteristics'!L:L)</f>
        <v>100</v>
      </c>
      <c r="AH11" s="28">
        <f>COUNTIFS('Survey Question Characteristics'!E2:E1000,"&lt;&gt;" &amp; -1)</f>
        <v>65</v>
      </c>
      <c r="AI11" s="39">
        <f>COUNTIFS('Survey Question Characteristics'!E2:E1000,"=" &amp; -1)</f>
        <v>35</v>
      </c>
      <c r="AJ11" s="43">
        <f>IFERROR(__xludf.DUMMYFUNCTION(" TO_PERCENT(AG11 / AG$11)"),1.0)</f>
        <v>1</v>
      </c>
      <c r="AK11" s="43">
        <f>IFERROR(__xludf.DUMMYFUNCTION(" TO_PERCENT(AH11 / AH$11)"),1.0)</f>
        <v>1</v>
      </c>
      <c r="AL11" s="43">
        <f>IFERROR(__xludf.DUMMYFUNCTION(" TO_PERCENT(AI11 / AI$11)"),1.0)</f>
        <v>1</v>
      </c>
    </row>
    <row r="12">
      <c r="A12" s="28" t="s">
        <v>675</v>
      </c>
      <c r="B12" s="37">
        <f>COUNTIF('Survey Question Characteristics'!F:F,"&lt;0")</f>
        <v>35</v>
      </c>
      <c r="C12" s="28">
        <v>0.0</v>
      </c>
      <c r="F12" s="10"/>
      <c r="G12" s="13"/>
      <c r="H12" s="13"/>
      <c r="I12" s="13"/>
      <c r="K12" s="13"/>
      <c r="M12" s="13"/>
      <c r="T12" s="42"/>
      <c r="V12" s="10"/>
      <c r="W12" s="1">
        <v>10.0</v>
      </c>
      <c r="X12" s="1">
        <v>10.0</v>
      </c>
      <c r="Y12" s="39">
        <f>COUNTIF('Survey Question Characteristics'!D$2:D1000,"&lt;=" &amp; $X12)</f>
        <v>80</v>
      </c>
      <c r="Z12" s="45">
        <f>COUNTIFS('Survey Question Characteristics'!D$2:D1000,"&lt;=" &amp; $X12, 'Survey Question Characteristics'!E$2:E1000,"&lt;&gt;" &amp; -1)</f>
        <v>51</v>
      </c>
      <c r="AA12" s="45">
        <f>COUNTIFS('Survey Question Characteristics'!D$2:D1000,"&lt;=" &amp; $X12, 'Survey Question Characteristics'!E$2:E1000,"=" &amp; -1)</f>
        <v>29</v>
      </c>
      <c r="AB12" s="43">
        <f>IFERROR(__xludf.DUMMYFUNCTION(" TO_PERCENT(Y12 / Y$22)"),0.8)</f>
        <v>0.8</v>
      </c>
      <c r="AC12" s="43">
        <f>IFERROR(__xludf.DUMMYFUNCTION(" TO_PERCENT(Z12 / Z$22)"),0.7846153846153846)</f>
        <v>0.7846153846</v>
      </c>
      <c r="AD12" s="43">
        <f>IFERROR(__xludf.DUMMYFUNCTION(" TO_PERCENT(AA12 / AA$22)"),0.8285714285714286)</f>
        <v>0.8285714286</v>
      </c>
    </row>
    <row r="13">
      <c r="F13" s="10"/>
      <c r="G13" s="13"/>
      <c r="H13" s="13"/>
      <c r="I13" s="13"/>
      <c r="K13" s="13"/>
      <c r="M13" s="13"/>
      <c r="T13" s="42"/>
      <c r="V13" s="10"/>
      <c r="X13" s="1">
        <v>11.0</v>
      </c>
      <c r="Y13" s="39">
        <f>COUNTIF('Survey Question Characteristics'!D$2:D1000,"&lt;=" &amp; $X13)</f>
        <v>84</v>
      </c>
      <c r="Z13" s="45">
        <f>COUNTIFS('Survey Question Characteristics'!D$2:D1000,"&lt;=" &amp; $X13, 'Survey Question Characteristics'!E$2:E1000,"&lt;&gt;" &amp; -1)</f>
        <v>53</v>
      </c>
      <c r="AA13" s="45">
        <f>COUNTIFS('Survey Question Characteristics'!D$2:D1000,"&lt;=" &amp; $X13, 'Survey Question Characteristics'!E$2:E1000,"=" &amp; -1)</f>
        <v>31</v>
      </c>
      <c r="AB13" s="43">
        <f>IFERROR(__xludf.DUMMYFUNCTION(" TO_PERCENT(Y13 / Y$22)"),0.84)</f>
        <v>0.84</v>
      </c>
      <c r="AC13" s="43">
        <f>IFERROR(__xludf.DUMMYFUNCTION(" TO_PERCENT(Z13 / Z$22)"),0.8153846153846154)</f>
        <v>0.8153846154</v>
      </c>
      <c r="AD13" s="43">
        <f>IFERROR(__xludf.DUMMYFUNCTION(" TO_PERCENT(AA13 / AA$22)"),0.8857142857142857)</f>
        <v>0.8857142857</v>
      </c>
      <c r="AF13" s="4" t="s">
        <v>676</v>
      </c>
      <c r="AJ13" s="43">
        <f> 1 - AJ2</f>
        <v>0.81</v>
      </c>
    </row>
    <row r="14">
      <c r="F14" s="10"/>
      <c r="G14" s="13"/>
      <c r="H14" s="13"/>
      <c r="I14" s="13"/>
      <c r="K14" s="13"/>
      <c r="M14" s="13"/>
      <c r="T14" s="42"/>
      <c r="V14" s="10"/>
      <c r="W14" s="1">
        <v>12.0</v>
      </c>
      <c r="X14" s="1">
        <v>12.0</v>
      </c>
      <c r="Y14" s="39">
        <f>COUNTIF('Survey Question Characteristics'!D$2:D1000,"&lt;=" &amp; $X14)</f>
        <v>87</v>
      </c>
      <c r="Z14" s="45">
        <f>COUNTIFS('Survey Question Characteristics'!D$2:D1000,"&lt;=" &amp; $X14, 'Survey Question Characteristics'!E$2:E1000,"&lt;&gt;" &amp; -1)</f>
        <v>55</v>
      </c>
      <c r="AA14" s="45">
        <f>COUNTIFS('Survey Question Characteristics'!D$2:D1000,"&lt;=" &amp; $X14, 'Survey Question Characteristics'!E$2:E1000,"=" &amp; -1)</f>
        <v>32</v>
      </c>
      <c r="AB14" s="43">
        <f>IFERROR(__xludf.DUMMYFUNCTION(" TO_PERCENT(Y14 / Y$22)"),0.87)</f>
        <v>0.87</v>
      </c>
      <c r="AC14" s="43">
        <f>IFERROR(__xludf.DUMMYFUNCTION(" TO_PERCENT(Z14 / Z$22)"),0.8461538461538461)</f>
        <v>0.8461538462</v>
      </c>
      <c r="AD14" s="43">
        <f>IFERROR(__xludf.DUMMYFUNCTION(" TO_PERCENT(AA14 / AA$22)"),0.9142857142857143)</f>
        <v>0.9142857143</v>
      </c>
    </row>
    <row r="15">
      <c r="A15" s="1" t="s">
        <v>677</v>
      </c>
      <c r="B15" s="48">
        <f>IFERROR(__xludf.DUMMYFUNCTION(" MEDIAN( FILTER('Survey Question Characteristics'!$F$2:$F$101, 'Survey Question Characteristics'!$F$2:$F$101 &gt;= 0) )"),59.434444444444445)</f>
        <v>59.43444444</v>
      </c>
      <c r="F15" s="10"/>
      <c r="G15" s="13"/>
      <c r="H15" s="13"/>
      <c r="I15" s="13"/>
      <c r="K15" s="13"/>
      <c r="M15" s="13"/>
      <c r="T15" s="42"/>
      <c r="V15" s="10"/>
      <c r="X15" s="1">
        <v>13.0</v>
      </c>
      <c r="Y15" s="39">
        <f>COUNTIF('Survey Question Characteristics'!D$2:D1000,"&lt;=" &amp; $X15)</f>
        <v>90</v>
      </c>
      <c r="Z15" s="45">
        <f>COUNTIFS('Survey Question Characteristics'!D$2:D1000,"&lt;=" &amp; $X15, 'Survey Question Characteristics'!E$2:E1000,"&lt;&gt;" &amp; -1)</f>
        <v>58</v>
      </c>
      <c r="AA15" s="45">
        <f>COUNTIFS('Survey Question Characteristics'!D$2:D1000,"&lt;=" &amp; $X15, 'Survey Question Characteristics'!E$2:E1000,"=" &amp; -1)</f>
        <v>32</v>
      </c>
      <c r="AB15" s="43">
        <f>IFERROR(__xludf.DUMMYFUNCTION(" TO_PERCENT(Y15 / Y$22)"),0.9)</f>
        <v>0.9</v>
      </c>
      <c r="AC15" s="43">
        <f>IFERROR(__xludf.DUMMYFUNCTION(" TO_PERCENT(Z15 / Z$22)"),0.8923076923076924)</f>
        <v>0.8923076923</v>
      </c>
      <c r="AD15" s="43">
        <f>IFERROR(__xludf.DUMMYFUNCTION(" TO_PERCENT(AA15 / AA$22)"),0.9142857142857143)</f>
        <v>0.9142857143</v>
      </c>
    </row>
    <row r="16">
      <c r="B16" s="32"/>
      <c r="F16" s="10"/>
      <c r="G16" s="13"/>
      <c r="H16" s="13"/>
      <c r="I16" s="13"/>
      <c r="K16" s="13"/>
      <c r="M16" s="13"/>
      <c r="T16" s="42"/>
      <c r="V16" s="10"/>
      <c r="W16" s="1">
        <v>14.0</v>
      </c>
      <c r="X16" s="1">
        <v>14.0</v>
      </c>
      <c r="Y16" s="39">
        <f>COUNTIF('Survey Question Characteristics'!D$2:D1000,"&lt;=" &amp; $X16)</f>
        <v>94</v>
      </c>
      <c r="Z16" s="45">
        <f>COUNTIFS('Survey Question Characteristics'!D$2:D1000,"&lt;=" &amp; $X16, 'Survey Question Characteristics'!E$2:E1000,"&lt;&gt;" &amp; -1)</f>
        <v>60</v>
      </c>
      <c r="AA16" s="45">
        <f>COUNTIFS('Survey Question Characteristics'!D$2:D1000,"&lt;=" &amp; $X16, 'Survey Question Characteristics'!E$2:E1000,"=" &amp; -1)</f>
        <v>34</v>
      </c>
      <c r="AB16" s="43">
        <f>IFERROR(__xludf.DUMMYFUNCTION(" TO_PERCENT(Y16 / Y$22)"),0.94)</f>
        <v>0.94</v>
      </c>
      <c r="AC16" s="43">
        <f>IFERROR(__xludf.DUMMYFUNCTION(" TO_PERCENT(Z16 / Z$22)"),0.9230769230769231)</f>
        <v>0.9230769231</v>
      </c>
      <c r="AD16" s="43">
        <f>IFERROR(__xludf.DUMMYFUNCTION(" TO_PERCENT(AA16 / AA$22)"),0.9714285714285714)</f>
        <v>0.9714285714</v>
      </c>
    </row>
    <row r="17">
      <c r="D17" s="28" t="s">
        <v>678</v>
      </c>
      <c r="F17" s="10"/>
      <c r="G17" s="13"/>
      <c r="H17" s="13"/>
      <c r="I17" s="13"/>
      <c r="K17" s="13"/>
      <c r="M17" s="13"/>
      <c r="T17" s="42"/>
      <c r="V17" s="10"/>
      <c r="X17" s="1">
        <v>15.0</v>
      </c>
      <c r="Y17" s="39">
        <f>COUNTIF('Survey Question Characteristics'!D$2:D1000,"&lt;=" &amp; $X17)</f>
        <v>95</v>
      </c>
      <c r="Z17" s="45">
        <f>COUNTIFS('Survey Question Characteristics'!D$2:D1000,"&lt;=" &amp; $X17, 'Survey Question Characteristics'!E$2:E1000,"&lt;&gt;" &amp; -1)</f>
        <v>61</v>
      </c>
      <c r="AA17" s="45">
        <f>COUNTIFS('Survey Question Characteristics'!D$2:D1000,"&lt;=" &amp; $X17, 'Survey Question Characteristics'!E$2:E1000,"=" &amp; -1)</f>
        <v>34</v>
      </c>
      <c r="AB17" s="43">
        <f>IFERROR(__xludf.DUMMYFUNCTION(" TO_PERCENT(Y17 / Y$22)"),0.95)</f>
        <v>0.95</v>
      </c>
      <c r="AC17" s="43">
        <f>IFERROR(__xludf.DUMMYFUNCTION(" TO_PERCENT(Z17 / Z$22)"),0.9384615384615385)</f>
        <v>0.9384615385</v>
      </c>
      <c r="AD17" s="43">
        <f>IFERROR(__xludf.DUMMYFUNCTION(" TO_PERCENT(AA17 / AA$22)"),0.9714285714285714)</f>
        <v>0.9714285714</v>
      </c>
    </row>
    <row r="18">
      <c r="F18" s="10"/>
      <c r="G18" s="13"/>
      <c r="H18" s="13"/>
      <c r="I18" s="13"/>
      <c r="K18" s="13"/>
      <c r="M18" s="13"/>
      <c r="T18" s="42"/>
      <c r="V18" s="10"/>
      <c r="W18" s="1">
        <v>16.0</v>
      </c>
      <c r="X18" s="1">
        <v>16.0</v>
      </c>
      <c r="Y18" s="39">
        <f>COUNTIF('Survey Question Characteristics'!D$2:D1000,"&lt;=" &amp; $X18)</f>
        <v>97</v>
      </c>
      <c r="Z18" s="45">
        <f>COUNTIFS('Survey Question Characteristics'!D$2:D1000,"&lt;=" &amp; $X18, 'Survey Question Characteristics'!E$2:E1000,"&lt;&gt;" &amp; -1)</f>
        <v>62</v>
      </c>
      <c r="AA18" s="45">
        <f>COUNTIFS('Survey Question Characteristics'!D$2:D1000,"&lt;=" &amp; $X18, 'Survey Question Characteristics'!E$2:E1000,"=" &amp; -1)</f>
        <v>35</v>
      </c>
      <c r="AB18" s="43">
        <f>IFERROR(__xludf.DUMMYFUNCTION(" TO_PERCENT(Y18 / Y$22)"),0.97)</f>
        <v>0.97</v>
      </c>
      <c r="AC18" s="43">
        <f>IFERROR(__xludf.DUMMYFUNCTION(" TO_PERCENT(Z18 / Z$22)"),0.9538461538461539)</f>
        <v>0.9538461538</v>
      </c>
      <c r="AD18" s="43">
        <f>IFERROR(__xludf.DUMMYFUNCTION(" TO_PERCENT(AA18 / AA$22)"),1.0)</f>
        <v>1</v>
      </c>
    </row>
    <row r="19">
      <c r="F19" s="10"/>
      <c r="G19" s="13"/>
      <c r="H19" s="13"/>
      <c r="I19" s="13"/>
      <c r="K19" s="13"/>
      <c r="M19" s="13"/>
      <c r="T19" s="42"/>
      <c r="V19" s="10"/>
      <c r="X19" s="1">
        <v>17.0</v>
      </c>
      <c r="Y19" s="39">
        <f>COUNTIF('Survey Question Characteristics'!D$2:D1000,"&lt;=" &amp; $X19)</f>
        <v>97</v>
      </c>
      <c r="Z19" s="45">
        <f>COUNTIFS('Survey Question Characteristics'!D$2:D1000,"&lt;=" &amp; $X19, 'Survey Question Characteristics'!E$2:E1000,"&lt;&gt;" &amp; -1)</f>
        <v>62</v>
      </c>
      <c r="AA19" s="45">
        <f>COUNTIFS('Survey Question Characteristics'!D$2:D1000,"&lt;=" &amp; $X19, 'Survey Question Characteristics'!E$2:E1000,"=" &amp; -1)</f>
        <v>35</v>
      </c>
      <c r="AB19" s="43">
        <f>IFERROR(__xludf.DUMMYFUNCTION(" TO_PERCENT(Y19 / Y$22)"),0.97)</f>
        <v>0.97</v>
      </c>
      <c r="AC19" s="43">
        <f>IFERROR(__xludf.DUMMYFUNCTION(" TO_PERCENT(Z19 / Z$22)"),0.9538461538461539)</f>
        <v>0.9538461538</v>
      </c>
      <c r="AD19" s="43">
        <f>IFERROR(__xludf.DUMMYFUNCTION(" TO_PERCENT(AA19 / AA$22)"),1.0)</f>
        <v>1</v>
      </c>
    </row>
    <row r="20">
      <c r="F20" s="10"/>
      <c r="G20" s="13"/>
      <c r="H20" s="13"/>
      <c r="I20" s="13"/>
      <c r="K20" s="13"/>
      <c r="M20" s="13"/>
      <c r="T20" s="42"/>
      <c r="V20" s="10"/>
      <c r="W20" s="1">
        <v>18.0</v>
      </c>
      <c r="X20" s="1">
        <v>18.0</v>
      </c>
      <c r="Y20" s="39">
        <f>COUNTIF('Survey Question Characteristics'!D$2:D1000,"&lt;=" &amp; $X20)</f>
        <v>97</v>
      </c>
      <c r="Z20" s="45">
        <f>COUNTIFS('Survey Question Characteristics'!D$2:D1000,"&lt;=" &amp; $X20, 'Survey Question Characteristics'!E$2:E1000,"&lt;&gt;" &amp; -1)</f>
        <v>62</v>
      </c>
      <c r="AA20" s="45">
        <f>COUNTIFS('Survey Question Characteristics'!D$2:D1000,"&lt;=" &amp; $X20, 'Survey Question Characteristics'!E$2:E1000,"=" &amp; -1)</f>
        <v>35</v>
      </c>
      <c r="AB20" s="43">
        <f>IFERROR(__xludf.DUMMYFUNCTION(" TO_PERCENT(Y20 / Y$22)"),0.97)</f>
        <v>0.97</v>
      </c>
      <c r="AC20" s="43">
        <f>IFERROR(__xludf.DUMMYFUNCTION(" TO_PERCENT(Z20 / Z$22)"),0.9538461538461539)</f>
        <v>0.9538461538</v>
      </c>
      <c r="AD20" s="43">
        <f>IFERROR(__xludf.DUMMYFUNCTION(" TO_PERCENT(AA20 / AA$22)"),1.0)</f>
        <v>1</v>
      </c>
    </row>
    <row r="21">
      <c r="F21" s="10"/>
      <c r="G21" s="13"/>
      <c r="H21" s="13"/>
      <c r="I21" s="13"/>
      <c r="K21" s="13"/>
      <c r="M21" s="13"/>
      <c r="T21" s="42"/>
      <c r="V21" s="10"/>
      <c r="X21" s="1">
        <v>19.0</v>
      </c>
      <c r="Y21" s="39">
        <f>COUNTIF('Survey Question Characteristics'!D$2:D1000,"&lt;=" &amp; $X21)</f>
        <v>97</v>
      </c>
      <c r="Z21" s="45">
        <f>COUNTIFS('Survey Question Characteristics'!D$2:D1000,"&lt;=" &amp; $X21, 'Survey Question Characteristics'!E$2:E1000,"&lt;&gt;" &amp; -1)</f>
        <v>62</v>
      </c>
      <c r="AA21" s="45">
        <f>COUNTIFS('Survey Question Characteristics'!D$2:D1000,"&lt;=" &amp; $X21, 'Survey Question Characteristics'!E$2:E1000,"=" &amp; -1)</f>
        <v>35</v>
      </c>
      <c r="AB21" s="43">
        <f>IFERROR(__xludf.DUMMYFUNCTION(" TO_PERCENT(Y21 / Y$22)"),0.97)</f>
        <v>0.97</v>
      </c>
      <c r="AC21" s="43">
        <f>IFERROR(__xludf.DUMMYFUNCTION(" TO_PERCENT(Z21 / Z$22)"),0.9538461538461539)</f>
        <v>0.9538461538</v>
      </c>
      <c r="AD21" s="43">
        <f>IFERROR(__xludf.DUMMYFUNCTION(" TO_PERCENT(AA21 / AA$22)"),1.0)</f>
        <v>1</v>
      </c>
    </row>
    <row r="22">
      <c r="F22" s="10"/>
      <c r="G22" s="13"/>
      <c r="H22" s="13"/>
      <c r="I22" s="13"/>
      <c r="K22" s="13"/>
      <c r="M22" s="13"/>
      <c r="T22" s="42"/>
      <c r="V22" s="10"/>
      <c r="W22" s="1" t="s">
        <v>679</v>
      </c>
      <c r="X22" s="1" t="s">
        <v>679</v>
      </c>
      <c r="Y22" s="39">
        <f>COUNT('Survey Question Characteristics'!E$2:E1000)</f>
        <v>100</v>
      </c>
      <c r="Z22" s="28">
        <f>COUNTIF( 'Survey Question Characteristics'!E$2:E1000,"&lt;&gt;" &amp; -1 )</f>
        <v>65</v>
      </c>
      <c r="AA22" s="39">
        <f>COUNTIF( 'Survey Question Characteristics'!E$2:E1000,"=" &amp; -1 )</f>
        <v>35</v>
      </c>
      <c r="AB22" s="43">
        <f>IFERROR(__xludf.DUMMYFUNCTION(" TO_PERCENT(Y22 / Y$22)"),1.0)</f>
        <v>1</v>
      </c>
      <c r="AC22" s="43">
        <f>IFERROR(__xludf.DUMMYFUNCTION(" TO_PERCENT(Z22 / Z$22)"),1.0)</f>
        <v>1</v>
      </c>
      <c r="AD22" s="43">
        <f>IFERROR(__xludf.DUMMYFUNCTION(" TO_PERCENT(AA22 / AA$22)"),1.0)</f>
        <v>1</v>
      </c>
    </row>
    <row r="23">
      <c r="F23" s="10"/>
      <c r="G23" s="13"/>
      <c r="H23" s="13"/>
      <c r="I23" s="13"/>
      <c r="K23" s="13"/>
      <c r="M23" s="13"/>
      <c r="T23" s="42"/>
      <c r="V23" s="10"/>
    </row>
    <row r="24">
      <c r="F24" s="10"/>
      <c r="H24" s="13"/>
      <c r="I24" s="13"/>
      <c r="K24" s="13"/>
      <c r="M24" s="13"/>
      <c r="T24" s="42"/>
      <c r="V24" s="10"/>
    </row>
    <row r="25">
      <c r="F25" s="5"/>
      <c r="G25" s="13"/>
      <c r="H25" s="13"/>
      <c r="I25" s="13"/>
      <c r="K25" s="13"/>
      <c r="M25" s="13"/>
      <c r="T25" s="42"/>
      <c r="V25" s="10"/>
    </row>
    <row r="26">
      <c r="F26" s="5"/>
      <c r="G26" s="13"/>
      <c r="H26" s="13"/>
      <c r="I26" s="13"/>
      <c r="K26" s="13"/>
      <c r="M26" s="13"/>
      <c r="T26" s="42"/>
      <c r="V26" s="10"/>
    </row>
    <row r="27">
      <c r="F27" s="10"/>
      <c r="G27" s="40"/>
      <c r="H27" s="13"/>
      <c r="I27" s="13"/>
      <c r="K27" s="13"/>
      <c r="M27" s="40"/>
      <c r="T27" s="42"/>
      <c r="V27" s="10"/>
    </row>
    <row r="28">
      <c r="F28" s="10"/>
      <c r="G28" s="40"/>
      <c r="H28" s="13"/>
      <c r="I28" s="13"/>
      <c r="K28" s="13"/>
      <c r="M28" s="40"/>
      <c r="T28" s="42"/>
      <c r="V28" s="10"/>
    </row>
    <row r="29">
      <c r="F29" s="10"/>
      <c r="G29" s="40"/>
      <c r="H29" s="13"/>
      <c r="I29" s="13"/>
      <c r="K29" s="13"/>
      <c r="M29" s="40"/>
      <c r="T29" s="42"/>
      <c r="V29" s="10"/>
    </row>
    <row r="30">
      <c r="F30" s="10"/>
      <c r="G30" s="40"/>
      <c r="H30" s="13"/>
      <c r="I30" s="13"/>
      <c r="K30" s="13"/>
      <c r="M30" s="40"/>
      <c r="T30" s="42"/>
      <c r="V30" s="10"/>
    </row>
    <row r="31">
      <c r="F31" s="10"/>
      <c r="G31" s="40"/>
      <c r="H31" s="13"/>
      <c r="I31" s="13"/>
      <c r="K31" s="13"/>
      <c r="M31" s="40"/>
      <c r="T31" s="42"/>
      <c r="V31" s="10"/>
    </row>
    <row r="32">
      <c r="F32" s="10"/>
      <c r="G32" s="40"/>
      <c r="H32" s="13"/>
      <c r="I32" s="13"/>
      <c r="K32" s="13"/>
      <c r="M32" s="40"/>
      <c r="T32" s="42"/>
      <c r="V32" s="10"/>
    </row>
    <row r="33">
      <c r="F33" s="10"/>
      <c r="G33" s="40"/>
      <c r="H33" s="13"/>
      <c r="I33" s="13"/>
      <c r="K33" s="13"/>
      <c r="M33" s="40"/>
      <c r="T33" s="42"/>
      <c r="V33" s="10"/>
    </row>
    <row r="34">
      <c r="F34" s="10"/>
      <c r="G34" s="40"/>
      <c r="H34" s="13"/>
      <c r="I34" s="13"/>
      <c r="K34" s="13"/>
      <c r="M34" s="40"/>
      <c r="T34" s="42"/>
      <c r="V34" s="10"/>
    </row>
    <row r="35">
      <c r="F35" s="10"/>
      <c r="G35" s="49"/>
      <c r="H35" s="13"/>
      <c r="I35" s="13"/>
      <c r="K35" s="13"/>
      <c r="M35" s="49"/>
      <c r="T35" s="42"/>
      <c r="V35" s="10"/>
    </row>
    <row r="36">
      <c r="F36" s="10"/>
      <c r="G36" s="50"/>
      <c r="H36" s="13"/>
      <c r="I36" s="13"/>
      <c r="K36" s="13"/>
      <c r="M36" s="50"/>
      <c r="T36" s="42"/>
      <c r="V36" s="10"/>
      <c r="AE36" s="51"/>
    </row>
    <row r="37">
      <c r="F37" s="10"/>
      <c r="G37" s="13"/>
      <c r="H37" s="13"/>
      <c r="I37" s="13"/>
      <c r="K37" s="13"/>
      <c r="M37" s="13"/>
      <c r="T37" s="42"/>
      <c r="V37" s="10"/>
    </row>
    <row r="38">
      <c r="F38" s="10"/>
      <c r="G38" s="13"/>
      <c r="H38" s="13"/>
      <c r="I38" s="13"/>
      <c r="K38" s="13"/>
      <c r="M38" s="13"/>
      <c r="T38" s="42"/>
      <c r="V38" s="10"/>
    </row>
    <row r="39">
      <c r="F39" s="10"/>
      <c r="G39" s="13"/>
      <c r="H39" s="13"/>
      <c r="I39" s="13"/>
      <c r="K39" s="13"/>
      <c r="M39" s="13"/>
      <c r="T39" s="42"/>
      <c r="V39" s="10"/>
    </row>
    <row r="40">
      <c r="F40" s="10"/>
      <c r="G40" s="13"/>
      <c r="H40" s="13"/>
      <c r="I40" s="13"/>
      <c r="K40" s="13"/>
      <c r="M40" s="13"/>
      <c r="T40" s="42"/>
      <c r="V40" s="10"/>
    </row>
    <row r="41">
      <c r="F41" s="10"/>
      <c r="G41" s="13"/>
      <c r="H41" s="13"/>
      <c r="I41" s="13"/>
      <c r="K41" s="13"/>
      <c r="M41" s="13"/>
      <c r="T41" s="42"/>
      <c r="V41" s="10"/>
    </row>
    <row r="42">
      <c r="F42" s="10"/>
      <c r="G42" s="13"/>
      <c r="H42" s="13"/>
      <c r="I42" s="13"/>
      <c r="K42" s="13"/>
      <c r="M42" s="13"/>
      <c r="T42" s="42"/>
      <c r="V42" s="10"/>
    </row>
    <row r="43">
      <c r="F43" s="10"/>
      <c r="G43" s="13"/>
      <c r="H43" s="13"/>
      <c r="I43" s="13"/>
      <c r="K43" s="13"/>
      <c r="M43" s="13"/>
      <c r="T43" s="42"/>
      <c r="V43" s="10"/>
    </row>
    <row r="44">
      <c r="F44" s="10"/>
      <c r="G44" s="13"/>
      <c r="H44" s="13"/>
      <c r="I44" s="13"/>
      <c r="K44" s="13"/>
      <c r="M44" s="13"/>
      <c r="T44" s="42"/>
      <c r="V44" s="10"/>
    </row>
    <row r="45">
      <c r="F45" s="10"/>
      <c r="G45" s="13"/>
      <c r="H45" s="13"/>
      <c r="I45" s="13"/>
      <c r="K45" s="13"/>
      <c r="M45" s="13"/>
      <c r="T45" s="42"/>
      <c r="V45" s="10"/>
    </row>
    <row r="46">
      <c r="F46" s="5"/>
      <c r="G46" s="13"/>
      <c r="H46" s="13"/>
      <c r="I46" s="13"/>
      <c r="K46" s="13"/>
      <c r="M46" s="13"/>
      <c r="T46" s="42"/>
      <c r="V46" s="10"/>
    </row>
    <row r="47">
      <c r="F47" s="10"/>
      <c r="G47" s="13"/>
      <c r="H47" s="13"/>
      <c r="I47" s="13"/>
      <c r="K47" s="13"/>
      <c r="M47" s="13"/>
      <c r="T47" s="42"/>
      <c r="V47" s="10"/>
    </row>
    <row r="48">
      <c r="F48" s="10"/>
      <c r="G48" s="13"/>
      <c r="H48" s="13"/>
      <c r="I48" s="13"/>
      <c r="K48" s="13"/>
      <c r="M48" s="13"/>
      <c r="T48" s="42"/>
      <c r="V48" s="10"/>
    </row>
    <row r="49">
      <c r="F49" s="10"/>
      <c r="G49" s="13"/>
      <c r="H49" s="13"/>
      <c r="I49" s="13"/>
      <c r="K49" s="13"/>
      <c r="M49" s="13"/>
      <c r="T49" s="42"/>
      <c r="V49" s="10"/>
    </row>
    <row r="50">
      <c r="F50" s="10"/>
      <c r="G50" s="13"/>
      <c r="H50" s="13"/>
      <c r="I50" s="13"/>
      <c r="K50" s="13"/>
      <c r="M50" s="13"/>
      <c r="T50" s="42"/>
      <c r="V50" s="10"/>
    </row>
    <row r="51">
      <c r="F51" s="10"/>
      <c r="G51" s="13"/>
      <c r="H51" s="13"/>
      <c r="I51" s="13"/>
      <c r="K51" s="13"/>
      <c r="M51" s="13"/>
      <c r="T51" s="42"/>
      <c r="V51" s="10"/>
    </row>
    <row r="52">
      <c r="F52" s="10"/>
      <c r="G52" s="13"/>
      <c r="H52" s="13"/>
      <c r="I52" s="13"/>
      <c r="K52" s="13"/>
      <c r="M52" s="13"/>
      <c r="T52" s="42"/>
      <c r="V52" s="10"/>
    </row>
    <row r="53">
      <c r="F53" s="10"/>
      <c r="G53" s="13"/>
      <c r="H53" s="13"/>
      <c r="I53" s="13"/>
      <c r="K53" s="13"/>
      <c r="M53" s="13"/>
      <c r="T53" s="42"/>
      <c r="V53" s="10"/>
    </row>
    <row r="54">
      <c r="F54" s="10"/>
      <c r="G54" s="13"/>
      <c r="H54" s="13"/>
      <c r="I54" s="13"/>
      <c r="K54" s="13"/>
      <c r="M54" s="13"/>
      <c r="T54" s="42"/>
      <c r="V54" s="10"/>
    </row>
    <row r="55">
      <c r="F55" s="10"/>
      <c r="G55" s="13"/>
      <c r="H55" s="13"/>
      <c r="I55" s="13"/>
      <c r="K55" s="13"/>
      <c r="M55" s="13"/>
      <c r="T55" s="42"/>
      <c r="V55" s="10"/>
    </row>
    <row r="56">
      <c r="F56" s="5"/>
      <c r="G56" s="13"/>
      <c r="H56" s="13"/>
      <c r="I56" s="13"/>
      <c r="K56" s="13"/>
      <c r="M56" s="13"/>
      <c r="T56" s="42"/>
      <c r="V56" s="10"/>
    </row>
    <row r="57">
      <c r="F57" s="10"/>
      <c r="G57" s="13"/>
      <c r="H57" s="13"/>
      <c r="I57" s="13"/>
      <c r="K57" s="13"/>
      <c r="M57" s="13"/>
      <c r="T57" s="42"/>
      <c r="V57" s="10"/>
    </row>
    <row r="58">
      <c r="F58" s="10"/>
      <c r="G58" s="13"/>
      <c r="H58" s="13"/>
      <c r="I58" s="13"/>
      <c r="K58" s="13"/>
      <c r="M58" s="13"/>
      <c r="T58" s="42"/>
      <c r="V58" s="10"/>
    </row>
    <row r="59">
      <c r="F59" s="10"/>
      <c r="G59" s="13"/>
      <c r="H59" s="13"/>
      <c r="I59" s="13"/>
      <c r="K59" s="13"/>
      <c r="M59" s="13"/>
      <c r="T59" s="42"/>
      <c r="V59" s="10"/>
    </row>
    <row r="60">
      <c r="F60" s="10"/>
      <c r="G60" s="13"/>
      <c r="H60" s="13"/>
      <c r="I60" s="13"/>
      <c r="K60" s="13"/>
      <c r="M60" s="13"/>
      <c r="T60" s="42"/>
      <c r="V60" s="10"/>
    </row>
    <row r="61">
      <c r="F61" s="10"/>
      <c r="G61" s="13"/>
      <c r="H61" s="13"/>
      <c r="I61" s="13"/>
      <c r="K61" s="13"/>
      <c r="M61" s="13"/>
      <c r="T61" s="42"/>
      <c r="V61" s="10"/>
    </row>
    <row r="62">
      <c r="F62" s="10"/>
      <c r="G62" s="13"/>
      <c r="H62" s="13"/>
      <c r="I62" s="13"/>
      <c r="K62" s="13"/>
      <c r="M62" s="13"/>
      <c r="T62" s="42"/>
      <c r="V62" s="10"/>
    </row>
    <row r="63">
      <c r="F63" s="10"/>
      <c r="G63" s="13"/>
      <c r="H63" s="13"/>
      <c r="I63" s="13"/>
      <c r="K63" s="13"/>
      <c r="M63" s="13"/>
      <c r="T63" s="42"/>
      <c r="V63" s="10"/>
    </row>
    <row r="64">
      <c r="F64" s="10"/>
      <c r="G64" s="13"/>
      <c r="H64" s="13"/>
      <c r="I64" s="13"/>
      <c r="K64" s="13"/>
      <c r="M64" s="13"/>
      <c r="T64" s="42"/>
      <c r="V64" s="10"/>
    </row>
    <row r="65">
      <c r="F65" s="10"/>
      <c r="G65" s="13"/>
      <c r="H65" s="13"/>
      <c r="I65" s="13"/>
      <c r="K65" s="13"/>
      <c r="M65" s="13"/>
      <c r="T65" s="42"/>
      <c r="V65" s="10"/>
    </row>
    <row r="66">
      <c r="F66" s="10"/>
      <c r="G66" s="13"/>
      <c r="H66" s="13"/>
      <c r="I66" s="13"/>
      <c r="K66" s="13"/>
      <c r="M66" s="13"/>
      <c r="T66" s="42"/>
      <c r="V66" s="10"/>
    </row>
    <row r="67">
      <c r="F67" s="10"/>
      <c r="G67" s="13"/>
      <c r="H67" s="13"/>
      <c r="I67" s="13"/>
      <c r="K67" s="13"/>
      <c r="M67" s="13"/>
      <c r="T67" s="42"/>
      <c r="V67" s="10"/>
    </row>
    <row r="68">
      <c r="F68" s="10"/>
      <c r="G68" s="13"/>
      <c r="H68" s="13"/>
      <c r="I68" s="13"/>
      <c r="K68" s="13"/>
      <c r="M68" s="13"/>
      <c r="T68" s="42"/>
      <c r="V68" s="10"/>
    </row>
    <row r="69">
      <c r="F69" s="5"/>
      <c r="G69" s="13"/>
      <c r="H69" s="13"/>
      <c r="I69" s="13"/>
      <c r="K69" s="13"/>
      <c r="M69" s="13"/>
      <c r="T69" s="42"/>
      <c r="V69" s="10"/>
    </row>
    <row r="70">
      <c r="F70" s="10"/>
      <c r="G70" s="13"/>
      <c r="H70" s="13"/>
      <c r="I70" s="13"/>
      <c r="K70" s="13"/>
      <c r="M70" s="13"/>
      <c r="T70" s="42"/>
      <c r="V70" s="10"/>
    </row>
    <row r="71">
      <c r="F71" s="10"/>
      <c r="G71" s="13"/>
      <c r="H71" s="13"/>
      <c r="I71" s="13"/>
      <c r="K71" s="13"/>
      <c r="M71" s="13"/>
      <c r="T71" s="42"/>
      <c r="V71" s="10"/>
    </row>
    <row r="72">
      <c r="F72" s="5"/>
      <c r="G72" s="13"/>
      <c r="H72" s="13"/>
      <c r="I72" s="13"/>
      <c r="K72" s="13"/>
      <c r="M72" s="13"/>
      <c r="T72" s="42"/>
      <c r="V72" s="10"/>
    </row>
    <row r="73">
      <c r="F73" s="10"/>
      <c r="G73" s="13"/>
      <c r="H73" s="13"/>
      <c r="I73" s="13"/>
      <c r="K73" s="13"/>
      <c r="M73" s="13"/>
      <c r="T73" s="42"/>
      <c r="V73" s="10"/>
    </row>
    <row r="74">
      <c r="F74" s="10"/>
      <c r="G74" s="13"/>
      <c r="H74" s="13"/>
      <c r="I74" s="13"/>
      <c r="K74" s="13"/>
      <c r="M74" s="13"/>
      <c r="T74" s="42"/>
      <c r="V74" s="10"/>
    </row>
    <row r="75">
      <c r="F75" s="10"/>
      <c r="G75" s="13"/>
      <c r="H75" s="13"/>
      <c r="I75" s="13"/>
      <c r="K75" s="13"/>
      <c r="M75" s="13"/>
      <c r="T75" s="42"/>
      <c r="V75" s="10"/>
    </row>
    <row r="76">
      <c r="F76" s="10"/>
      <c r="G76" s="13"/>
      <c r="H76" s="13"/>
      <c r="I76" s="13"/>
      <c r="K76" s="13"/>
      <c r="M76" s="13"/>
      <c r="T76" s="42"/>
      <c r="V76" s="10"/>
    </row>
    <row r="77">
      <c r="F77" s="10"/>
      <c r="G77" s="13"/>
      <c r="H77" s="13"/>
      <c r="I77" s="13"/>
      <c r="K77" s="13"/>
      <c r="M77" s="13"/>
      <c r="T77" s="42"/>
      <c r="V77" s="10"/>
    </row>
    <row r="78">
      <c r="F78" s="10"/>
      <c r="G78" s="13"/>
      <c r="H78" s="13"/>
      <c r="I78" s="13"/>
      <c r="K78" s="13"/>
      <c r="M78" s="13"/>
      <c r="T78" s="42"/>
      <c r="V78" s="10"/>
    </row>
    <row r="79">
      <c r="F79" s="10"/>
      <c r="G79" s="13"/>
      <c r="H79" s="13"/>
      <c r="I79" s="13"/>
      <c r="K79" s="13"/>
      <c r="M79" s="13"/>
      <c r="T79" s="42"/>
      <c r="V79" s="10"/>
    </row>
    <row r="80">
      <c r="F80" s="10"/>
      <c r="G80" s="13"/>
      <c r="H80" s="13"/>
      <c r="I80" s="13"/>
      <c r="K80" s="13"/>
      <c r="M80" s="13"/>
      <c r="T80" s="42"/>
      <c r="V80" s="10"/>
    </row>
    <row r="81">
      <c r="F81" s="10"/>
      <c r="G81" s="13"/>
      <c r="H81" s="13"/>
      <c r="I81" s="13"/>
      <c r="K81" s="13"/>
      <c r="M81" s="13"/>
      <c r="T81" s="42"/>
      <c r="V81" s="10"/>
    </row>
    <row r="82">
      <c r="F82" s="10"/>
      <c r="G82" s="13"/>
      <c r="H82" s="13"/>
      <c r="I82" s="13"/>
      <c r="K82" s="13"/>
      <c r="M82" s="13"/>
      <c r="T82" s="42"/>
      <c r="V82" s="10"/>
    </row>
    <row r="83">
      <c r="F83" s="5"/>
      <c r="G83" s="13"/>
      <c r="H83" s="13"/>
      <c r="I83" s="13"/>
      <c r="K83" s="13"/>
      <c r="M83" s="13"/>
      <c r="T83" s="42"/>
      <c r="V83" s="10"/>
    </row>
    <row r="84">
      <c r="F84" s="10"/>
      <c r="G84" s="13"/>
      <c r="H84" s="13"/>
      <c r="I84" s="13"/>
      <c r="K84" s="13"/>
      <c r="M84" s="13"/>
      <c r="T84" s="42"/>
      <c r="V84" s="10"/>
    </row>
    <row r="85">
      <c r="F85" s="10"/>
      <c r="G85" s="13"/>
      <c r="H85" s="13"/>
      <c r="I85" s="13"/>
      <c r="K85" s="13"/>
      <c r="M85" s="13"/>
      <c r="T85" s="42"/>
      <c r="V85" s="10"/>
    </row>
    <row r="86">
      <c r="F86" s="10"/>
      <c r="G86" s="13"/>
      <c r="H86" s="13"/>
      <c r="I86" s="13"/>
      <c r="K86" s="13"/>
      <c r="M86" s="13"/>
      <c r="T86" s="42"/>
      <c r="V86" s="10"/>
    </row>
    <row r="87">
      <c r="F87" s="10"/>
      <c r="G87" s="13"/>
      <c r="H87" s="13"/>
      <c r="I87" s="13"/>
      <c r="K87" s="13"/>
      <c r="M87" s="13"/>
      <c r="T87" s="42"/>
      <c r="V87" s="10"/>
    </row>
    <row r="88">
      <c r="F88" s="10"/>
      <c r="G88" s="13"/>
      <c r="H88" s="13"/>
      <c r="I88" s="13"/>
      <c r="K88" s="13"/>
      <c r="M88" s="13"/>
      <c r="T88" s="42"/>
      <c r="V88" s="10"/>
    </row>
    <row r="89">
      <c r="F89" s="10"/>
      <c r="G89" s="13"/>
      <c r="H89" s="13"/>
      <c r="I89" s="13"/>
      <c r="K89" s="13"/>
      <c r="M89" s="13"/>
      <c r="T89" s="42"/>
      <c r="V89" s="10"/>
    </row>
    <row r="90">
      <c r="F90" s="10"/>
      <c r="G90" s="13"/>
      <c r="H90" s="13"/>
      <c r="I90" s="13"/>
      <c r="K90" s="13"/>
      <c r="M90" s="13"/>
      <c r="T90" s="42"/>
      <c r="V90" s="10"/>
    </row>
    <row r="91">
      <c r="F91" s="10"/>
      <c r="G91" s="13"/>
      <c r="H91" s="13"/>
      <c r="I91" s="13"/>
      <c r="K91" s="13"/>
      <c r="M91" s="13"/>
      <c r="T91" s="42"/>
      <c r="V91" s="10"/>
    </row>
    <row r="92">
      <c r="F92" s="5"/>
      <c r="G92" s="13"/>
      <c r="H92" s="13"/>
      <c r="I92" s="13"/>
      <c r="K92" s="13"/>
      <c r="M92" s="13"/>
      <c r="T92" s="42"/>
      <c r="V92" s="10"/>
    </row>
    <row r="93">
      <c r="F93" s="10"/>
      <c r="G93" s="13"/>
      <c r="H93" s="13"/>
      <c r="I93" s="13"/>
      <c r="K93" s="13"/>
      <c r="M93" s="13"/>
      <c r="T93" s="42"/>
      <c r="V93" s="10"/>
    </row>
    <row r="94">
      <c r="F94" s="10"/>
      <c r="G94" s="13"/>
      <c r="H94" s="13"/>
      <c r="I94" s="13"/>
      <c r="K94" s="13"/>
      <c r="M94" s="13"/>
      <c r="T94" s="42"/>
      <c r="V94" s="10"/>
    </row>
    <row r="95">
      <c r="F95" s="10"/>
      <c r="G95" s="13"/>
      <c r="H95" s="13"/>
      <c r="I95" s="13"/>
      <c r="K95" s="13"/>
      <c r="M95" s="13"/>
      <c r="T95" s="42"/>
      <c r="V95" s="10"/>
    </row>
    <row r="96">
      <c r="F96" s="10"/>
      <c r="G96" s="13"/>
      <c r="H96" s="13"/>
      <c r="I96" s="13"/>
      <c r="K96" s="13"/>
      <c r="M96" s="13"/>
      <c r="T96" s="42"/>
      <c r="V96" s="10"/>
    </row>
    <row r="97">
      <c r="F97" s="10"/>
      <c r="G97" s="13"/>
      <c r="H97" s="13"/>
      <c r="I97" s="13"/>
      <c r="K97" s="13"/>
      <c r="M97" s="13"/>
      <c r="T97" s="42"/>
      <c r="V97" s="10"/>
    </row>
    <row r="98">
      <c r="F98" s="10"/>
      <c r="G98" s="13"/>
      <c r="H98" s="13"/>
      <c r="I98" s="13"/>
      <c r="K98" s="13"/>
      <c r="M98" s="13"/>
      <c r="T98" s="42"/>
      <c r="V98" s="10"/>
    </row>
    <row r="99">
      <c r="F99" s="10"/>
      <c r="G99" s="13"/>
      <c r="H99" s="13"/>
      <c r="I99" s="13"/>
      <c r="K99" s="13"/>
      <c r="M99" s="13"/>
      <c r="T99" s="42"/>
      <c r="V99" s="10"/>
    </row>
    <row r="100">
      <c r="F100" s="10"/>
      <c r="G100" s="13"/>
      <c r="H100" s="13"/>
      <c r="I100" s="13"/>
      <c r="K100" s="13"/>
      <c r="M100" s="13"/>
      <c r="T100" s="42"/>
      <c r="V100" s="10"/>
    </row>
    <row r="101">
      <c r="F101" s="10"/>
      <c r="G101" s="13"/>
      <c r="H101" s="13"/>
      <c r="I101" s="13"/>
      <c r="K101" s="13"/>
      <c r="M101" s="13"/>
      <c r="T101" s="42"/>
      <c r="V101" s="10"/>
    </row>
    <row r="102">
      <c r="G102" s="13"/>
      <c r="H102" s="13"/>
      <c r="I102" s="13"/>
      <c r="K102" s="13"/>
      <c r="M102" s="13"/>
      <c r="T102" s="42"/>
    </row>
    <row r="103">
      <c r="G103" s="13"/>
      <c r="H103" s="13"/>
      <c r="I103" s="13"/>
      <c r="K103" s="13"/>
      <c r="M103" s="13"/>
      <c r="T103" s="42"/>
    </row>
    <row r="104">
      <c r="G104" s="13"/>
      <c r="H104" s="13"/>
      <c r="I104" s="13"/>
      <c r="K104" s="13"/>
      <c r="M104" s="13"/>
      <c r="T104" s="42"/>
    </row>
    <row r="105">
      <c r="G105" s="13"/>
      <c r="H105" s="13"/>
      <c r="I105" s="13"/>
      <c r="K105" s="13"/>
      <c r="M105" s="13"/>
      <c r="T105" s="42"/>
    </row>
    <row r="106">
      <c r="G106" s="13"/>
      <c r="H106" s="13"/>
      <c r="I106" s="13"/>
      <c r="K106" s="13"/>
      <c r="M106" s="13"/>
      <c r="T106" s="42"/>
    </row>
    <row r="107">
      <c r="G107" s="13"/>
      <c r="H107" s="13"/>
      <c r="I107" s="13"/>
      <c r="K107" s="13"/>
      <c r="M107" s="13"/>
      <c r="T107" s="42"/>
    </row>
    <row r="108">
      <c r="G108" s="13"/>
      <c r="H108" s="13"/>
      <c r="I108" s="13"/>
      <c r="K108" s="13"/>
      <c r="M108" s="13"/>
      <c r="T108" s="42"/>
    </row>
    <row r="109">
      <c r="G109" s="13"/>
      <c r="H109" s="13"/>
      <c r="I109" s="13"/>
      <c r="K109" s="13"/>
      <c r="M109" s="13"/>
      <c r="T109" s="42"/>
    </row>
    <row r="110">
      <c r="G110" s="13"/>
      <c r="H110" s="13"/>
      <c r="I110" s="13"/>
      <c r="K110" s="13"/>
      <c r="M110" s="13"/>
      <c r="T110" s="42"/>
    </row>
    <row r="111">
      <c r="G111" s="13"/>
      <c r="H111" s="13"/>
      <c r="I111" s="13"/>
      <c r="K111" s="13"/>
      <c r="M111" s="13"/>
      <c r="T111" s="42"/>
    </row>
    <row r="112">
      <c r="G112" s="13"/>
      <c r="H112" s="13"/>
      <c r="I112" s="13"/>
      <c r="K112" s="13"/>
      <c r="M112" s="13"/>
      <c r="T112" s="42"/>
    </row>
    <row r="113">
      <c r="G113" s="13"/>
      <c r="H113" s="13"/>
      <c r="I113" s="13"/>
      <c r="K113" s="13"/>
      <c r="M113" s="13"/>
      <c r="T113" s="42"/>
    </row>
    <row r="114">
      <c r="G114" s="13"/>
      <c r="H114" s="13"/>
      <c r="I114" s="13"/>
      <c r="K114" s="13"/>
      <c r="M114" s="13"/>
      <c r="T114" s="42"/>
    </row>
    <row r="115">
      <c r="G115" s="13"/>
      <c r="H115" s="13"/>
      <c r="I115" s="13"/>
      <c r="K115" s="13"/>
      <c r="M115" s="13"/>
      <c r="T115" s="42"/>
    </row>
    <row r="116">
      <c r="G116" s="13"/>
      <c r="H116" s="13"/>
      <c r="I116" s="13"/>
      <c r="K116" s="13"/>
      <c r="M116" s="13"/>
      <c r="T116" s="42"/>
    </row>
    <row r="117">
      <c r="G117" s="13"/>
      <c r="H117" s="13"/>
      <c r="I117" s="13"/>
      <c r="K117" s="13"/>
      <c r="M117" s="13"/>
      <c r="T117" s="42"/>
    </row>
    <row r="118">
      <c r="G118" s="13"/>
      <c r="H118" s="13"/>
      <c r="I118" s="13"/>
      <c r="K118" s="13"/>
      <c r="M118" s="13"/>
      <c r="T118" s="42"/>
    </row>
    <row r="119">
      <c r="G119" s="13"/>
      <c r="H119" s="13"/>
      <c r="I119" s="13"/>
      <c r="K119" s="13"/>
      <c r="M119" s="13"/>
      <c r="T119" s="42"/>
    </row>
    <row r="120">
      <c r="G120" s="13"/>
      <c r="H120" s="13"/>
      <c r="I120" s="13"/>
      <c r="K120" s="13"/>
      <c r="M120" s="13"/>
      <c r="T120" s="42"/>
    </row>
    <row r="121">
      <c r="G121" s="13"/>
      <c r="H121" s="13"/>
      <c r="I121" s="13"/>
      <c r="K121" s="13"/>
      <c r="M121" s="13"/>
      <c r="T121" s="42"/>
    </row>
    <row r="122">
      <c r="G122" s="13"/>
      <c r="H122" s="13"/>
      <c r="I122" s="13"/>
      <c r="K122" s="13"/>
      <c r="M122" s="13"/>
      <c r="T122" s="42"/>
    </row>
    <row r="123">
      <c r="G123" s="13"/>
      <c r="H123" s="13"/>
      <c r="I123" s="13"/>
      <c r="K123" s="13"/>
      <c r="M123" s="13"/>
      <c r="T123" s="42"/>
    </row>
    <row r="124">
      <c r="G124" s="13"/>
      <c r="H124" s="13"/>
      <c r="I124" s="13"/>
      <c r="K124" s="13"/>
      <c r="M124" s="13"/>
      <c r="T124" s="42"/>
    </row>
    <row r="125">
      <c r="G125" s="13"/>
      <c r="H125" s="13"/>
      <c r="I125" s="13"/>
      <c r="K125" s="13"/>
      <c r="M125" s="13"/>
      <c r="T125" s="42"/>
    </row>
    <row r="126">
      <c r="G126" s="13"/>
      <c r="H126" s="13"/>
      <c r="I126" s="13"/>
      <c r="K126" s="13"/>
      <c r="M126" s="13"/>
      <c r="T126" s="42"/>
    </row>
    <row r="127">
      <c r="G127" s="13"/>
      <c r="H127" s="13"/>
      <c r="I127" s="13"/>
      <c r="K127" s="13"/>
      <c r="M127" s="13"/>
      <c r="T127" s="42"/>
    </row>
    <row r="128">
      <c r="G128" s="13"/>
      <c r="H128" s="13"/>
      <c r="I128" s="13"/>
      <c r="K128" s="13"/>
      <c r="M128" s="13"/>
      <c r="T128" s="42"/>
    </row>
    <row r="129">
      <c r="G129" s="13"/>
      <c r="H129" s="13"/>
      <c r="I129" s="13"/>
      <c r="K129" s="13"/>
      <c r="M129" s="13"/>
      <c r="T129" s="42"/>
    </row>
    <row r="130">
      <c r="G130" s="13"/>
      <c r="H130" s="13"/>
      <c r="I130" s="13"/>
      <c r="K130" s="13"/>
      <c r="M130" s="13"/>
      <c r="T130" s="42"/>
    </row>
    <row r="131">
      <c r="G131" s="13"/>
      <c r="H131" s="13"/>
      <c r="I131" s="13"/>
      <c r="K131" s="13"/>
      <c r="M131" s="13"/>
      <c r="T131" s="42"/>
    </row>
    <row r="132">
      <c r="G132" s="13"/>
      <c r="H132" s="13"/>
      <c r="I132" s="13"/>
      <c r="K132" s="13"/>
      <c r="M132" s="13"/>
      <c r="T132" s="42"/>
    </row>
    <row r="133">
      <c r="G133" s="13"/>
      <c r="H133" s="13"/>
      <c r="I133" s="13"/>
      <c r="K133" s="13"/>
      <c r="M133" s="13"/>
      <c r="T133" s="42"/>
    </row>
    <row r="134">
      <c r="G134" s="13"/>
      <c r="H134" s="13"/>
      <c r="I134" s="13"/>
      <c r="K134" s="13"/>
      <c r="M134" s="13"/>
      <c r="T134" s="42"/>
    </row>
    <row r="135">
      <c r="G135" s="13"/>
      <c r="H135" s="13"/>
      <c r="I135" s="13"/>
      <c r="K135" s="13"/>
      <c r="M135" s="13"/>
      <c r="T135" s="42"/>
    </row>
    <row r="136">
      <c r="G136" s="13"/>
      <c r="H136" s="13"/>
      <c r="I136" s="13"/>
      <c r="K136" s="13"/>
      <c r="M136" s="13"/>
      <c r="T136" s="42"/>
    </row>
    <row r="137">
      <c r="G137" s="13"/>
      <c r="H137" s="13"/>
      <c r="I137" s="13"/>
      <c r="K137" s="13"/>
      <c r="M137" s="13"/>
      <c r="T137" s="42"/>
    </row>
    <row r="138">
      <c r="G138" s="13"/>
      <c r="H138" s="13"/>
      <c r="I138" s="13"/>
      <c r="K138" s="13"/>
      <c r="M138" s="13"/>
      <c r="T138" s="42"/>
    </row>
    <row r="139">
      <c r="G139" s="13"/>
      <c r="H139" s="13"/>
      <c r="I139" s="13"/>
      <c r="K139" s="13"/>
      <c r="M139" s="13"/>
      <c r="T139" s="42"/>
    </row>
    <row r="140">
      <c r="G140" s="13"/>
      <c r="H140" s="13"/>
      <c r="I140" s="13"/>
      <c r="K140" s="13"/>
      <c r="M140" s="13"/>
      <c r="T140" s="42"/>
    </row>
    <row r="141">
      <c r="G141" s="13"/>
      <c r="H141" s="13"/>
      <c r="I141" s="13"/>
      <c r="K141" s="13"/>
      <c r="M141" s="13"/>
      <c r="T141" s="42"/>
    </row>
    <row r="142">
      <c r="G142" s="13"/>
      <c r="H142" s="13"/>
      <c r="I142" s="13"/>
      <c r="K142" s="13"/>
      <c r="M142" s="13"/>
      <c r="T142" s="42"/>
    </row>
    <row r="143">
      <c r="G143" s="13"/>
      <c r="H143" s="13"/>
      <c r="I143" s="13"/>
      <c r="K143" s="13"/>
      <c r="M143" s="13"/>
      <c r="T143" s="42"/>
    </row>
    <row r="144">
      <c r="G144" s="13"/>
      <c r="H144" s="13"/>
      <c r="I144" s="13"/>
      <c r="K144" s="13"/>
      <c r="M144" s="13"/>
      <c r="T144" s="42"/>
    </row>
    <row r="145">
      <c r="G145" s="13"/>
      <c r="H145" s="13"/>
      <c r="I145" s="13"/>
      <c r="K145" s="13"/>
      <c r="M145" s="13"/>
      <c r="T145" s="42"/>
    </row>
    <row r="146">
      <c r="G146" s="13"/>
      <c r="H146" s="13"/>
      <c r="I146" s="13"/>
      <c r="K146" s="13"/>
      <c r="M146" s="13"/>
      <c r="T146" s="42"/>
    </row>
    <row r="147">
      <c r="G147" s="13"/>
      <c r="H147" s="13"/>
      <c r="I147" s="13"/>
      <c r="K147" s="13"/>
      <c r="M147" s="13"/>
      <c r="T147" s="42"/>
    </row>
    <row r="148">
      <c r="G148" s="13"/>
      <c r="H148" s="13"/>
      <c r="I148" s="13"/>
      <c r="K148" s="13"/>
      <c r="M148" s="13"/>
      <c r="T148" s="42"/>
    </row>
    <row r="149">
      <c r="G149" s="13"/>
      <c r="H149" s="13"/>
      <c r="I149" s="13"/>
      <c r="K149" s="13"/>
      <c r="M149" s="13"/>
      <c r="T149" s="42"/>
    </row>
    <row r="150">
      <c r="G150" s="13"/>
      <c r="H150" s="13"/>
      <c r="I150" s="13"/>
      <c r="K150" s="13"/>
      <c r="M150" s="13"/>
      <c r="T150" s="42"/>
    </row>
    <row r="151">
      <c r="G151" s="13"/>
      <c r="H151" s="13"/>
      <c r="I151" s="13"/>
      <c r="K151" s="13"/>
      <c r="M151" s="13"/>
      <c r="T151" s="42"/>
    </row>
    <row r="152">
      <c r="G152" s="13"/>
      <c r="H152" s="13"/>
      <c r="I152" s="13"/>
      <c r="K152" s="13"/>
      <c r="M152" s="13"/>
      <c r="T152" s="42"/>
    </row>
    <row r="153">
      <c r="G153" s="13"/>
      <c r="H153" s="13"/>
      <c r="I153" s="13"/>
      <c r="K153" s="13"/>
      <c r="M153" s="13"/>
      <c r="T153" s="42"/>
    </row>
    <row r="154">
      <c r="G154" s="13"/>
      <c r="H154" s="13"/>
      <c r="I154" s="13"/>
      <c r="K154" s="13"/>
      <c r="M154" s="13"/>
      <c r="T154" s="42"/>
    </row>
    <row r="155">
      <c r="G155" s="13"/>
      <c r="H155" s="13"/>
      <c r="I155" s="13"/>
      <c r="K155" s="13"/>
      <c r="M155" s="13"/>
      <c r="T155" s="42"/>
    </row>
    <row r="156">
      <c r="G156" s="13"/>
      <c r="H156" s="13"/>
      <c r="I156" s="13"/>
      <c r="K156" s="13"/>
      <c r="M156" s="13"/>
      <c r="T156" s="42"/>
    </row>
    <row r="157">
      <c r="G157" s="13"/>
      <c r="H157" s="13"/>
      <c r="I157" s="13"/>
      <c r="K157" s="13"/>
      <c r="M157" s="13"/>
      <c r="T157" s="42"/>
    </row>
    <row r="158">
      <c r="G158" s="13"/>
      <c r="H158" s="13"/>
      <c r="I158" s="13"/>
      <c r="K158" s="13"/>
      <c r="M158" s="13"/>
      <c r="T158" s="42"/>
    </row>
    <row r="159">
      <c r="G159" s="13"/>
      <c r="H159" s="13"/>
      <c r="I159" s="13"/>
      <c r="K159" s="13"/>
      <c r="M159" s="13"/>
      <c r="T159" s="42"/>
    </row>
    <row r="160">
      <c r="G160" s="13"/>
      <c r="H160" s="13"/>
      <c r="I160" s="13"/>
      <c r="K160" s="13"/>
      <c r="M160" s="13"/>
      <c r="T160" s="42"/>
    </row>
    <row r="161">
      <c r="G161" s="13"/>
      <c r="H161" s="13"/>
      <c r="I161" s="13"/>
      <c r="K161" s="13"/>
      <c r="M161" s="13"/>
      <c r="T161" s="42"/>
    </row>
    <row r="162">
      <c r="G162" s="13"/>
      <c r="H162" s="13"/>
      <c r="I162" s="13"/>
      <c r="K162" s="13"/>
      <c r="M162" s="13"/>
      <c r="T162" s="42"/>
    </row>
    <row r="163">
      <c r="G163" s="13"/>
      <c r="H163" s="13"/>
      <c r="I163" s="13"/>
      <c r="K163" s="13"/>
      <c r="M163" s="13"/>
      <c r="T163" s="42"/>
    </row>
    <row r="164">
      <c r="G164" s="13"/>
      <c r="H164" s="13"/>
      <c r="I164" s="13"/>
      <c r="K164" s="13"/>
      <c r="M164" s="13"/>
      <c r="T164" s="42"/>
    </row>
    <row r="165">
      <c r="G165" s="13"/>
      <c r="H165" s="13"/>
      <c r="I165" s="13"/>
      <c r="K165" s="13"/>
      <c r="M165" s="13"/>
      <c r="T165" s="42"/>
    </row>
    <row r="166">
      <c r="G166" s="13"/>
      <c r="H166" s="13"/>
      <c r="I166" s="13"/>
      <c r="K166" s="13"/>
      <c r="M166" s="13"/>
      <c r="T166" s="42"/>
    </row>
    <row r="167">
      <c r="G167" s="13"/>
      <c r="H167" s="13"/>
      <c r="I167" s="13"/>
      <c r="K167" s="13"/>
      <c r="M167" s="13"/>
      <c r="T167" s="42"/>
    </row>
    <row r="168">
      <c r="G168" s="13"/>
      <c r="H168" s="13"/>
      <c r="I168" s="13"/>
      <c r="K168" s="13"/>
      <c r="M168" s="13"/>
      <c r="T168" s="42"/>
    </row>
    <row r="169">
      <c r="G169" s="13"/>
      <c r="H169" s="13"/>
      <c r="I169" s="13"/>
      <c r="K169" s="13"/>
      <c r="M169" s="13"/>
      <c r="T169" s="42"/>
    </row>
    <row r="170">
      <c r="G170" s="13"/>
      <c r="H170" s="13"/>
      <c r="I170" s="13"/>
      <c r="K170" s="13"/>
      <c r="M170" s="13"/>
      <c r="T170" s="42"/>
    </row>
    <row r="171">
      <c r="G171" s="13"/>
      <c r="H171" s="13"/>
      <c r="I171" s="13"/>
      <c r="K171" s="13"/>
      <c r="M171" s="13"/>
      <c r="T171" s="42"/>
    </row>
    <row r="172">
      <c r="G172" s="13"/>
      <c r="H172" s="13"/>
      <c r="I172" s="13"/>
      <c r="K172" s="13"/>
      <c r="M172" s="13"/>
      <c r="T172" s="42"/>
    </row>
    <row r="173">
      <c r="G173" s="13"/>
      <c r="H173" s="13"/>
      <c r="I173" s="13"/>
      <c r="K173" s="13"/>
      <c r="M173" s="13"/>
      <c r="T173" s="42"/>
    </row>
    <row r="174">
      <c r="G174" s="13"/>
      <c r="H174" s="13"/>
      <c r="I174" s="13"/>
      <c r="K174" s="13"/>
      <c r="M174" s="13"/>
      <c r="T174" s="42"/>
    </row>
    <row r="175">
      <c r="G175" s="13"/>
      <c r="H175" s="13"/>
      <c r="I175" s="13"/>
      <c r="K175" s="13"/>
      <c r="M175" s="13"/>
      <c r="T175" s="42"/>
    </row>
    <row r="176">
      <c r="G176" s="13"/>
      <c r="H176" s="13"/>
      <c r="I176" s="13"/>
      <c r="K176" s="13"/>
      <c r="M176" s="13"/>
      <c r="T176" s="42"/>
    </row>
    <row r="177">
      <c r="G177" s="13"/>
      <c r="H177" s="13"/>
      <c r="I177" s="13"/>
      <c r="K177" s="13"/>
      <c r="M177" s="13"/>
      <c r="T177" s="42"/>
    </row>
    <row r="178">
      <c r="G178" s="13"/>
      <c r="H178" s="13"/>
      <c r="I178" s="13"/>
      <c r="K178" s="13"/>
      <c r="M178" s="13"/>
      <c r="T178" s="42"/>
    </row>
    <row r="179">
      <c r="G179" s="13"/>
      <c r="H179" s="13"/>
      <c r="I179" s="13"/>
      <c r="K179" s="13"/>
      <c r="M179" s="13"/>
      <c r="T179" s="42"/>
    </row>
    <row r="180">
      <c r="G180" s="13"/>
      <c r="H180" s="13"/>
      <c r="I180" s="13"/>
      <c r="K180" s="13"/>
      <c r="M180" s="13"/>
      <c r="T180" s="42"/>
    </row>
    <row r="181">
      <c r="G181" s="13"/>
      <c r="H181" s="13"/>
      <c r="I181" s="13"/>
      <c r="K181" s="13"/>
      <c r="M181" s="13"/>
      <c r="T181" s="42"/>
    </row>
    <row r="182">
      <c r="G182" s="13"/>
      <c r="H182" s="13"/>
      <c r="I182" s="13"/>
      <c r="K182" s="13"/>
      <c r="M182" s="13"/>
      <c r="T182" s="42"/>
    </row>
    <row r="183">
      <c r="G183" s="13"/>
      <c r="H183" s="13"/>
      <c r="I183" s="13"/>
      <c r="K183" s="13"/>
      <c r="M183" s="13"/>
      <c r="T183" s="42"/>
    </row>
    <row r="184">
      <c r="G184" s="13"/>
      <c r="H184" s="13"/>
      <c r="I184" s="13"/>
      <c r="K184" s="13"/>
      <c r="M184" s="13"/>
      <c r="T184" s="42"/>
    </row>
    <row r="185">
      <c r="G185" s="13"/>
      <c r="H185" s="13"/>
      <c r="I185" s="13"/>
      <c r="K185" s="13"/>
      <c r="M185" s="13"/>
      <c r="T185" s="42"/>
    </row>
    <row r="186">
      <c r="G186" s="13"/>
      <c r="H186" s="13"/>
      <c r="I186" s="13"/>
      <c r="K186" s="13"/>
      <c r="M186" s="13"/>
      <c r="T186" s="42"/>
    </row>
    <row r="187">
      <c r="G187" s="13"/>
      <c r="H187" s="13"/>
      <c r="I187" s="13"/>
      <c r="K187" s="13"/>
      <c r="M187" s="13"/>
      <c r="T187" s="42"/>
    </row>
    <row r="188">
      <c r="G188" s="13"/>
      <c r="H188" s="13"/>
      <c r="I188" s="13"/>
      <c r="K188" s="13"/>
      <c r="M188" s="13"/>
      <c r="T188" s="42"/>
    </row>
    <row r="189">
      <c r="G189" s="13"/>
      <c r="H189" s="13"/>
      <c r="I189" s="13"/>
      <c r="K189" s="13"/>
      <c r="M189" s="13"/>
      <c r="T189" s="42"/>
    </row>
    <row r="190">
      <c r="G190" s="13"/>
      <c r="H190" s="13"/>
      <c r="I190" s="13"/>
      <c r="K190" s="13"/>
      <c r="M190" s="13"/>
      <c r="T190" s="42"/>
    </row>
    <row r="191">
      <c r="G191" s="13"/>
      <c r="H191" s="13"/>
      <c r="I191" s="13"/>
      <c r="K191" s="13"/>
      <c r="M191" s="13"/>
      <c r="T191" s="42"/>
    </row>
    <row r="192">
      <c r="G192" s="13"/>
      <c r="H192" s="13"/>
      <c r="I192" s="13"/>
      <c r="K192" s="13"/>
      <c r="M192" s="13"/>
      <c r="T192" s="42"/>
    </row>
    <row r="193">
      <c r="G193" s="13"/>
      <c r="H193" s="13"/>
      <c r="I193" s="13"/>
      <c r="K193" s="13"/>
      <c r="M193" s="13"/>
      <c r="T193" s="42"/>
    </row>
    <row r="194">
      <c r="G194" s="13"/>
      <c r="H194" s="13"/>
      <c r="I194" s="13"/>
      <c r="K194" s="13"/>
      <c r="M194" s="13"/>
      <c r="T194" s="42"/>
    </row>
    <row r="195">
      <c r="G195" s="13"/>
      <c r="H195" s="13"/>
      <c r="I195" s="13"/>
      <c r="K195" s="13"/>
      <c r="M195" s="13"/>
      <c r="T195" s="42"/>
    </row>
    <row r="196">
      <c r="G196" s="13"/>
      <c r="H196" s="13"/>
      <c r="I196" s="13"/>
      <c r="K196" s="13"/>
      <c r="M196" s="13"/>
      <c r="T196" s="42"/>
    </row>
    <row r="197">
      <c r="G197" s="13"/>
      <c r="H197" s="13"/>
      <c r="I197" s="13"/>
      <c r="K197" s="13"/>
      <c r="M197" s="13"/>
      <c r="T197" s="42"/>
    </row>
    <row r="198">
      <c r="G198" s="13"/>
      <c r="H198" s="13"/>
      <c r="I198" s="13"/>
      <c r="K198" s="13"/>
      <c r="M198" s="13"/>
      <c r="T198" s="42"/>
    </row>
    <row r="199">
      <c r="G199" s="13"/>
      <c r="H199" s="13"/>
      <c r="I199" s="13"/>
      <c r="K199" s="13"/>
      <c r="M199" s="13"/>
      <c r="T199" s="42"/>
    </row>
    <row r="200">
      <c r="G200" s="13"/>
      <c r="H200" s="13"/>
      <c r="I200" s="13"/>
      <c r="K200" s="13"/>
      <c r="M200" s="13"/>
      <c r="T200" s="42"/>
    </row>
    <row r="201">
      <c r="G201" s="13"/>
      <c r="H201" s="13"/>
      <c r="I201" s="13"/>
      <c r="K201" s="13"/>
      <c r="M201" s="13"/>
      <c r="T201" s="42"/>
    </row>
    <row r="202">
      <c r="G202" s="13"/>
      <c r="H202" s="13"/>
      <c r="I202" s="13"/>
      <c r="K202" s="13"/>
      <c r="M202" s="13"/>
      <c r="T202" s="42"/>
    </row>
    <row r="203">
      <c r="G203" s="13"/>
      <c r="H203" s="13"/>
      <c r="I203" s="13"/>
      <c r="K203" s="13"/>
      <c r="M203" s="13"/>
      <c r="T203" s="42"/>
    </row>
    <row r="204">
      <c r="G204" s="13"/>
      <c r="H204" s="13"/>
      <c r="I204" s="13"/>
      <c r="K204" s="13"/>
      <c r="M204" s="13"/>
      <c r="T204" s="42"/>
    </row>
    <row r="205">
      <c r="G205" s="13"/>
      <c r="H205" s="13"/>
      <c r="I205" s="13"/>
      <c r="K205" s="13"/>
      <c r="M205" s="13"/>
      <c r="T205" s="42"/>
    </row>
    <row r="206">
      <c r="G206" s="13"/>
      <c r="H206" s="13"/>
      <c r="I206" s="13"/>
      <c r="K206" s="13"/>
      <c r="M206" s="13"/>
      <c r="T206" s="42"/>
    </row>
    <row r="207">
      <c r="G207" s="13"/>
      <c r="H207" s="13"/>
      <c r="I207" s="13"/>
      <c r="K207" s="13"/>
      <c r="M207" s="13"/>
      <c r="T207" s="42"/>
    </row>
    <row r="208">
      <c r="G208" s="13"/>
      <c r="H208" s="13"/>
      <c r="I208" s="13"/>
      <c r="K208" s="13"/>
      <c r="M208" s="13"/>
      <c r="T208" s="42"/>
    </row>
    <row r="209">
      <c r="G209" s="13"/>
      <c r="H209" s="13"/>
      <c r="I209" s="13"/>
      <c r="K209" s="13"/>
      <c r="M209" s="13"/>
      <c r="T209" s="42"/>
    </row>
    <row r="210">
      <c r="G210" s="13"/>
      <c r="H210" s="13"/>
      <c r="I210" s="13"/>
      <c r="K210" s="13"/>
      <c r="M210" s="13"/>
      <c r="T210" s="42"/>
    </row>
    <row r="211">
      <c r="G211" s="13"/>
      <c r="H211" s="13"/>
      <c r="I211" s="13"/>
      <c r="K211" s="13"/>
      <c r="M211" s="13"/>
      <c r="T211" s="42"/>
    </row>
    <row r="212">
      <c r="G212" s="13"/>
      <c r="H212" s="13"/>
      <c r="I212" s="13"/>
      <c r="K212" s="13"/>
      <c r="M212" s="13"/>
      <c r="T212" s="42"/>
    </row>
    <row r="213">
      <c r="G213" s="13"/>
      <c r="H213" s="13"/>
      <c r="I213" s="13"/>
      <c r="K213" s="13"/>
      <c r="M213" s="13"/>
      <c r="T213" s="42"/>
    </row>
    <row r="214">
      <c r="G214" s="13"/>
      <c r="H214" s="13"/>
      <c r="I214" s="13"/>
      <c r="K214" s="13"/>
      <c r="M214" s="13"/>
      <c r="T214" s="42"/>
    </row>
    <row r="215">
      <c r="G215" s="13"/>
      <c r="H215" s="13"/>
      <c r="I215" s="13"/>
      <c r="K215" s="13"/>
      <c r="M215" s="13"/>
      <c r="T215" s="42"/>
    </row>
    <row r="216">
      <c r="G216" s="13"/>
      <c r="H216" s="13"/>
      <c r="I216" s="13"/>
      <c r="K216" s="13"/>
      <c r="M216" s="13"/>
      <c r="T216" s="42"/>
    </row>
    <row r="217">
      <c r="G217" s="13"/>
      <c r="H217" s="13"/>
      <c r="I217" s="13"/>
      <c r="K217" s="13"/>
      <c r="M217" s="13"/>
      <c r="T217" s="42"/>
    </row>
    <row r="218">
      <c r="G218" s="13"/>
      <c r="H218" s="13"/>
      <c r="I218" s="13"/>
      <c r="K218" s="13"/>
      <c r="M218" s="13"/>
      <c r="T218" s="42"/>
    </row>
    <row r="219">
      <c r="G219" s="13"/>
      <c r="H219" s="13"/>
      <c r="I219" s="13"/>
      <c r="K219" s="13"/>
      <c r="M219" s="13"/>
      <c r="T219" s="42"/>
    </row>
    <row r="220">
      <c r="G220" s="13"/>
      <c r="H220" s="13"/>
      <c r="I220" s="13"/>
      <c r="K220" s="13"/>
      <c r="M220" s="13"/>
      <c r="T220" s="42"/>
    </row>
    <row r="221">
      <c r="G221" s="13"/>
      <c r="H221" s="13"/>
      <c r="I221" s="13"/>
      <c r="K221" s="13"/>
      <c r="M221" s="13"/>
      <c r="T221" s="42"/>
    </row>
    <row r="222">
      <c r="G222" s="13"/>
      <c r="H222" s="13"/>
      <c r="I222" s="13"/>
      <c r="K222" s="13"/>
      <c r="M222" s="13"/>
      <c r="T222" s="42"/>
    </row>
    <row r="223">
      <c r="G223" s="13"/>
      <c r="H223" s="13"/>
      <c r="I223" s="13"/>
      <c r="K223" s="13"/>
      <c r="M223" s="13"/>
      <c r="T223" s="42"/>
    </row>
    <row r="224">
      <c r="G224" s="13"/>
      <c r="H224" s="13"/>
      <c r="I224" s="13"/>
      <c r="K224" s="13"/>
      <c r="M224" s="13"/>
      <c r="T224" s="42"/>
    </row>
    <row r="225">
      <c r="G225" s="13"/>
      <c r="H225" s="13"/>
      <c r="I225" s="13"/>
      <c r="K225" s="13"/>
      <c r="M225" s="13"/>
      <c r="T225" s="42"/>
    </row>
    <row r="226">
      <c r="G226" s="13"/>
      <c r="H226" s="13"/>
      <c r="I226" s="13"/>
      <c r="K226" s="13"/>
      <c r="M226" s="13"/>
      <c r="T226" s="42"/>
    </row>
    <row r="227">
      <c r="G227" s="13"/>
      <c r="H227" s="13"/>
      <c r="I227" s="13"/>
      <c r="K227" s="13"/>
      <c r="M227" s="13"/>
      <c r="T227" s="42"/>
    </row>
    <row r="228">
      <c r="G228" s="13"/>
      <c r="H228" s="13"/>
      <c r="I228" s="13"/>
      <c r="K228" s="13"/>
      <c r="M228" s="13"/>
      <c r="T228" s="42"/>
    </row>
    <row r="229">
      <c r="G229" s="13"/>
      <c r="H229" s="13"/>
      <c r="I229" s="13"/>
      <c r="K229" s="13"/>
      <c r="M229" s="13"/>
      <c r="T229" s="42"/>
    </row>
    <row r="230">
      <c r="G230" s="13"/>
      <c r="H230" s="13"/>
      <c r="I230" s="13"/>
      <c r="K230" s="13"/>
      <c r="M230" s="13"/>
      <c r="T230" s="42"/>
    </row>
    <row r="231">
      <c r="G231" s="13"/>
      <c r="H231" s="13"/>
      <c r="I231" s="13"/>
      <c r="K231" s="13"/>
      <c r="M231" s="13"/>
      <c r="T231" s="42"/>
    </row>
    <row r="232">
      <c r="G232" s="13"/>
      <c r="H232" s="13"/>
      <c r="I232" s="13"/>
      <c r="K232" s="13"/>
      <c r="M232" s="13"/>
      <c r="T232" s="42"/>
    </row>
    <row r="233">
      <c r="G233" s="13"/>
      <c r="H233" s="13"/>
      <c r="I233" s="13"/>
      <c r="K233" s="13"/>
      <c r="M233" s="13"/>
      <c r="T233" s="42"/>
    </row>
    <row r="234">
      <c r="G234" s="13"/>
      <c r="H234" s="13"/>
      <c r="I234" s="13"/>
      <c r="K234" s="13"/>
      <c r="M234" s="13"/>
      <c r="T234" s="42"/>
    </row>
    <row r="235">
      <c r="G235" s="13"/>
      <c r="H235" s="13"/>
      <c r="I235" s="13"/>
      <c r="K235" s="13"/>
      <c r="M235" s="13"/>
      <c r="T235" s="42"/>
    </row>
    <row r="236">
      <c r="G236" s="13"/>
      <c r="H236" s="13"/>
      <c r="I236" s="13"/>
      <c r="K236" s="13"/>
      <c r="M236" s="13"/>
      <c r="T236" s="42"/>
    </row>
    <row r="237">
      <c r="G237" s="13"/>
      <c r="H237" s="13"/>
      <c r="I237" s="13"/>
      <c r="K237" s="13"/>
      <c r="M237" s="13"/>
      <c r="T237" s="42"/>
    </row>
    <row r="238">
      <c r="G238" s="13"/>
      <c r="H238" s="13"/>
      <c r="I238" s="13"/>
      <c r="K238" s="13"/>
      <c r="M238" s="13"/>
      <c r="T238" s="42"/>
    </row>
    <row r="239">
      <c r="G239" s="13"/>
      <c r="H239" s="13"/>
      <c r="I239" s="13"/>
      <c r="K239" s="13"/>
      <c r="M239" s="13"/>
      <c r="T239" s="42"/>
    </row>
    <row r="240">
      <c r="G240" s="13"/>
      <c r="H240" s="13"/>
      <c r="I240" s="13"/>
      <c r="K240" s="13"/>
      <c r="M240" s="13"/>
      <c r="T240" s="42"/>
    </row>
    <row r="241">
      <c r="G241" s="13"/>
      <c r="H241" s="13"/>
      <c r="I241" s="13"/>
      <c r="K241" s="13"/>
      <c r="M241" s="13"/>
      <c r="T241" s="42"/>
    </row>
    <row r="242">
      <c r="G242" s="13"/>
      <c r="H242" s="13"/>
      <c r="I242" s="13"/>
      <c r="K242" s="13"/>
      <c r="M242" s="13"/>
      <c r="T242" s="42"/>
    </row>
    <row r="243">
      <c r="G243" s="13"/>
      <c r="H243" s="13"/>
      <c r="I243" s="13"/>
      <c r="K243" s="13"/>
      <c r="M243" s="13"/>
      <c r="T243" s="42"/>
    </row>
    <row r="244">
      <c r="G244" s="13"/>
      <c r="H244" s="13"/>
      <c r="I244" s="13"/>
      <c r="K244" s="13"/>
      <c r="M244" s="13"/>
      <c r="T244" s="42"/>
    </row>
    <row r="245">
      <c r="G245" s="13"/>
      <c r="H245" s="13"/>
      <c r="I245" s="13"/>
      <c r="K245" s="13"/>
      <c r="M245" s="13"/>
      <c r="T245" s="42"/>
    </row>
    <row r="246">
      <c r="G246" s="13"/>
      <c r="H246" s="13"/>
      <c r="I246" s="13"/>
      <c r="K246" s="13"/>
      <c r="M246" s="13"/>
      <c r="T246" s="42"/>
    </row>
    <row r="247">
      <c r="G247" s="13"/>
      <c r="H247" s="13"/>
      <c r="I247" s="13"/>
      <c r="K247" s="13"/>
      <c r="M247" s="13"/>
      <c r="T247" s="42"/>
    </row>
    <row r="248">
      <c r="G248" s="13"/>
      <c r="H248" s="13"/>
      <c r="I248" s="13"/>
      <c r="K248" s="13"/>
      <c r="M248" s="13"/>
      <c r="T248" s="42"/>
    </row>
    <row r="249">
      <c r="G249" s="13"/>
      <c r="H249" s="13"/>
      <c r="I249" s="13"/>
      <c r="K249" s="13"/>
      <c r="M249" s="13"/>
      <c r="T249" s="42"/>
    </row>
    <row r="250">
      <c r="G250" s="13"/>
      <c r="H250" s="13"/>
      <c r="I250" s="13"/>
      <c r="K250" s="13"/>
      <c r="M250" s="13"/>
      <c r="T250" s="42"/>
    </row>
    <row r="251">
      <c r="G251" s="13"/>
      <c r="H251" s="13"/>
      <c r="I251" s="13"/>
      <c r="K251" s="13"/>
      <c r="M251" s="13"/>
      <c r="T251" s="42"/>
    </row>
    <row r="252">
      <c r="G252" s="13"/>
      <c r="H252" s="13"/>
      <c r="I252" s="13"/>
      <c r="K252" s="13"/>
      <c r="M252" s="13"/>
      <c r="T252" s="42"/>
    </row>
    <row r="253">
      <c r="G253" s="13"/>
      <c r="H253" s="13"/>
      <c r="I253" s="13"/>
      <c r="K253" s="13"/>
      <c r="M253" s="13"/>
      <c r="T253" s="42"/>
    </row>
    <row r="254">
      <c r="G254" s="13"/>
      <c r="H254" s="13"/>
      <c r="I254" s="13"/>
      <c r="K254" s="13"/>
      <c r="M254" s="13"/>
      <c r="T254" s="42"/>
    </row>
    <row r="255">
      <c r="G255" s="13"/>
      <c r="H255" s="13"/>
      <c r="I255" s="13"/>
      <c r="K255" s="13"/>
      <c r="M255" s="13"/>
      <c r="T255" s="42"/>
    </row>
    <row r="256">
      <c r="G256" s="13"/>
      <c r="H256" s="13"/>
      <c r="I256" s="13"/>
      <c r="K256" s="13"/>
      <c r="M256" s="13"/>
      <c r="T256" s="42"/>
    </row>
    <row r="257">
      <c r="G257" s="13"/>
      <c r="H257" s="13"/>
      <c r="I257" s="13"/>
      <c r="K257" s="13"/>
      <c r="M257" s="13"/>
      <c r="T257" s="42"/>
    </row>
    <row r="258">
      <c r="G258" s="13"/>
      <c r="H258" s="13"/>
      <c r="I258" s="13"/>
      <c r="K258" s="13"/>
      <c r="M258" s="13"/>
      <c r="T258" s="42"/>
    </row>
    <row r="259">
      <c r="G259" s="13"/>
      <c r="H259" s="13"/>
      <c r="I259" s="13"/>
      <c r="K259" s="13"/>
      <c r="M259" s="13"/>
      <c r="T259" s="42"/>
    </row>
    <row r="260">
      <c r="G260" s="13"/>
      <c r="H260" s="13"/>
      <c r="I260" s="13"/>
      <c r="K260" s="13"/>
      <c r="M260" s="13"/>
      <c r="T260" s="42"/>
    </row>
    <row r="261">
      <c r="G261" s="13"/>
      <c r="H261" s="13"/>
      <c r="I261" s="13"/>
      <c r="K261" s="13"/>
      <c r="M261" s="13"/>
      <c r="T261" s="42"/>
    </row>
    <row r="262">
      <c r="G262" s="13"/>
      <c r="H262" s="13"/>
      <c r="I262" s="13"/>
      <c r="K262" s="13"/>
      <c r="M262" s="13"/>
      <c r="T262" s="42"/>
    </row>
    <row r="263">
      <c r="G263" s="13"/>
      <c r="H263" s="13"/>
      <c r="I263" s="13"/>
      <c r="K263" s="13"/>
      <c r="M263" s="13"/>
      <c r="T263" s="42"/>
    </row>
    <row r="264">
      <c r="G264" s="13"/>
      <c r="H264" s="13"/>
      <c r="I264" s="13"/>
      <c r="K264" s="13"/>
      <c r="M264" s="13"/>
      <c r="T264" s="42"/>
    </row>
    <row r="265">
      <c r="G265" s="13"/>
      <c r="H265" s="13"/>
      <c r="I265" s="13"/>
      <c r="K265" s="13"/>
      <c r="M265" s="13"/>
      <c r="T265" s="42"/>
    </row>
    <row r="266">
      <c r="G266" s="13"/>
      <c r="H266" s="13"/>
      <c r="I266" s="13"/>
      <c r="K266" s="13"/>
      <c r="M266" s="13"/>
      <c r="T266" s="42"/>
    </row>
    <row r="267">
      <c r="G267" s="13"/>
      <c r="H267" s="13"/>
      <c r="I267" s="13"/>
      <c r="K267" s="13"/>
      <c r="M267" s="13"/>
      <c r="T267" s="42"/>
    </row>
    <row r="268">
      <c r="G268" s="13"/>
      <c r="H268" s="13"/>
      <c r="I268" s="13"/>
      <c r="K268" s="13"/>
      <c r="M268" s="13"/>
      <c r="T268" s="42"/>
    </row>
    <row r="269">
      <c r="G269" s="13"/>
      <c r="H269" s="13"/>
      <c r="I269" s="13"/>
      <c r="K269" s="13"/>
      <c r="M269" s="13"/>
      <c r="T269" s="42"/>
    </row>
    <row r="270">
      <c r="G270" s="13"/>
      <c r="H270" s="13"/>
      <c r="I270" s="13"/>
      <c r="K270" s="13"/>
      <c r="M270" s="13"/>
      <c r="T270" s="42"/>
    </row>
    <row r="271">
      <c r="G271" s="13"/>
      <c r="H271" s="13"/>
      <c r="I271" s="13"/>
      <c r="K271" s="13"/>
      <c r="M271" s="13"/>
      <c r="T271" s="42"/>
    </row>
    <row r="272">
      <c r="G272" s="13"/>
      <c r="H272" s="13"/>
      <c r="I272" s="13"/>
      <c r="K272" s="13"/>
      <c r="M272" s="13"/>
      <c r="T272" s="42"/>
    </row>
    <row r="273">
      <c r="G273" s="13"/>
      <c r="H273" s="13"/>
      <c r="I273" s="13"/>
      <c r="K273" s="13"/>
      <c r="M273" s="13"/>
      <c r="T273" s="42"/>
    </row>
    <row r="274">
      <c r="G274" s="13"/>
      <c r="H274" s="13"/>
      <c r="I274" s="13"/>
      <c r="K274" s="13"/>
      <c r="M274" s="13"/>
      <c r="T274" s="42"/>
    </row>
    <row r="275">
      <c r="G275" s="13"/>
      <c r="H275" s="13"/>
      <c r="I275" s="13"/>
      <c r="K275" s="13"/>
      <c r="M275" s="13"/>
      <c r="T275" s="42"/>
    </row>
    <row r="276">
      <c r="G276" s="13"/>
      <c r="H276" s="13"/>
      <c r="I276" s="13"/>
      <c r="K276" s="13"/>
      <c r="M276" s="13"/>
      <c r="T276" s="42"/>
    </row>
    <row r="277">
      <c r="G277" s="13"/>
      <c r="H277" s="13"/>
      <c r="I277" s="13"/>
      <c r="K277" s="13"/>
      <c r="M277" s="13"/>
      <c r="T277" s="42"/>
    </row>
    <row r="278">
      <c r="G278" s="13"/>
      <c r="H278" s="13"/>
      <c r="I278" s="13"/>
      <c r="K278" s="13"/>
      <c r="M278" s="13"/>
      <c r="T278" s="42"/>
    </row>
    <row r="279">
      <c r="G279" s="13"/>
      <c r="H279" s="13"/>
      <c r="I279" s="13"/>
      <c r="K279" s="13"/>
      <c r="M279" s="13"/>
      <c r="T279" s="42"/>
    </row>
    <row r="280">
      <c r="G280" s="13"/>
      <c r="H280" s="13"/>
      <c r="I280" s="13"/>
      <c r="K280" s="13"/>
      <c r="M280" s="13"/>
      <c r="T280" s="42"/>
    </row>
    <row r="281">
      <c r="G281" s="13"/>
      <c r="H281" s="13"/>
      <c r="I281" s="13"/>
      <c r="K281" s="13"/>
      <c r="M281" s="13"/>
      <c r="T281" s="42"/>
    </row>
    <row r="282">
      <c r="G282" s="13"/>
      <c r="H282" s="13"/>
      <c r="I282" s="13"/>
      <c r="K282" s="13"/>
      <c r="M282" s="13"/>
      <c r="T282" s="42"/>
    </row>
    <row r="283">
      <c r="G283" s="13"/>
      <c r="H283" s="13"/>
      <c r="I283" s="13"/>
      <c r="K283" s="13"/>
      <c r="M283" s="13"/>
      <c r="T283" s="42"/>
    </row>
    <row r="284">
      <c r="G284" s="13"/>
      <c r="H284" s="13"/>
      <c r="I284" s="13"/>
      <c r="K284" s="13"/>
      <c r="M284" s="13"/>
      <c r="T284" s="42"/>
    </row>
    <row r="285">
      <c r="G285" s="13"/>
      <c r="H285" s="13"/>
      <c r="I285" s="13"/>
      <c r="K285" s="13"/>
      <c r="M285" s="13"/>
      <c r="T285" s="42"/>
    </row>
    <row r="286">
      <c r="G286" s="13"/>
      <c r="H286" s="13"/>
      <c r="I286" s="13"/>
      <c r="K286" s="13"/>
      <c r="M286" s="13"/>
      <c r="T286" s="42"/>
    </row>
    <row r="287">
      <c r="G287" s="13"/>
      <c r="H287" s="13"/>
      <c r="I287" s="13"/>
      <c r="K287" s="13"/>
      <c r="M287" s="13"/>
      <c r="T287" s="42"/>
    </row>
    <row r="288">
      <c r="G288" s="13"/>
      <c r="H288" s="13"/>
      <c r="I288" s="13"/>
      <c r="K288" s="13"/>
      <c r="M288" s="13"/>
      <c r="T288" s="42"/>
    </row>
    <row r="289">
      <c r="G289" s="13"/>
      <c r="H289" s="13"/>
      <c r="I289" s="13"/>
      <c r="K289" s="13"/>
      <c r="M289" s="13"/>
      <c r="T289" s="42"/>
    </row>
    <row r="290">
      <c r="G290" s="13"/>
      <c r="H290" s="13"/>
      <c r="I290" s="13"/>
      <c r="K290" s="13"/>
      <c r="M290" s="13"/>
      <c r="T290" s="42"/>
    </row>
    <row r="291">
      <c r="G291" s="13"/>
      <c r="H291" s="13"/>
      <c r="I291" s="13"/>
      <c r="K291" s="13"/>
      <c r="M291" s="13"/>
      <c r="T291" s="42"/>
    </row>
    <row r="292">
      <c r="G292" s="13"/>
      <c r="H292" s="13"/>
      <c r="I292" s="13"/>
      <c r="K292" s="13"/>
      <c r="M292" s="13"/>
      <c r="T292" s="42"/>
    </row>
    <row r="293">
      <c r="G293" s="13"/>
      <c r="H293" s="13"/>
      <c r="I293" s="13"/>
      <c r="K293" s="13"/>
      <c r="M293" s="13"/>
      <c r="T293" s="42"/>
    </row>
    <row r="294">
      <c r="G294" s="13"/>
      <c r="H294" s="13"/>
      <c r="I294" s="13"/>
      <c r="K294" s="13"/>
      <c r="M294" s="13"/>
      <c r="T294" s="42"/>
    </row>
    <row r="295">
      <c r="G295" s="13"/>
      <c r="H295" s="13"/>
      <c r="I295" s="13"/>
      <c r="K295" s="13"/>
      <c r="M295" s="13"/>
      <c r="T295" s="42"/>
    </row>
    <row r="296">
      <c r="G296" s="13"/>
      <c r="H296" s="13"/>
      <c r="I296" s="13"/>
      <c r="K296" s="13"/>
      <c r="M296" s="13"/>
      <c r="T296" s="42"/>
    </row>
    <row r="297">
      <c r="G297" s="13"/>
      <c r="H297" s="13"/>
      <c r="I297" s="13"/>
      <c r="K297" s="13"/>
      <c r="M297" s="13"/>
      <c r="T297" s="42"/>
    </row>
    <row r="298">
      <c r="G298" s="13"/>
      <c r="H298" s="13"/>
      <c r="I298" s="13"/>
      <c r="K298" s="13"/>
      <c r="M298" s="13"/>
      <c r="T298" s="42"/>
    </row>
    <row r="299">
      <c r="G299" s="13"/>
      <c r="H299" s="13"/>
      <c r="I299" s="13"/>
      <c r="K299" s="13"/>
      <c r="M299" s="13"/>
      <c r="T299" s="42"/>
    </row>
    <row r="300">
      <c r="G300" s="13"/>
      <c r="H300" s="13"/>
      <c r="I300" s="13"/>
      <c r="K300" s="13"/>
      <c r="M300" s="13"/>
      <c r="T300" s="42"/>
    </row>
    <row r="301">
      <c r="G301" s="13"/>
      <c r="H301" s="13"/>
      <c r="I301" s="13"/>
      <c r="K301" s="13"/>
      <c r="M301" s="13"/>
      <c r="T301" s="42"/>
    </row>
    <row r="302">
      <c r="G302" s="13"/>
      <c r="H302" s="13"/>
      <c r="I302" s="13"/>
      <c r="K302" s="13"/>
      <c r="M302" s="13"/>
      <c r="T302" s="42"/>
    </row>
    <row r="303">
      <c r="G303" s="13"/>
      <c r="H303" s="13"/>
      <c r="I303" s="13"/>
      <c r="K303" s="13"/>
      <c r="M303" s="13"/>
      <c r="T303" s="42"/>
    </row>
    <row r="304">
      <c r="G304" s="13"/>
      <c r="H304" s="13"/>
      <c r="I304" s="13"/>
      <c r="K304" s="13"/>
      <c r="M304" s="13"/>
      <c r="T304" s="42"/>
    </row>
    <row r="305">
      <c r="G305" s="13"/>
      <c r="H305" s="13"/>
      <c r="I305" s="13"/>
      <c r="K305" s="13"/>
      <c r="M305" s="13"/>
      <c r="T305" s="42"/>
    </row>
    <row r="306">
      <c r="G306" s="13"/>
      <c r="H306" s="13"/>
      <c r="I306" s="13"/>
      <c r="K306" s="13"/>
      <c r="M306" s="13"/>
      <c r="T306" s="42"/>
    </row>
    <row r="307">
      <c r="G307" s="13"/>
      <c r="H307" s="13"/>
      <c r="I307" s="13"/>
      <c r="K307" s="13"/>
      <c r="M307" s="13"/>
      <c r="T307" s="42"/>
    </row>
    <row r="308">
      <c r="G308" s="13"/>
      <c r="H308" s="13"/>
      <c r="I308" s="13"/>
      <c r="K308" s="13"/>
      <c r="M308" s="13"/>
      <c r="T308" s="42"/>
    </row>
    <row r="309">
      <c r="G309" s="13"/>
      <c r="H309" s="13"/>
      <c r="I309" s="13"/>
      <c r="K309" s="13"/>
      <c r="M309" s="13"/>
      <c r="T309" s="42"/>
    </row>
    <row r="310">
      <c r="G310" s="13"/>
      <c r="H310" s="13"/>
      <c r="I310" s="13"/>
      <c r="K310" s="13"/>
      <c r="M310" s="13"/>
      <c r="T310" s="42"/>
    </row>
    <row r="311">
      <c r="G311" s="13"/>
      <c r="H311" s="13"/>
      <c r="I311" s="13"/>
      <c r="K311" s="13"/>
      <c r="M311" s="13"/>
      <c r="T311" s="42"/>
    </row>
    <row r="312">
      <c r="G312" s="13"/>
      <c r="H312" s="13"/>
      <c r="I312" s="13"/>
      <c r="K312" s="13"/>
      <c r="M312" s="13"/>
      <c r="T312" s="42"/>
    </row>
    <row r="313">
      <c r="G313" s="13"/>
      <c r="H313" s="13"/>
      <c r="I313" s="13"/>
      <c r="K313" s="13"/>
      <c r="M313" s="13"/>
      <c r="T313" s="42"/>
    </row>
    <row r="314">
      <c r="G314" s="13"/>
      <c r="H314" s="13"/>
      <c r="I314" s="13"/>
      <c r="K314" s="13"/>
      <c r="M314" s="13"/>
      <c r="T314" s="42"/>
    </row>
    <row r="315">
      <c r="G315" s="13"/>
      <c r="H315" s="13"/>
      <c r="I315" s="13"/>
      <c r="K315" s="13"/>
      <c r="M315" s="13"/>
      <c r="T315" s="42"/>
    </row>
    <row r="316">
      <c r="G316" s="13"/>
      <c r="H316" s="13"/>
      <c r="I316" s="13"/>
      <c r="K316" s="13"/>
      <c r="M316" s="13"/>
      <c r="T316" s="42"/>
    </row>
    <row r="317">
      <c r="G317" s="13"/>
      <c r="H317" s="13"/>
      <c r="I317" s="13"/>
      <c r="K317" s="13"/>
      <c r="M317" s="13"/>
      <c r="T317" s="42"/>
    </row>
    <row r="318">
      <c r="G318" s="13"/>
      <c r="H318" s="13"/>
      <c r="I318" s="13"/>
      <c r="K318" s="13"/>
      <c r="M318" s="13"/>
      <c r="T318" s="42"/>
    </row>
    <row r="319">
      <c r="G319" s="13"/>
      <c r="H319" s="13"/>
      <c r="I319" s="13"/>
      <c r="K319" s="13"/>
      <c r="M319" s="13"/>
      <c r="T319" s="42"/>
    </row>
    <row r="320">
      <c r="G320" s="13"/>
      <c r="H320" s="13"/>
      <c r="I320" s="13"/>
      <c r="K320" s="13"/>
      <c r="M320" s="13"/>
      <c r="T320" s="42"/>
    </row>
    <row r="321">
      <c r="G321" s="13"/>
      <c r="H321" s="13"/>
      <c r="I321" s="13"/>
      <c r="K321" s="13"/>
      <c r="M321" s="13"/>
      <c r="T321" s="42"/>
    </row>
    <row r="322">
      <c r="G322" s="13"/>
      <c r="H322" s="13"/>
      <c r="I322" s="13"/>
      <c r="K322" s="13"/>
      <c r="M322" s="13"/>
      <c r="T322" s="42"/>
    </row>
    <row r="323">
      <c r="G323" s="13"/>
      <c r="H323" s="13"/>
      <c r="I323" s="13"/>
      <c r="K323" s="13"/>
      <c r="M323" s="13"/>
      <c r="T323" s="42"/>
    </row>
    <row r="324">
      <c r="G324" s="13"/>
      <c r="H324" s="13"/>
      <c r="I324" s="13"/>
      <c r="K324" s="13"/>
      <c r="M324" s="13"/>
      <c r="T324" s="42"/>
    </row>
    <row r="325">
      <c r="G325" s="13"/>
      <c r="H325" s="13"/>
      <c r="I325" s="13"/>
      <c r="K325" s="13"/>
      <c r="M325" s="13"/>
      <c r="T325" s="42"/>
    </row>
    <row r="326">
      <c r="G326" s="13"/>
      <c r="H326" s="13"/>
      <c r="I326" s="13"/>
      <c r="K326" s="13"/>
      <c r="M326" s="13"/>
      <c r="T326" s="42"/>
    </row>
    <row r="327">
      <c r="G327" s="13"/>
      <c r="H327" s="13"/>
      <c r="I327" s="13"/>
      <c r="K327" s="13"/>
      <c r="M327" s="13"/>
      <c r="T327" s="42"/>
    </row>
    <row r="328">
      <c r="G328" s="13"/>
      <c r="H328" s="13"/>
      <c r="I328" s="13"/>
      <c r="K328" s="13"/>
      <c r="M328" s="13"/>
      <c r="T328" s="42"/>
    </row>
    <row r="329">
      <c r="G329" s="13"/>
      <c r="H329" s="13"/>
      <c r="I329" s="13"/>
      <c r="K329" s="13"/>
      <c r="M329" s="13"/>
      <c r="T329" s="42"/>
    </row>
    <row r="330">
      <c r="G330" s="13"/>
      <c r="H330" s="13"/>
      <c r="I330" s="13"/>
      <c r="K330" s="13"/>
      <c r="M330" s="13"/>
      <c r="T330" s="42"/>
    </row>
    <row r="331">
      <c r="G331" s="13"/>
      <c r="H331" s="13"/>
      <c r="I331" s="13"/>
      <c r="K331" s="13"/>
      <c r="M331" s="13"/>
      <c r="T331" s="42"/>
    </row>
    <row r="332">
      <c r="G332" s="13"/>
      <c r="H332" s="13"/>
      <c r="I332" s="13"/>
      <c r="K332" s="13"/>
      <c r="M332" s="13"/>
      <c r="T332" s="42"/>
    </row>
    <row r="333">
      <c r="G333" s="13"/>
      <c r="H333" s="13"/>
      <c r="I333" s="13"/>
      <c r="K333" s="13"/>
      <c r="M333" s="13"/>
      <c r="T333" s="42"/>
    </row>
    <row r="334">
      <c r="G334" s="13"/>
      <c r="H334" s="13"/>
      <c r="I334" s="13"/>
      <c r="K334" s="13"/>
      <c r="M334" s="13"/>
      <c r="T334" s="42"/>
    </row>
    <row r="335">
      <c r="G335" s="13"/>
      <c r="H335" s="13"/>
      <c r="I335" s="13"/>
      <c r="K335" s="13"/>
      <c r="M335" s="13"/>
      <c r="T335" s="42"/>
    </row>
    <row r="336">
      <c r="G336" s="13"/>
      <c r="H336" s="13"/>
      <c r="I336" s="13"/>
      <c r="K336" s="13"/>
      <c r="M336" s="13"/>
      <c r="T336" s="42"/>
    </row>
    <row r="337">
      <c r="G337" s="13"/>
      <c r="H337" s="13"/>
      <c r="I337" s="13"/>
      <c r="K337" s="13"/>
      <c r="M337" s="13"/>
      <c r="T337" s="42"/>
    </row>
    <row r="338">
      <c r="G338" s="13"/>
      <c r="H338" s="13"/>
      <c r="I338" s="13"/>
      <c r="K338" s="13"/>
      <c r="M338" s="13"/>
      <c r="T338" s="42"/>
    </row>
    <row r="339">
      <c r="G339" s="13"/>
      <c r="H339" s="13"/>
      <c r="I339" s="13"/>
      <c r="K339" s="13"/>
      <c r="M339" s="13"/>
      <c r="T339" s="42"/>
    </row>
    <row r="340">
      <c r="G340" s="13"/>
      <c r="H340" s="13"/>
      <c r="I340" s="13"/>
      <c r="K340" s="13"/>
      <c r="M340" s="13"/>
      <c r="T340" s="42"/>
    </row>
    <row r="341">
      <c r="G341" s="13"/>
      <c r="H341" s="13"/>
      <c r="I341" s="13"/>
      <c r="K341" s="13"/>
      <c r="M341" s="13"/>
      <c r="T341" s="42"/>
    </row>
    <row r="342">
      <c r="G342" s="13"/>
      <c r="H342" s="13"/>
      <c r="I342" s="13"/>
      <c r="K342" s="13"/>
      <c r="M342" s="13"/>
      <c r="T342" s="42"/>
    </row>
    <row r="343">
      <c r="G343" s="13"/>
      <c r="H343" s="13"/>
      <c r="I343" s="13"/>
      <c r="K343" s="13"/>
      <c r="M343" s="13"/>
      <c r="T343" s="42"/>
    </row>
    <row r="344">
      <c r="G344" s="13"/>
      <c r="H344" s="13"/>
      <c r="I344" s="13"/>
      <c r="K344" s="13"/>
      <c r="M344" s="13"/>
      <c r="T344" s="42"/>
    </row>
    <row r="345">
      <c r="G345" s="13"/>
      <c r="H345" s="13"/>
      <c r="I345" s="13"/>
      <c r="K345" s="13"/>
      <c r="M345" s="13"/>
      <c r="T345" s="42"/>
    </row>
    <row r="346">
      <c r="G346" s="13"/>
      <c r="H346" s="13"/>
      <c r="I346" s="13"/>
      <c r="K346" s="13"/>
      <c r="M346" s="13"/>
      <c r="T346" s="42"/>
    </row>
    <row r="347">
      <c r="G347" s="13"/>
      <c r="H347" s="13"/>
      <c r="I347" s="13"/>
      <c r="K347" s="13"/>
      <c r="M347" s="13"/>
      <c r="T347" s="42"/>
    </row>
    <row r="348">
      <c r="G348" s="13"/>
      <c r="H348" s="13"/>
      <c r="I348" s="13"/>
      <c r="K348" s="13"/>
      <c r="M348" s="13"/>
      <c r="T348" s="42"/>
    </row>
    <row r="349">
      <c r="G349" s="13"/>
      <c r="H349" s="13"/>
      <c r="I349" s="13"/>
      <c r="K349" s="13"/>
      <c r="M349" s="13"/>
      <c r="T349" s="42"/>
    </row>
    <row r="350">
      <c r="G350" s="13"/>
      <c r="H350" s="13"/>
      <c r="I350" s="13"/>
      <c r="K350" s="13"/>
      <c r="M350" s="13"/>
      <c r="T350" s="42"/>
    </row>
    <row r="351">
      <c r="G351" s="13"/>
      <c r="H351" s="13"/>
      <c r="I351" s="13"/>
      <c r="K351" s="13"/>
      <c r="M351" s="13"/>
      <c r="T351" s="42"/>
    </row>
    <row r="352">
      <c r="G352" s="13"/>
      <c r="H352" s="13"/>
      <c r="I352" s="13"/>
      <c r="K352" s="13"/>
      <c r="M352" s="13"/>
      <c r="T352" s="42"/>
    </row>
    <row r="353">
      <c r="G353" s="13"/>
      <c r="H353" s="13"/>
      <c r="I353" s="13"/>
      <c r="K353" s="13"/>
      <c r="M353" s="13"/>
      <c r="T353" s="42"/>
    </row>
    <row r="354">
      <c r="G354" s="13"/>
      <c r="H354" s="13"/>
      <c r="I354" s="13"/>
      <c r="K354" s="13"/>
      <c r="M354" s="13"/>
      <c r="T354" s="42"/>
    </row>
    <row r="355">
      <c r="G355" s="13"/>
      <c r="H355" s="13"/>
      <c r="I355" s="13"/>
      <c r="K355" s="13"/>
      <c r="M355" s="13"/>
      <c r="T355" s="42"/>
    </row>
    <row r="356">
      <c r="G356" s="13"/>
      <c r="H356" s="13"/>
      <c r="I356" s="13"/>
      <c r="K356" s="13"/>
      <c r="M356" s="13"/>
      <c r="T356" s="42"/>
    </row>
    <row r="357">
      <c r="G357" s="13"/>
      <c r="H357" s="13"/>
      <c r="I357" s="13"/>
      <c r="K357" s="13"/>
      <c r="M357" s="13"/>
      <c r="T357" s="42"/>
    </row>
    <row r="358">
      <c r="G358" s="13"/>
      <c r="H358" s="13"/>
      <c r="I358" s="13"/>
      <c r="K358" s="13"/>
      <c r="M358" s="13"/>
      <c r="T358" s="42"/>
    </row>
    <row r="359">
      <c r="G359" s="13"/>
      <c r="H359" s="13"/>
      <c r="I359" s="13"/>
      <c r="K359" s="13"/>
      <c r="M359" s="13"/>
      <c r="T359" s="42"/>
    </row>
    <row r="360">
      <c r="G360" s="13"/>
      <c r="H360" s="13"/>
      <c r="I360" s="13"/>
      <c r="K360" s="13"/>
      <c r="M360" s="13"/>
      <c r="T360" s="42"/>
    </row>
    <row r="361">
      <c r="G361" s="13"/>
      <c r="H361" s="13"/>
      <c r="I361" s="13"/>
      <c r="K361" s="13"/>
      <c r="M361" s="13"/>
      <c r="T361" s="42"/>
    </row>
    <row r="362">
      <c r="G362" s="13"/>
      <c r="H362" s="13"/>
      <c r="I362" s="13"/>
      <c r="K362" s="13"/>
      <c r="M362" s="13"/>
      <c r="T362" s="42"/>
    </row>
    <row r="363">
      <c r="G363" s="13"/>
      <c r="H363" s="13"/>
      <c r="I363" s="13"/>
      <c r="K363" s="13"/>
      <c r="M363" s="13"/>
      <c r="T363" s="42"/>
    </row>
    <row r="364">
      <c r="G364" s="13"/>
      <c r="H364" s="13"/>
      <c r="I364" s="13"/>
      <c r="K364" s="13"/>
      <c r="M364" s="13"/>
      <c r="T364" s="42"/>
    </row>
    <row r="365">
      <c r="G365" s="13"/>
      <c r="H365" s="13"/>
      <c r="I365" s="13"/>
      <c r="K365" s="13"/>
      <c r="M365" s="13"/>
      <c r="T365" s="42"/>
    </row>
    <row r="366">
      <c r="G366" s="13"/>
      <c r="H366" s="13"/>
      <c r="I366" s="13"/>
      <c r="K366" s="13"/>
      <c r="M366" s="13"/>
      <c r="T366" s="42"/>
    </row>
    <row r="367">
      <c r="G367" s="13"/>
      <c r="H367" s="13"/>
      <c r="I367" s="13"/>
      <c r="K367" s="13"/>
      <c r="M367" s="13"/>
      <c r="T367" s="42"/>
    </row>
    <row r="368">
      <c r="G368" s="13"/>
      <c r="H368" s="13"/>
      <c r="I368" s="13"/>
      <c r="K368" s="13"/>
      <c r="M368" s="13"/>
      <c r="T368" s="42"/>
    </row>
    <row r="369">
      <c r="G369" s="13"/>
      <c r="H369" s="13"/>
      <c r="I369" s="13"/>
      <c r="K369" s="13"/>
      <c r="M369" s="13"/>
      <c r="T369" s="42"/>
    </row>
    <row r="370">
      <c r="G370" s="13"/>
      <c r="H370" s="13"/>
      <c r="I370" s="13"/>
      <c r="K370" s="13"/>
      <c r="M370" s="13"/>
      <c r="T370" s="42"/>
    </row>
    <row r="371">
      <c r="G371" s="13"/>
      <c r="H371" s="13"/>
      <c r="I371" s="13"/>
      <c r="K371" s="13"/>
      <c r="M371" s="13"/>
      <c r="T371" s="42"/>
    </row>
    <row r="372">
      <c r="G372" s="13"/>
      <c r="H372" s="13"/>
      <c r="I372" s="13"/>
      <c r="K372" s="13"/>
      <c r="M372" s="13"/>
      <c r="T372" s="42"/>
    </row>
    <row r="373">
      <c r="G373" s="13"/>
      <c r="H373" s="13"/>
      <c r="I373" s="13"/>
      <c r="K373" s="13"/>
      <c r="M373" s="13"/>
      <c r="T373" s="42"/>
    </row>
    <row r="374">
      <c r="G374" s="13"/>
      <c r="H374" s="13"/>
      <c r="I374" s="13"/>
      <c r="K374" s="13"/>
      <c r="M374" s="13"/>
      <c r="T374" s="42"/>
    </row>
    <row r="375">
      <c r="G375" s="13"/>
      <c r="H375" s="13"/>
      <c r="I375" s="13"/>
      <c r="K375" s="13"/>
      <c r="M375" s="13"/>
      <c r="T375" s="42"/>
    </row>
    <row r="376">
      <c r="G376" s="13"/>
      <c r="H376" s="13"/>
      <c r="I376" s="13"/>
      <c r="K376" s="13"/>
      <c r="M376" s="13"/>
      <c r="T376" s="42"/>
    </row>
    <row r="377">
      <c r="G377" s="13"/>
      <c r="H377" s="13"/>
      <c r="I377" s="13"/>
      <c r="K377" s="13"/>
      <c r="M377" s="13"/>
      <c r="T377" s="42"/>
    </row>
    <row r="378">
      <c r="G378" s="13"/>
      <c r="H378" s="13"/>
      <c r="I378" s="13"/>
      <c r="K378" s="13"/>
      <c r="M378" s="13"/>
      <c r="T378" s="42"/>
    </row>
    <row r="379">
      <c r="G379" s="13"/>
      <c r="H379" s="13"/>
      <c r="I379" s="13"/>
      <c r="K379" s="13"/>
      <c r="M379" s="13"/>
      <c r="T379" s="42"/>
    </row>
    <row r="380">
      <c r="G380" s="13"/>
      <c r="H380" s="13"/>
      <c r="I380" s="13"/>
      <c r="K380" s="13"/>
      <c r="M380" s="13"/>
      <c r="T380" s="42"/>
    </row>
    <row r="381">
      <c r="G381" s="13"/>
      <c r="H381" s="13"/>
      <c r="I381" s="13"/>
      <c r="K381" s="13"/>
      <c r="M381" s="13"/>
      <c r="T381" s="42"/>
    </row>
    <row r="382">
      <c r="G382" s="13"/>
      <c r="H382" s="13"/>
      <c r="I382" s="13"/>
      <c r="K382" s="13"/>
      <c r="M382" s="13"/>
      <c r="T382" s="42"/>
    </row>
    <row r="383">
      <c r="G383" s="13"/>
      <c r="H383" s="13"/>
      <c r="I383" s="13"/>
      <c r="K383" s="13"/>
      <c r="M383" s="13"/>
      <c r="T383" s="42"/>
    </row>
    <row r="384">
      <c r="G384" s="13"/>
      <c r="H384" s="13"/>
      <c r="I384" s="13"/>
      <c r="K384" s="13"/>
      <c r="M384" s="13"/>
      <c r="T384" s="42"/>
    </row>
    <row r="385">
      <c r="G385" s="13"/>
      <c r="H385" s="13"/>
      <c r="I385" s="13"/>
      <c r="K385" s="13"/>
      <c r="M385" s="13"/>
      <c r="T385" s="42"/>
    </row>
    <row r="386">
      <c r="G386" s="13"/>
      <c r="H386" s="13"/>
      <c r="I386" s="13"/>
      <c r="K386" s="13"/>
      <c r="M386" s="13"/>
      <c r="T386" s="42"/>
    </row>
    <row r="387">
      <c r="G387" s="13"/>
      <c r="H387" s="13"/>
      <c r="I387" s="13"/>
      <c r="K387" s="13"/>
      <c r="M387" s="13"/>
      <c r="T387" s="42"/>
    </row>
    <row r="388">
      <c r="G388" s="13"/>
      <c r="H388" s="13"/>
      <c r="I388" s="13"/>
      <c r="K388" s="13"/>
      <c r="M388" s="13"/>
      <c r="T388" s="42"/>
    </row>
    <row r="389">
      <c r="G389" s="13"/>
      <c r="H389" s="13"/>
      <c r="I389" s="13"/>
      <c r="K389" s="13"/>
      <c r="M389" s="13"/>
      <c r="T389" s="42"/>
    </row>
    <row r="390">
      <c r="G390" s="13"/>
      <c r="H390" s="13"/>
      <c r="I390" s="13"/>
      <c r="K390" s="13"/>
      <c r="M390" s="13"/>
      <c r="T390" s="42"/>
    </row>
    <row r="391">
      <c r="G391" s="13"/>
      <c r="H391" s="13"/>
      <c r="I391" s="13"/>
      <c r="K391" s="13"/>
      <c r="M391" s="13"/>
      <c r="T391" s="42"/>
    </row>
    <row r="392">
      <c r="G392" s="13"/>
      <c r="H392" s="13"/>
      <c r="I392" s="13"/>
      <c r="K392" s="13"/>
      <c r="M392" s="13"/>
      <c r="T392" s="42"/>
    </row>
    <row r="393">
      <c r="G393" s="13"/>
      <c r="H393" s="13"/>
      <c r="I393" s="13"/>
      <c r="K393" s="13"/>
      <c r="M393" s="13"/>
      <c r="T393" s="42"/>
    </row>
    <row r="394">
      <c r="G394" s="13"/>
      <c r="H394" s="13"/>
      <c r="I394" s="13"/>
      <c r="K394" s="13"/>
      <c r="M394" s="13"/>
      <c r="T394" s="42"/>
    </row>
    <row r="395">
      <c r="G395" s="13"/>
      <c r="H395" s="13"/>
      <c r="I395" s="13"/>
      <c r="K395" s="13"/>
      <c r="M395" s="13"/>
      <c r="T395" s="42"/>
    </row>
    <row r="396">
      <c r="G396" s="13"/>
      <c r="H396" s="13"/>
      <c r="I396" s="13"/>
      <c r="K396" s="13"/>
      <c r="M396" s="13"/>
      <c r="T396" s="42"/>
    </row>
    <row r="397">
      <c r="G397" s="13"/>
      <c r="H397" s="13"/>
      <c r="I397" s="13"/>
      <c r="K397" s="13"/>
      <c r="M397" s="13"/>
      <c r="T397" s="42"/>
    </row>
    <row r="398">
      <c r="G398" s="13"/>
      <c r="H398" s="13"/>
      <c r="I398" s="13"/>
      <c r="K398" s="13"/>
      <c r="M398" s="13"/>
      <c r="T398" s="42"/>
    </row>
    <row r="399">
      <c r="G399" s="13"/>
      <c r="H399" s="13"/>
      <c r="I399" s="13"/>
      <c r="K399" s="13"/>
      <c r="M399" s="13"/>
      <c r="T399" s="42"/>
    </row>
    <row r="400">
      <c r="G400" s="13"/>
      <c r="H400" s="13"/>
      <c r="I400" s="13"/>
      <c r="K400" s="13"/>
      <c r="M400" s="13"/>
      <c r="T400" s="42"/>
    </row>
    <row r="401">
      <c r="G401" s="13"/>
      <c r="H401" s="13"/>
      <c r="I401" s="13"/>
      <c r="K401" s="13"/>
      <c r="M401" s="13"/>
      <c r="T401" s="42"/>
    </row>
    <row r="402">
      <c r="G402" s="13"/>
      <c r="H402" s="13"/>
      <c r="I402" s="13"/>
      <c r="K402" s="13"/>
      <c r="M402" s="13"/>
      <c r="T402" s="42"/>
    </row>
    <row r="403">
      <c r="G403" s="13"/>
      <c r="H403" s="13"/>
      <c r="I403" s="13"/>
      <c r="K403" s="13"/>
      <c r="M403" s="13"/>
      <c r="T403" s="42"/>
    </row>
    <row r="404">
      <c r="G404" s="13"/>
      <c r="H404" s="13"/>
      <c r="I404" s="13"/>
      <c r="K404" s="13"/>
      <c r="M404" s="13"/>
      <c r="T404" s="42"/>
    </row>
    <row r="405">
      <c r="G405" s="13"/>
      <c r="H405" s="13"/>
      <c r="I405" s="13"/>
      <c r="K405" s="13"/>
      <c r="M405" s="13"/>
      <c r="T405" s="42"/>
    </row>
    <row r="406">
      <c r="G406" s="13"/>
      <c r="H406" s="13"/>
      <c r="I406" s="13"/>
      <c r="K406" s="13"/>
      <c r="M406" s="13"/>
      <c r="T406" s="42"/>
    </row>
    <row r="407">
      <c r="G407" s="13"/>
      <c r="H407" s="13"/>
      <c r="I407" s="13"/>
      <c r="K407" s="13"/>
      <c r="M407" s="13"/>
      <c r="T407" s="42"/>
    </row>
    <row r="408">
      <c r="G408" s="13"/>
      <c r="H408" s="13"/>
      <c r="I408" s="13"/>
      <c r="K408" s="13"/>
      <c r="M408" s="13"/>
      <c r="T408" s="42"/>
    </row>
    <row r="409">
      <c r="G409" s="13"/>
      <c r="H409" s="13"/>
      <c r="I409" s="13"/>
      <c r="K409" s="13"/>
      <c r="M409" s="13"/>
      <c r="T409" s="42"/>
    </row>
    <row r="410">
      <c r="G410" s="13"/>
      <c r="H410" s="13"/>
      <c r="I410" s="13"/>
      <c r="K410" s="13"/>
      <c r="M410" s="13"/>
      <c r="T410" s="42"/>
    </row>
    <row r="411">
      <c r="G411" s="13"/>
      <c r="H411" s="13"/>
      <c r="I411" s="13"/>
      <c r="K411" s="13"/>
      <c r="M411" s="13"/>
      <c r="T411" s="42"/>
    </row>
    <row r="412">
      <c r="G412" s="13"/>
      <c r="H412" s="13"/>
      <c r="I412" s="13"/>
      <c r="K412" s="13"/>
      <c r="M412" s="13"/>
      <c r="T412" s="42"/>
    </row>
    <row r="413">
      <c r="G413" s="13"/>
      <c r="H413" s="13"/>
      <c r="I413" s="13"/>
      <c r="K413" s="13"/>
      <c r="M413" s="13"/>
      <c r="T413" s="42"/>
    </row>
    <row r="414">
      <c r="G414" s="13"/>
      <c r="H414" s="13"/>
      <c r="I414" s="13"/>
      <c r="K414" s="13"/>
      <c r="M414" s="13"/>
      <c r="T414" s="42"/>
    </row>
    <row r="415">
      <c r="G415" s="13"/>
      <c r="H415" s="13"/>
      <c r="I415" s="13"/>
      <c r="K415" s="13"/>
      <c r="M415" s="13"/>
      <c r="T415" s="42"/>
    </row>
    <row r="416">
      <c r="G416" s="13"/>
      <c r="H416" s="13"/>
      <c r="I416" s="13"/>
      <c r="K416" s="13"/>
      <c r="M416" s="13"/>
      <c r="T416" s="42"/>
    </row>
    <row r="417">
      <c r="G417" s="13"/>
      <c r="H417" s="13"/>
      <c r="I417" s="13"/>
      <c r="K417" s="13"/>
      <c r="M417" s="13"/>
      <c r="T417" s="42"/>
    </row>
    <row r="418">
      <c r="G418" s="13"/>
      <c r="H418" s="13"/>
      <c r="I418" s="13"/>
      <c r="K418" s="13"/>
      <c r="M418" s="13"/>
      <c r="T418" s="42"/>
    </row>
    <row r="419">
      <c r="G419" s="13"/>
      <c r="H419" s="13"/>
      <c r="I419" s="13"/>
      <c r="K419" s="13"/>
      <c r="M419" s="13"/>
      <c r="T419" s="42"/>
    </row>
    <row r="420">
      <c r="G420" s="13"/>
      <c r="H420" s="13"/>
      <c r="I420" s="13"/>
      <c r="K420" s="13"/>
      <c r="M420" s="13"/>
      <c r="T420" s="42"/>
    </row>
    <row r="421">
      <c r="G421" s="13"/>
      <c r="H421" s="13"/>
      <c r="I421" s="13"/>
      <c r="K421" s="13"/>
      <c r="M421" s="13"/>
      <c r="T421" s="42"/>
    </row>
    <row r="422">
      <c r="G422" s="13"/>
      <c r="H422" s="13"/>
      <c r="I422" s="13"/>
      <c r="K422" s="13"/>
      <c r="M422" s="13"/>
      <c r="T422" s="42"/>
    </row>
    <row r="423">
      <c r="G423" s="13"/>
      <c r="H423" s="13"/>
      <c r="I423" s="13"/>
      <c r="K423" s="13"/>
      <c r="M423" s="13"/>
      <c r="T423" s="42"/>
    </row>
    <row r="424">
      <c r="G424" s="13"/>
      <c r="H424" s="13"/>
      <c r="I424" s="13"/>
      <c r="K424" s="13"/>
      <c r="M424" s="13"/>
      <c r="T424" s="42"/>
    </row>
    <row r="425">
      <c r="G425" s="13"/>
      <c r="H425" s="13"/>
      <c r="I425" s="13"/>
      <c r="K425" s="13"/>
      <c r="M425" s="13"/>
      <c r="T425" s="42"/>
    </row>
    <row r="426">
      <c r="G426" s="13"/>
      <c r="H426" s="13"/>
      <c r="I426" s="13"/>
      <c r="K426" s="13"/>
      <c r="M426" s="13"/>
      <c r="T426" s="42"/>
    </row>
    <row r="427">
      <c r="G427" s="13"/>
      <c r="H427" s="13"/>
      <c r="I427" s="13"/>
      <c r="K427" s="13"/>
      <c r="M427" s="13"/>
      <c r="T427" s="42"/>
    </row>
    <row r="428">
      <c r="G428" s="13"/>
      <c r="H428" s="13"/>
      <c r="I428" s="13"/>
      <c r="K428" s="13"/>
      <c r="M428" s="13"/>
      <c r="T428" s="42"/>
    </row>
    <row r="429">
      <c r="G429" s="13"/>
      <c r="H429" s="13"/>
      <c r="I429" s="13"/>
      <c r="K429" s="13"/>
      <c r="M429" s="13"/>
      <c r="T429" s="42"/>
    </row>
    <row r="430">
      <c r="G430" s="13"/>
      <c r="H430" s="13"/>
      <c r="I430" s="13"/>
      <c r="K430" s="13"/>
      <c r="M430" s="13"/>
      <c r="T430" s="42"/>
    </row>
    <row r="431">
      <c r="G431" s="13"/>
      <c r="H431" s="13"/>
      <c r="I431" s="13"/>
      <c r="K431" s="13"/>
      <c r="M431" s="13"/>
      <c r="T431" s="42"/>
    </row>
    <row r="432">
      <c r="G432" s="13"/>
      <c r="H432" s="13"/>
      <c r="I432" s="13"/>
      <c r="K432" s="13"/>
      <c r="M432" s="13"/>
      <c r="T432" s="42"/>
    </row>
    <row r="433">
      <c r="G433" s="13"/>
      <c r="H433" s="13"/>
      <c r="I433" s="13"/>
      <c r="K433" s="13"/>
      <c r="M433" s="13"/>
      <c r="T433" s="42"/>
    </row>
    <row r="434">
      <c r="G434" s="13"/>
      <c r="H434" s="13"/>
      <c r="I434" s="13"/>
      <c r="K434" s="13"/>
      <c r="M434" s="13"/>
      <c r="T434" s="42"/>
    </row>
    <row r="435">
      <c r="G435" s="13"/>
      <c r="H435" s="13"/>
      <c r="I435" s="13"/>
      <c r="K435" s="13"/>
      <c r="M435" s="13"/>
      <c r="T435" s="42"/>
    </row>
    <row r="436">
      <c r="G436" s="13"/>
      <c r="H436" s="13"/>
      <c r="I436" s="13"/>
      <c r="K436" s="13"/>
      <c r="M436" s="13"/>
      <c r="T436" s="42"/>
    </row>
    <row r="437">
      <c r="G437" s="13"/>
      <c r="H437" s="13"/>
      <c r="I437" s="13"/>
      <c r="K437" s="13"/>
      <c r="M437" s="13"/>
      <c r="T437" s="42"/>
    </row>
    <row r="438">
      <c r="G438" s="13"/>
      <c r="H438" s="13"/>
      <c r="I438" s="13"/>
      <c r="K438" s="13"/>
      <c r="M438" s="13"/>
      <c r="T438" s="42"/>
    </row>
    <row r="439">
      <c r="G439" s="13"/>
      <c r="H439" s="13"/>
      <c r="I439" s="13"/>
      <c r="K439" s="13"/>
      <c r="M439" s="13"/>
      <c r="T439" s="42"/>
    </row>
    <row r="440">
      <c r="G440" s="13"/>
      <c r="H440" s="13"/>
      <c r="I440" s="13"/>
      <c r="K440" s="13"/>
      <c r="M440" s="13"/>
      <c r="T440" s="42"/>
    </row>
    <row r="441">
      <c r="G441" s="13"/>
      <c r="H441" s="13"/>
      <c r="I441" s="13"/>
      <c r="K441" s="13"/>
      <c r="M441" s="13"/>
      <c r="T441" s="42"/>
    </row>
    <row r="442">
      <c r="G442" s="13"/>
      <c r="H442" s="13"/>
      <c r="I442" s="13"/>
      <c r="K442" s="13"/>
      <c r="M442" s="13"/>
      <c r="T442" s="42"/>
    </row>
    <row r="443">
      <c r="G443" s="13"/>
      <c r="H443" s="13"/>
      <c r="I443" s="13"/>
      <c r="K443" s="13"/>
      <c r="M443" s="13"/>
      <c r="T443" s="42"/>
    </row>
    <row r="444">
      <c r="G444" s="13"/>
      <c r="H444" s="13"/>
      <c r="I444" s="13"/>
      <c r="K444" s="13"/>
      <c r="M444" s="13"/>
      <c r="T444" s="42"/>
    </row>
    <row r="445">
      <c r="G445" s="13"/>
      <c r="H445" s="13"/>
      <c r="I445" s="13"/>
      <c r="K445" s="13"/>
      <c r="M445" s="13"/>
      <c r="T445" s="42"/>
    </row>
    <row r="446">
      <c r="G446" s="13"/>
      <c r="H446" s="13"/>
      <c r="I446" s="13"/>
      <c r="K446" s="13"/>
      <c r="M446" s="13"/>
      <c r="T446" s="42"/>
    </row>
    <row r="447">
      <c r="G447" s="13"/>
      <c r="H447" s="13"/>
      <c r="I447" s="13"/>
      <c r="K447" s="13"/>
      <c r="M447" s="13"/>
      <c r="T447" s="42"/>
    </row>
    <row r="448">
      <c r="G448" s="13"/>
      <c r="H448" s="13"/>
      <c r="I448" s="13"/>
      <c r="K448" s="13"/>
      <c r="M448" s="13"/>
      <c r="T448" s="42"/>
    </row>
    <row r="449">
      <c r="G449" s="13"/>
      <c r="H449" s="13"/>
      <c r="I449" s="13"/>
      <c r="K449" s="13"/>
      <c r="M449" s="13"/>
      <c r="T449" s="42"/>
    </row>
    <row r="450">
      <c r="G450" s="13"/>
      <c r="H450" s="13"/>
      <c r="I450" s="13"/>
      <c r="K450" s="13"/>
      <c r="M450" s="13"/>
      <c r="T450" s="42"/>
    </row>
    <row r="451">
      <c r="G451" s="13"/>
      <c r="H451" s="13"/>
      <c r="I451" s="13"/>
      <c r="K451" s="13"/>
      <c r="M451" s="13"/>
      <c r="T451" s="42"/>
    </row>
    <row r="452">
      <c r="G452" s="13"/>
      <c r="H452" s="13"/>
      <c r="I452" s="13"/>
      <c r="K452" s="13"/>
      <c r="M452" s="13"/>
      <c r="T452" s="42"/>
    </row>
    <row r="453">
      <c r="G453" s="13"/>
      <c r="H453" s="13"/>
      <c r="I453" s="13"/>
      <c r="K453" s="13"/>
      <c r="M453" s="13"/>
      <c r="T453" s="42"/>
    </row>
    <row r="454">
      <c r="G454" s="13"/>
      <c r="H454" s="13"/>
      <c r="I454" s="13"/>
      <c r="K454" s="13"/>
      <c r="M454" s="13"/>
      <c r="T454" s="42"/>
    </row>
    <row r="455">
      <c r="G455" s="13"/>
      <c r="H455" s="13"/>
      <c r="I455" s="13"/>
      <c r="K455" s="13"/>
      <c r="M455" s="13"/>
      <c r="T455" s="42"/>
    </row>
    <row r="456">
      <c r="G456" s="13"/>
      <c r="H456" s="13"/>
      <c r="I456" s="13"/>
      <c r="K456" s="13"/>
      <c r="M456" s="13"/>
      <c r="T456" s="42"/>
    </row>
    <row r="457">
      <c r="G457" s="13"/>
      <c r="H457" s="13"/>
      <c r="I457" s="13"/>
      <c r="K457" s="13"/>
      <c r="M457" s="13"/>
      <c r="T457" s="42"/>
    </row>
    <row r="458">
      <c r="G458" s="13"/>
      <c r="H458" s="13"/>
      <c r="I458" s="13"/>
      <c r="K458" s="13"/>
      <c r="M458" s="13"/>
      <c r="T458" s="42"/>
    </row>
    <row r="459">
      <c r="G459" s="13"/>
      <c r="H459" s="13"/>
      <c r="I459" s="13"/>
      <c r="K459" s="13"/>
      <c r="M459" s="13"/>
      <c r="T459" s="42"/>
    </row>
    <row r="460">
      <c r="G460" s="13"/>
      <c r="H460" s="13"/>
      <c r="I460" s="13"/>
      <c r="K460" s="13"/>
      <c r="M460" s="13"/>
      <c r="T460" s="42"/>
    </row>
    <row r="461">
      <c r="G461" s="13"/>
      <c r="H461" s="13"/>
      <c r="I461" s="13"/>
      <c r="K461" s="13"/>
      <c r="M461" s="13"/>
      <c r="T461" s="42"/>
    </row>
    <row r="462">
      <c r="G462" s="13"/>
      <c r="H462" s="13"/>
      <c r="I462" s="13"/>
      <c r="K462" s="13"/>
      <c r="M462" s="13"/>
      <c r="T462" s="42"/>
    </row>
    <row r="463">
      <c r="G463" s="13"/>
      <c r="H463" s="13"/>
      <c r="I463" s="13"/>
      <c r="K463" s="13"/>
      <c r="M463" s="13"/>
      <c r="T463" s="42"/>
    </row>
    <row r="464">
      <c r="G464" s="13"/>
      <c r="H464" s="13"/>
      <c r="I464" s="13"/>
      <c r="K464" s="13"/>
      <c r="M464" s="13"/>
      <c r="T464" s="42"/>
    </row>
    <row r="465">
      <c r="G465" s="13"/>
      <c r="H465" s="13"/>
      <c r="I465" s="13"/>
      <c r="K465" s="13"/>
      <c r="M465" s="13"/>
      <c r="T465" s="42"/>
    </row>
    <row r="466">
      <c r="G466" s="13"/>
      <c r="H466" s="13"/>
      <c r="I466" s="13"/>
      <c r="K466" s="13"/>
      <c r="M466" s="13"/>
      <c r="T466" s="42"/>
    </row>
    <row r="467">
      <c r="G467" s="13"/>
      <c r="H467" s="13"/>
      <c r="I467" s="13"/>
      <c r="K467" s="13"/>
      <c r="M467" s="13"/>
      <c r="T467" s="42"/>
    </row>
    <row r="468">
      <c r="G468" s="13"/>
      <c r="H468" s="13"/>
      <c r="I468" s="13"/>
      <c r="K468" s="13"/>
      <c r="M468" s="13"/>
      <c r="T468" s="42"/>
    </row>
    <row r="469">
      <c r="G469" s="13"/>
      <c r="H469" s="13"/>
      <c r="I469" s="13"/>
      <c r="K469" s="13"/>
      <c r="M469" s="13"/>
      <c r="T469" s="42"/>
    </row>
    <row r="470">
      <c r="G470" s="13"/>
      <c r="H470" s="13"/>
      <c r="I470" s="13"/>
      <c r="K470" s="13"/>
      <c r="M470" s="13"/>
      <c r="T470" s="42"/>
    </row>
    <row r="471">
      <c r="G471" s="13"/>
      <c r="H471" s="13"/>
      <c r="I471" s="13"/>
      <c r="K471" s="13"/>
      <c r="M471" s="13"/>
      <c r="T471" s="42"/>
    </row>
    <row r="472">
      <c r="G472" s="13"/>
      <c r="H472" s="13"/>
      <c r="I472" s="13"/>
      <c r="K472" s="13"/>
      <c r="M472" s="13"/>
      <c r="T472" s="42"/>
    </row>
    <row r="473">
      <c r="G473" s="13"/>
      <c r="H473" s="13"/>
      <c r="I473" s="13"/>
      <c r="K473" s="13"/>
      <c r="M473" s="13"/>
      <c r="T473" s="42"/>
    </row>
    <row r="474">
      <c r="G474" s="13"/>
      <c r="H474" s="13"/>
      <c r="I474" s="13"/>
      <c r="K474" s="13"/>
      <c r="M474" s="13"/>
      <c r="T474" s="42"/>
    </row>
    <row r="475">
      <c r="G475" s="13"/>
      <c r="H475" s="13"/>
      <c r="I475" s="13"/>
      <c r="K475" s="13"/>
      <c r="M475" s="13"/>
      <c r="T475" s="42"/>
    </row>
    <row r="476">
      <c r="G476" s="13"/>
      <c r="H476" s="13"/>
      <c r="I476" s="13"/>
      <c r="K476" s="13"/>
      <c r="M476" s="13"/>
      <c r="T476" s="42"/>
    </row>
    <row r="477">
      <c r="G477" s="13"/>
      <c r="H477" s="13"/>
      <c r="I477" s="13"/>
      <c r="K477" s="13"/>
      <c r="M477" s="13"/>
      <c r="T477" s="42"/>
    </row>
    <row r="478">
      <c r="G478" s="13"/>
      <c r="H478" s="13"/>
      <c r="I478" s="13"/>
      <c r="K478" s="13"/>
      <c r="M478" s="13"/>
      <c r="T478" s="42"/>
    </row>
    <row r="479">
      <c r="G479" s="13"/>
      <c r="H479" s="13"/>
      <c r="I479" s="13"/>
      <c r="K479" s="13"/>
      <c r="M479" s="13"/>
      <c r="T479" s="42"/>
    </row>
    <row r="480">
      <c r="G480" s="13"/>
      <c r="H480" s="13"/>
      <c r="I480" s="13"/>
      <c r="K480" s="13"/>
      <c r="M480" s="13"/>
      <c r="T480" s="42"/>
    </row>
    <row r="481">
      <c r="G481" s="13"/>
      <c r="H481" s="13"/>
      <c r="I481" s="13"/>
      <c r="K481" s="13"/>
      <c r="M481" s="13"/>
      <c r="T481" s="42"/>
    </row>
    <row r="482">
      <c r="G482" s="13"/>
      <c r="H482" s="13"/>
      <c r="I482" s="13"/>
      <c r="K482" s="13"/>
      <c r="M482" s="13"/>
      <c r="T482" s="42"/>
    </row>
    <row r="483">
      <c r="G483" s="13"/>
      <c r="H483" s="13"/>
      <c r="I483" s="13"/>
      <c r="K483" s="13"/>
      <c r="M483" s="13"/>
      <c r="T483" s="42"/>
    </row>
    <row r="484">
      <c r="G484" s="13"/>
      <c r="H484" s="13"/>
      <c r="I484" s="13"/>
      <c r="K484" s="13"/>
      <c r="M484" s="13"/>
      <c r="T484" s="42"/>
    </row>
    <row r="485">
      <c r="G485" s="13"/>
      <c r="H485" s="13"/>
      <c r="I485" s="13"/>
      <c r="K485" s="13"/>
      <c r="M485" s="13"/>
      <c r="T485" s="42"/>
    </row>
    <row r="486">
      <c r="G486" s="13"/>
      <c r="H486" s="13"/>
      <c r="I486" s="13"/>
      <c r="K486" s="13"/>
      <c r="M486" s="13"/>
      <c r="T486" s="42"/>
    </row>
    <row r="487">
      <c r="G487" s="13"/>
      <c r="H487" s="13"/>
      <c r="I487" s="13"/>
      <c r="K487" s="13"/>
      <c r="M487" s="13"/>
      <c r="T487" s="42"/>
    </row>
    <row r="488">
      <c r="G488" s="13"/>
      <c r="H488" s="13"/>
      <c r="I488" s="13"/>
      <c r="K488" s="13"/>
      <c r="M488" s="13"/>
      <c r="T488" s="42"/>
    </row>
    <row r="489">
      <c r="G489" s="13"/>
      <c r="H489" s="13"/>
      <c r="I489" s="13"/>
      <c r="K489" s="13"/>
      <c r="M489" s="13"/>
      <c r="T489" s="42"/>
    </row>
    <row r="490">
      <c r="G490" s="13"/>
      <c r="H490" s="13"/>
      <c r="I490" s="13"/>
      <c r="K490" s="13"/>
      <c r="M490" s="13"/>
      <c r="T490" s="42"/>
    </row>
    <row r="491">
      <c r="G491" s="13"/>
      <c r="H491" s="13"/>
      <c r="I491" s="13"/>
      <c r="K491" s="13"/>
      <c r="M491" s="13"/>
      <c r="T491" s="42"/>
    </row>
    <row r="492">
      <c r="G492" s="13"/>
      <c r="H492" s="13"/>
      <c r="I492" s="13"/>
      <c r="K492" s="13"/>
      <c r="M492" s="13"/>
      <c r="T492" s="42"/>
    </row>
    <row r="493">
      <c r="G493" s="13"/>
      <c r="H493" s="13"/>
      <c r="I493" s="13"/>
      <c r="K493" s="13"/>
      <c r="M493" s="13"/>
      <c r="T493" s="42"/>
    </row>
    <row r="494">
      <c r="G494" s="13"/>
      <c r="H494" s="13"/>
      <c r="I494" s="13"/>
      <c r="K494" s="13"/>
      <c r="M494" s="13"/>
      <c r="T494" s="42"/>
    </row>
    <row r="495">
      <c r="G495" s="13"/>
      <c r="H495" s="13"/>
      <c r="I495" s="13"/>
      <c r="K495" s="13"/>
      <c r="M495" s="13"/>
      <c r="T495" s="42"/>
    </row>
    <row r="496">
      <c r="G496" s="13"/>
      <c r="H496" s="13"/>
      <c r="I496" s="13"/>
      <c r="K496" s="13"/>
      <c r="M496" s="13"/>
      <c r="T496" s="42"/>
    </row>
    <row r="497">
      <c r="G497" s="13"/>
      <c r="H497" s="13"/>
      <c r="I497" s="13"/>
      <c r="K497" s="13"/>
      <c r="M497" s="13"/>
      <c r="T497" s="42"/>
    </row>
    <row r="498">
      <c r="G498" s="13"/>
      <c r="H498" s="13"/>
      <c r="I498" s="13"/>
      <c r="K498" s="13"/>
      <c r="M498" s="13"/>
      <c r="T498" s="42"/>
    </row>
    <row r="499">
      <c r="G499" s="13"/>
      <c r="H499" s="13"/>
      <c r="I499" s="13"/>
      <c r="K499" s="13"/>
      <c r="M499" s="13"/>
      <c r="T499" s="42"/>
    </row>
    <row r="500">
      <c r="G500" s="13"/>
      <c r="H500" s="13"/>
      <c r="I500" s="13"/>
      <c r="K500" s="13"/>
      <c r="M500" s="13"/>
      <c r="T500" s="42"/>
    </row>
    <row r="501">
      <c r="G501" s="13"/>
      <c r="H501" s="13"/>
      <c r="I501" s="13"/>
      <c r="K501" s="13"/>
      <c r="M501" s="13"/>
      <c r="T501" s="42"/>
    </row>
    <row r="502">
      <c r="G502" s="13"/>
      <c r="H502" s="13"/>
      <c r="I502" s="13"/>
      <c r="K502" s="13"/>
      <c r="M502" s="13"/>
      <c r="T502" s="42"/>
    </row>
    <row r="503">
      <c r="G503" s="13"/>
      <c r="H503" s="13"/>
      <c r="I503" s="13"/>
      <c r="K503" s="13"/>
      <c r="M503" s="13"/>
      <c r="T503" s="42"/>
    </row>
    <row r="504">
      <c r="G504" s="13"/>
      <c r="H504" s="13"/>
      <c r="I504" s="13"/>
      <c r="K504" s="13"/>
      <c r="M504" s="13"/>
      <c r="T504" s="42"/>
    </row>
    <row r="505">
      <c r="G505" s="13"/>
      <c r="H505" s="13"/>
      <c r="I505" s="13"/>
      <c r="K505" s="13"/>
      <c r="M505" s="13"/>
      <c r="T505" s="42"/>
    </row>
    <row r="506">
      <c r="G506" s="13"/>
      <c r="H506" s="13"/>
      <c r="I506" s="13"/>
      <c r="K506" s="13"/>
      <c r="M506" s="13"/>
      <c r="T506" s="42"/>
    </row>
    <row r="507">
      <c r="G507" s="13"/>
      <c r="H507" s="13"/>
      <c r="I507" s="13"/>
      <c r="K507" s="13"/>
      <c r="M507" s="13"/>
      <c r="T507" s="42"/>
    </row>
    <row r="508">
      <c r="G508" s="13"/>
      <c r="H508" s="13"/>
      <c r="I508" s="13"/>
      <c r="K508" s="13"/>
      <c r="M508" s="13"/>
      <c r="T508" s="42"/>
    </row>
    <row r="509">
      <c r="G509" s="13"/>
      <c r="H509" s="13"/>
      <c r="I509" s="13"/>
      <c r="K509" s="13"/>
      <c r="M509" s="13"/>
      <c r="T509" s="42"/>
    </row>
    <row r="510">
      <c r="G510" s="13"/>
      <c r="H510" s="13"/>
      <c r="I510" s="13"/>
      <c r="K510" s="13"/>
      <c r="M510" s="13"/>
      <c r="T510" s="42"/>
    </row>
    <row r="511">
      <c r="G511" s="13"/>
      <c r="H511" s="13"/>
      <c r="I511" s="13"/>
      <c r="K511" s="13"/>
      <c r="M511" s="13"/>
      <c r="T511" s="42"/>
    </row>
    <row r="512">
      <c r="G512" s="13"/>
      <c r="H512" s="13"/>
      <c r="I512" s="13"/>
      <c r="K512" s="13"/>
      <c r="M512" s="13"/>
      <c r="T512" s="42"/>
    </row>
    <row r="513">
      <c r="G513" s="13"/>
      <c r="H513" s="13"/>
      <c r="I513" s="13"/>
      <c r="K513" s="13"/>
      <c r="M513" s="13"/>
      <c r="T513" s="42"/>
    </row>
    <row r="514">
      <c r="G514" s="13"/>
      <c r="H514" s="13"/>
      <c r="I514" s="13"/>
      <c r="K514" s="13"/>
      <c r="M514" s="13"/>
      <c r="T514" s="42"/>
    </row>
    <row r="515">
      <c r="G515" s="13"/>
      <c r="H515" s="13"/>
      <c r="I515" s="13"/>
      <c r="K515" s="13"/>
      <c r="M515" s="13"/>
      <c r="T515" s="42"/>
    </row>
    <row r="516">
      <c r="G516" s="13"/>
      <c r="H516" s="13"/>
      <c r="I516" s="13"/>
      <c r="K516" s="13"/>
      <c r="M516" s="13"/>
      <c r="T516" s="42"/>
    </row>
    <row r="517">
      <c r="G517" s="13"/>
      <c r="H517" s="13"/>
      <c r="I517" s="13"/>
      <c r="K517" s="13"/>
      <c r="M517" s="13"/>
      <c r="T517" s="42"/>
    </row>
    <row r="518">
      <c r="G518" s="13"/>
      <c r="H518" s="13"/>
      <c r="I518" s="13"/>
      <c r="K518" s="13"/>
      <c r="M518" s="13"/>
      <c r="T518" s="42"/>
    </row>
    <row r="519">
      <c r="G519" s="13"/>
      <c r="H519" s="13"/>
      <c r="I519" s="13"/>
      <c r="K519" s="13"/>
      <c r="M519" s="13"/>
      <c r="T519" s="42"/>
    </row>
    <row r="520">
      <c r="G520" s="13"/>
      <c r="H520" s="13"/>
      <c r="I520" s="13"/>
      <c r="K520" s="13"/>
      <c r="M520" s="13"/>
      <c r="T520" s="42"/>
    </row>
    <row r="521">
      <c r="G521" s="13"/>
      <c r="H521" s="13"/>
      <c r="I521" s="13"/>
      <c r="K521" s="13"/>
      <c r="M521" s="13"/>
      <c r="T521" s="42"/>
    </row>
    <row r="522">
      <c r="G522" s="13"/>
      <c r="H522" s="13"/>
      <c r="I522" s="13"/>
      <c r="K522" s="13"/>
      <c r="M522" s="13"/>
      <c r="T522" s="42"/>
    </row>
    <row r="523">
      <c r="G523" s="13"/>
      <c r="H523" s="13"/>
      <c r="I523" s="13"/>
      <c r="K523" s="13"/>
      <c r="M523" s="13"/>
      <c r="T523" s="42"/>
    </row>
    <row r="524">
      <c r="G524" s="13"/>
      <c r="H524" s="13"/>
      <c r="I524" s="13"/>
      <c r="K524" s="13"/>
      <c r="M524" s="13"/>
      <c r="T524" s="42"/>
    </row>
    <row r="525">
      <c r="G525" s="13"/>
      <c r="H525" s="13"/>
      <c r="I525" s="13"/>
      <c r="K525" s="13"/>
      <c r="M525" s="13"/>
      <c r="T525" s="42"/>
    </row>
    <row r="526">
      <c r="G526" s="13"/>
      <c r="H526" s="13"/>
      <c r="I526" s="13"/>
      <c r="K526" s="13"/>
      <c r="M526" s="13"/>
      <c r="T526" s="42"/>
    </row>
    <row r="527">
      <c r="G527" s="13"/>
      <c r="H527" s="13"/>
      <c r="I527" s="13"/>
      <c r="K527" s="13"/>
      <c r="M527" s="13"/>
      <c r="T527" s="42"/>
    </row>
    <row r="528">
      <c r="G528" s="13"/>
      <c r="H528" s="13"/>
      <c r="I528" s="13"/>
      <c r="K528" s="13"/>
      <c r="M528" s="13"/>
      <c r="T528" s="42"/>
    </row>
    <row r="529">
      <c r="G529" s="13"/>
      <c r="H529" s="13"/>
      <c r="I529" s="13"/>
      <c r="K529" s="13"/>
      <c r="M529" s="13"/>
      <c r="T529" s="42"/>
    </row>
    <row r="530">
      <c r="G530" s="13"/>
      <c r="H530" s="13"/>
      <c r="I530" s="13"/>
      <c r="K530" s="13"/>
      <c r="M530" s="13"/>
      <c r="T530" s="42"/>
    </row>
    <row r="531">
      <c r="G531" s="13"/>
      <c r="H531" s="13"/>
      <c r="I531" s="13"/>
      <c r="K531" s="13"/>
      <c r="M531" s="13"/>
      <c r="T531" s="42"/>
    </row>
    <row r="532">
      <c r="G532" s="13"/>
      <c r="H532" s="13"/>
      <c r="I532" s="13"/>
      <c r="K532" s="13"/>
      <c r="M532" s="13"/>
      <c r="T532" s="42"/>
    </row>
    <row r="533">
      <c r="G533" s="13"/>
      <c r="H533" s="13"/>
      <c r="I533" s="13"/>
      <c r="K533" s="13"/>
      <c r="M533" s="13"/>
      <c r="T533" s="42"/>
    </row>
    <row r="534">
      <c r="G534" s="13"/>
      <c r="H534" s="13"/>
      <c r="I534" s="13"/>
      <c r="K534" s="13"/>
      <c r="M534" s="13"/>
      <c r="T534" s="42"/>
    </row>
    <row r="535">
      <c r="G535" s="13"/>
      <c r="H535" s="13"/>
      <c r="I535" s="13"/>
      <c r="K535" s="13"/>
      <c r="M535" s="13"/>
      <c r="T535" s="42"/>
    </row>
    <row r="536">
      <c r="G536" s="13"/>
      <c r="H536" s="13"/>
      <c r="I536" s="13"/>
      <c r="K536" s="13"/>
      <c r="M536" s="13"/>
      <c r="T536" s="42"/>
    </row>
    <row r="537">
      <c r="G537" s="13"/>
      <c r="H537" s="13"/>
      <c r="I537" s="13"/>
      <c r="K537" s="13"/>
      <c r="M537" s="13"/>
      <c r="T537" s="42"/>
    </row>
    <row r="538">
      <c r="G538" s="13"/>
      <c r="H538" s="13"/>
      <c r="I538" s="13"/>
      <c r="K538" s="13"/>
      <c r="M538" s="13"/>
      <c r="T538" s="42"/>
    </row>
    <row r="539">
      <c r="G539" s="13"/>
      <c r="H539" s="13"/>
      <c r="I539" s="13"/>
      <c r="K539" s="13"/>
      <c r="M539" s="13"/>
      <c r="T539" s="42"/>
    </row>
    <row r="540">
      <c r="G540" s="13"/>
      <c r="H540" s="13"/>
      <c r="I540" s="13"/>
      <c r="K540" s="13"/>
      <c r="M540" s="13"/>
      <c r="T540" s="42"/>
    </row>
    <row r="541">
      <c r="G541" s="13"/>
      <c r="H541" s="13"/>
      <c r="I541" s="13"/>
      <c r="K541" s="13"/>
      <c r="M541" s="13"/>
      <c r="T541" s="42"/>
    </row>
    <row r="542">
      <c r="G542" s="13"/>
      <c r="H542" s="13"/>
      <c r="I542" s="13"/>
      <c r="K542" s="13"/>
      <c r="M542" s="13"/>
      <c r="T542" s="42"/>
    </row>
    <row r="543">
      <c r="G543" s="13"/>
      <c r="H543" s="13"/>
      <c r="I543" s="13"/>
      <c r="K543" s="13"/>
      <c r="M543" s="13"/>
      <c r="T543" s="42"/>
    </row>
    <row r="544">
      <c r="G544" s="13"/>
      <c r="H544" s="13"/>
      <c r="I544" s="13"/>
      <c r="K544" s="13"/>
      <c r="M544" s="13"/>
      <c r="T544" s="42"/>
    </row>
    <row r="545">
      <c r="G545" s="13"/>
      <c r="H545" s="13"/>
      <c r="I545" s="13"/>
      <c r="K545" s="13"/>
      <c r="M545" s="13"/>
      <c r="T545" s="42"/>
    </row>
    <row r="546">
      <c r="G546" s="13"/>
      <c r="H546" s="13"/>
      <c r="I546" s="13"/>
      <c r="K546" s="13"/>
      <c r="M546" s="13"/>
      <c r="T546" s="42"/>
    </row>
    <row r="547">
      <c r="G547" s="13"/>
      <c r="H547" s="13"/>
      <c r="I547" s="13"/>
      <c r="K547" s="13"/>
      <c r="M547" s="13"/>
      <c r="T547" s="42"/>
    </row>
    <row r="548">
      <c r="G548" s="13"/>
      <c r="H548" s="13"/>
      <c r="I548" s="13"/>
      <c r="K548" s="13"/>
      <c r="M548" s="13"/>
      <c r="T548" s="42"/>
    </row>
    <row r="549">
      <c r="G549" s="13"/>
      <c r="H549" s="13"/>
      <c r="I549" s="13"/>
      <c r="K549" s="13"/>
      <c r="M549" s="13"/>
      <c r="T549" s="42"/>
    </row>
    <row r="550">
      <c r="G550" s="13"/>
      <c r="H550" s="13"/>
      <c r="I550" s="13"/>
      <c r="K550" s="13"/>
      <c r="M550" s="13"/>
      <c r="T550" s="42"/>
    </row>
    <row r="551">
      <c r="G551" s="13"/>
      <c r="H551" s="13"/>
      <c r="I551" s="13"/>
      <c r="K551" s="13"/>
      <c r="M551" s="13"/>
      <c r="T551" s="42"/>
    </row>
    <row r="552">
      <c r="G552" s="13"/>
      <c r="H552" s="13"/>
      <c r="I552" s="13"/>
      <c r="K552" s="13"/>
      <c r="M552" s="13"/>
      <c r="T552" s="42"/>
    </row>
    <row r="553">
      <c r="G553" s="13"/>
      <c r="H553" s="13"/>
      <c r="I553" s="13"/>
      <c r="K553" s="13"/>
      <c r="M553" s="13"/>
      <c r="T553" s="42"/>
    </row>
    <row r="554">
      <c r="G554" s="13"/>
      <c r="H554" s="13"/>
      <c r="I554" s="13"/>
      <c r="K554" s="13"/>
      <c r="M554" s="13"/>
      <c r="T554" s="42"/>
    </row>
    <row r="555">
      <c r="G555" s="13"/>
      <c r="H555" s="13"/>
      <c r="I555" s="13"/>
      <c r="K555" s="13"/>
      <c r="M555" s="13"/>
      <c r="T555" s="42"/>
    </row>
    <row r="556">
      <c r="G556" s="13"/>
      <c r="H556" s="13"/>
      <c r="I556" s="13"/>
      <c r="K556" s="13"/>
      <c r="M556" s="13"/>
      <c r="T556" s="42"/>
    </row>
    <row r="557">
      <c r="G557" s="13"/>
      <c r="H557" s="13"/>
      <c r="I557" s="13"/>
      <c r="K557" s="13"/>
      <c r="M557" s="13"/>
      <c r="T557" s="42"/>
    </row>
    <row r="558">
      <c r="G558" s="13"/>
      <c r="H558" s="13"/>
      <c r="I558" s="13"/>
      <c r="K558" s="13"/>
      <c r="M558" s="13"/>
      <c r="T558" s="42"/>
    </row>
    <row r="559">
      <c r="G559" s="13"/>
      <c r="H559" s="13"/>
      <c r="I559" s="13"/>
      <c r="K559" s="13"/>
      <c r="M559" s="13"/>
      <c r="T559" s="42"/>
    </row>
    <row r="560">
      <c r="G560" s="13"/>
      <c r="H560" s="13"/>
      <c r="I560" s="13"/>
      <c r="K560" s="13"/>
      <c r="M560" s="13"/>
      <c r="T560" s="42"/>
    </row>
    <row r="561">
      <c r="G561" s="13"/>
      <c r="H561" s="13"/>
      <c r="I561" s="13"/>
      <c r="K561" s="13"/>
      <c r="M561" s="13"/>
      <c r="T561" s="42"/>
    </row>
    <row r="562">
      <c r="G562" s="13"/>
      <c r="H562" s="13"/>
      <c r="I562" s="13"/>
      <c r="K562" s="13"/>
      <c r="M562" s="13"/>
      <c r="T562" s="42"/>
    </row>
    <row r="563">
      <c r="G563" s="13"/>
      <c r="H563" s="13"/>
      <c r="I563" s="13"/>
      <c r="K563" s="13"/>
      <c r="M563" s="13"/>
      <c r="T563" s="42"/>
    </row>
    <row r="564">
      <c r="G564" s="13"/>
      <c r="H564" s="13"/>
      <c r="I564" s="13"/>
      <c r="K564" s="13"/>
      <c r="M564" s="13"/>
      <c r="T564" s="42"/>
    </row>
    <row r="565">
      <c r="G565" s="13"/>
      <c r="H565" s="13"/>
      <c r="I565" s="13"/>
      <c r="K565" s="13"/>
      <c r="M565" s="13"/>
      <c r="T565" s="42"/>
    </row>
    <row r="566">
      <c r="G566" s="13"/>
      <c r="H566" s="13"/>
      <c r="I566" s="13"/>
      <c r="K566" s="13"/>
      <c r="M566" s="13"/>
      <c r="T566" s="42"/>
    </row>
    <row r="567">
      <c r="G567" s="13"/>
      <c r="H567" s="13"/>
      <c r="I567" s="13"/>
      <c r="K567" s="13"/>
      <c r="M567" s="13"/>
      <c r="T567" s="42"/>
    </row>
    <row r="568">
      <c r="G568" s="13"/>
      <c r="H568" s="13"/>
      <c r="I568" s="13"/>
      <c r="K568" s="13"/>
      <c r="M568" s="13"/>
      <c r="T568" s="42"/>
    </row>
    <row r="569">
      <c r="G569" s="13"/>
      <c r="H569" s="13"/>
      <c r="I569" s="13"/>
      <c r="K569" s="13"/>
      <c r="M569" s="13"/>
      <c r="T569" s="42"/>
    </row>
    <row r="570">
      <c r="G570" s="13"/>
      <c r="H570" s="13"/>
      <c r="I570" s="13"/>
      <c r="K570" s="13"/>
      <c r="M570" s="13"/>
      <c r="T570" s="42"/>
    </row>
    <row r="571">
      <c r="G571" s="13"/>
      <c r="H571" s="13"/>
      <c r="I571" s="13"/>
      <c r="K571" s="13"/>
      <c r="M571" s="13"/>
      <c r="T571" s="42"/>
    </row>
    <row r="572">
      <c r="G572" s="13"/>
      <c r="H572" s="13"/>
      <c r="I572" s="13"/>
      <c r="K572" s="13"/>
      <c r="M572" s="13"/>
      <c r="T572" s="42"/>
    </row>
    <row r="573">
      <c r="G573" s="13"/>
      <c r="H573" s="13"/>
      <c r="I573" s="13"/>
      <c r="K573" s="13"/>
      <c r="M573" s="13"/>
      <c r="T573" s="42"/>
    </row>
    <row r="574">
      <c r="G574" s="13"/>
      <c r="H574" s="13"/>
      <c r="I574" s="13"/>
      <c r="K574" s="13"/>
      <c r="M574" s="13"/>
      <c r="T574" s="42"/>
    </row>
    <row r="575">
      <c r="G575" s="13"/>
      <c r="H575" s="13"/>
      <c r="I575" s="13"/>
      <c r="K575" s="13"/>
      <c r="M575" s="13"/>
      <c r="T575" s="42"/>
    </row>
    <row r="576">
      <c r="G576" s="13"/>
      <c r="H576" s="13"/>
      <c r="I576" s="13"/>
      <c r="K576" s="13"/>
      <c r="M576" s="13"/>
      <c r="T576" s="42"/>
    </row>
    <row r="577">
      <c r="G577" s="13"/>
      <c r="H577" s="13"/>
      <c r="I577" s="13"/>
      <c r="K577" s="13"/>
      <c r="M577" s="13"/>
      <c r="T577" s="42"/>
    </row>
    <row r="578">
      <c r="G578" s="13"/>
      <c r="H578" s="13"/>
      <c r="I578" s="13"/>
      <c r="K578" s="13"/>
      <c r="M578" s="13"/>
      <c r="T578" s="42"/>
    </row>
    <row r="579">
      <c r="G579" s="13"/>
      <c r="H579" s="13"/>
      <c r="I579" s="13"/>
      <c r="K579" s="13"/>
      <c r="M579" s="13"/>
      <c r="T579" s="42"/>
    </row>
    <row r="580">
      <c r="G580" s="13"/>
      <c r="H580" s="13"/>
      <c r="I580" s="13"/>
      <c r="K580" s="13"/>
      <c r="M580" s="13"/>
      <c r="T580" s="42"/>
    </row>
    <row r="581">
      <c r="G581" s="13"/>
      <c r="H581" s="13"/>
      <c r="I581" s="13"/>
      <c r="K581" s="13"/>
      <c r="M581" s="13"/>
      <c r="T581" s="42"/>
    </row>
    <row r="582">
      <c r="G582" s="13"/>
      <c r="H582" s="13"/>
      <c r="I582" s="13"/>
      <c r="K582" s="13"/>
      <c r="M582" s="13"/>
      <c r="T582" s="42"/>
    </row>
    <row r="583">
      <c r="G583" s="13"/>
      <c r="H583" s="13"/>
      <c r="I583" s="13"/>
      <c r="K583" s="13"/>
      <c r="M583" s="13"/>
      <c r="T583" s="42"/>
    </row>
    <row r="584">
      <c r="G584" s="13"/>
      <c r="H584" s="13"/>
      <c r="I584" s="13"/>
      <c r="K584" s="13"/>
      <c r="M584" s="13"/>
      <c r="T584" s="42"/>
    </row>
    <row r="585">
      <c r="G585" s="13"/>
      <c r="H585" s="13"/>
      <c r="I585" s="13"/>
      <c r="K585" s="13"/>
      <c r="M585" s="13"/>
      <c r="T585" s="42"/>
    </row>
    <row r="586">
      <c r="G586" s="13"/>
      <c r="H586" s="13"/>
      <c r="I586" s="13"/>
      <c r="K586" s="13"/>
      <c r="M586" s="13"/>
      <c r="T586" s="42"/>
    </row>
    <row r="587">
      <c r="G587" s="13"/>
      <c r="H587" s="13"/>
      <c r="I587" s="13"/>
      <c r="K587" s="13"/>
      <c r="M587" s="13"/>
      <c r="T587" s="42"/>
    </row>
    <row r="588">
      <c r="G588" s="13"/>
      <c r="H588" s="13"/>
      <c r="I588" s="13"/>
      <c r="K588" s="13"/>
      <c r="M588" s="13"/>
      <c r="T588" s="42"/>
    </row>
    <row r="589">
      <c r="G589" s="13"/>
      <c r="H589" s="13"/>
      <c r="I589" s="13"/>
      <c r="K589" s="13"/>
      <c r="M589" s="13"/>
      <c r="T589" s="42"/>
    </row>
    <row r="590">
      <c r="G590" s="13"/>
      <c r="H590" s="13"/>
      <c r="I590" s="13"/>
      <c r="K590" s="13"/>
      <c r="M590" s="13"/>
      <c r="T590" s="42"/>
    </row>
    <row r="591">
      <c r="G591" s="13"/>
      <c r="H591" s="13"/>
      <c r="I591" s="13"/>
      <c r="K591" s="13"/>
      <c r="M591" s="13"/>
      <c r="T591" s="42"/>
    </row>
    <row r="592">
      <c r="G592" s="13"/>
      <c r="H592" s="13"/>
      <c r="I592" s="13"/>
      <c r="K592" s="13"/>
      <c r="M592" s="13"/>
      <c r="T592" s="42"/>
    </row>
    <row r="593">
      <c r="G593" s="13"/>
      <c r="H593" s="13"/>
      <c r="I593" s="13"/>
      <c r="K593" s="13"/>
      <c r="M593" s="13"/>
      <c r="T593" s="42"/>
    </row>
    <row r="594">
      <c r="G594" s="13"/>
      <c r="H594" s="13"/>
      <c r="I594" s="13"/>
      <c r="K594" s="13"/>
      <c r="M594" s="13"/>
      <c r="T594" s="42"/>
    </row>
    <row r="595">
      <c r="G595" s="13"/>
      <c r="H595" s="13"/>
      <c r="I595" s="13"/>
      <c r="K595" s="13"/>
      <c r="M595" s="13"/>
      <c r="T595" s="42"/>
    </row>
    <row r="596">
      <c r="G596" s="13"/>
      <c r="H596" s="13"/>
      <c r="I596" s="13"/>
      <c r="K596" s="13"/>
      <c r="M596" s="13"/>
      <c r="T596" s="42"/>
    </row>
    <row r="597">
      <c r="G597" s="13"/>
      <c r="H597" s="13"/>
      <c r="I597" s="13"/>
      <c r="K597" s="13"/>
      <c r="M597" s="13"/>
      <c r="T597" s="42"/>
    </row>
    <row r="598">
      <c r="G598" s="13"/>
      <c r="H598" s="13"/>
      <c r="I598" s="13"/>
      <c r="K598" s="13"/>
      <c r="M598" s="13"/>
      <c r="T598" s="42"/>
    </row>
    <row r="599">
      <c r="G599" s="13"/>
      <c r="H599" s="13"/>
      <c r="I599" s="13"/>
      <c r="K599" s="13"/>
      <c r="M599" s="13"/>
      <c r="T599" s="42"/>
    </row>
    <row r="600">
      <c r="G600" s="13"/>
      <c r="H600" s="13"/>
      <c r="I600" s="13"/>
      <c r="K600" s="13"/>
      <c r="M600" s="13"/>
      <c r="T600" s="42"/>
    </row>
    <row r="601">
      <c r="G601" s="13"/>
      <c r="H601" s="13"/>
      <c r="I601" s="13"/>
      <c r="K601" s="13"/>
      <c r="M601" s="13"/>
      <c r="T601" s="42"/>
    </row>
    <row r="602">
      <c r="G602" s="13"/>
      <c r="H602" s="13"/>
      <c r="I602" s="13"/>
      <c r="K602" s="13"/>
      <c r="M602" s="13"/>
      <c r="T602" s="42"/>
    </row>
    <row r="603">
      <c r="G603" s="13"/>
      <c r="H603" s="13"/>
      <c r="I603" s="13"/>
      <c r="K603" s="13"/>
      <c r="M603" s="13"/>
      <c r="T603" s="42"/>
    </row>
    <row r="604">
      <c r="G604" s="13"/>
      <c r="H604" s="13"/>
      <c r="I604" s="13"/>
      <c r="K604" s="13"/>
      <c r="M604" s="13"/>
      <c r="T604" s="42"/>
    </row>
    <row r="605">
      <c r="G605" s="13"/>
      <c r="H605" s="13"/>
      <c r="I605" s="13"/>
      <c r="K605" s="13"/>
      <c r="M605" s="13"/>
      <c r="T605" s="42"/>
    </row>
    <row r="606">
      <c r="G606" s="13"/>
      <c r="H606" s="13"/>
      <c r="I606" s="13"/>
      <c r="K606" s="13"/>
      <c r="M606" s="13"/>
      <c r="T606" s="42"/>
    </row>
    <row r="607">
      <c r="G607" s="13"/>
      <c r="H607" s="13"/>
      <c r="I607" s="13"/>
      <c r="K607" s="13"/>
      <c r="M607" s="13"/>
      <c r="T607" s="42"/>
    </row>
    <row r="608">
      <c r="G608" s="13"/>
      <c r="H608" s="13"/>
      <c r="I608" s="13"/>
      <c r="K608" s="13"/>
      <c r="M608" s="13"/>
      <c r="T608" s="42"/>
    </row>
    <row r="609">
      <c r="G609" s="13"/>
      <c r="H609" s="13"/>
      <c r="I609" s="13"/>
      <c r="K609" s="13"/>
      <c r="M609" s="13"/>
      <c r="T609" s="42"/>
    </row>
    <row r="610">
      <c r="G610" s="13"/>
      <c r="H610" s="13"/>
      <c r="I610" s="13"/>
      <c r="K610" s="13"/>
      <c r="M610" s="13"/>
      <c r="T610" s="42"/>
    </row>
    <row r="611">
      <c r="G611" s="13"/>
      <c r="H611" s="13"/>
      <c r="I611" s="13"/>
      <c r="K611" s="13"/>
      <c r="M611" s="13"/>
      <c r="T611" s="42"/>
    </row>
    <row r="612">
      <c r="G612" s="13"/>
      <c r="H612" s="13"/>
      <c r="I612" s="13"/>
      <c r="K612" s="13"/>
      <c r="M612" s="13"/>
      <c r="T612" s="42"/>
    </row>
    <row r="613">
      <c r="G613" s="13"/>
      <c r="H613" s="13"/>
      <c r="I613" s="13"/>
      <c r="K613" s="13"/>
      <c r="M613" s="13"/>
      <c r="T613" s="42"/>
    </row>
    <row r="614">
      <c r="G614" s="13"/>
      <c r="H614" s="13"/>
      <c r="I614" s="13"/>
      <c r="K614" s="13"/>
      <c r="M614" s="13"/>
      <c r="T614" s="42"/>
    </row>
    <row r="615">
      <c r="G615" s="13"/>
      <c r="H615" s="13"/>
      <c r="I615" s="13"/>
      <c r="K615" s="13"/>
      <c r="M615" s="13"/>
      <c r="T615" s="42"/>
    </row>
    <row r="616">
      <c r="G616" s="13"/>
      <c r="H616" s="13"/>
      <c r="I616" s="13"/>
      <c r="K616" s="13"/>
      <c r="M616" s="13"/>
      <c r="T616" s="42"/>
    </row>
    <row r="617">
      <c r="G617" s="13"/>
      <c r="H617" s="13"/>
      <c r="I617" s="13"/>
      <c r="K617" s="13"/>
      <c r="M617" s="13"/>
      <c r="T617" s="42"/>
    </row>
    <row r="618">
      <c r="G618" s="13"/>
      <c r="H618" s="13"/>
      <c r="I618" s="13"/>
      <c r="K618" s="13"/>
      <c r="M618" s="13"/>
      <c r="T618" s="42"/>
    </row>
    <row r="619">
      <c r="G619" s="13"/>
      <c r="H619" s="13"/>
      <c r="I619" s="13"/>
      <c r="K619" s="13"/>
      <c r="M619" s="13"/>
      <c r="T619" s="42"/>
    </row>
    <row r="620">
      <c r="G620" s="13"/>
      <c r="H620" s="13"/>
      <c r="I620" s="13"/>
      <c r="K620" s="13"/>
      <c r="M620" s="13"/>
      <c r="T620" s="42"/>
    </row>
    <row r="621">
      <c r="G621" s="13"/>
      <c r="H621" s="13"/>
      <c r="I621" s="13"/>
      <c r="K621" s="13"/>
      <c r="M621" s="13"/>
      <c r="T621" s="42"/>
    </row>
    <row r="622">
      <c r="G622" s="13"/>
      <c r="H622" s="13"/>
      <c r="I622" s="13"/>
      <c r="K622" s="13"/>
      <c r="M622" s="13"/>
      <c r="T622" s="42"/>
    </row>
    <row r="623">
      <c r="G623" s="13"/>
      <c r="H623" s="13"/>
      <c r="I623" s="13"/>
      <c r="K623" s="13"/>
      <c r="M623" s="13"/>
      <c r="T623" s="42"/>
    </row>
    <row r="624">
      <c r="G624" s="13"/>
      <c r="H624" s="13"/>
      <c r="I624" s="13"/>
      <c r="K624" s="13"/>
      <c r="M624" s="13"/>
      <c r="T624" s="42"/>
    </row>
    <row r="625">
      <c r="G625" s="13"/>
      <c r="H625" s="13"/>
      <c r="I625" s="13"/>
      <c r="K625" s="13"/>
      <c r="M625" s="13"/>
      <c r="T625" s="42"/>
    </row>
    <row r="626">
      <c r="G626" s="13"/>
      <c r="H626" s="13"/>
      <c r="I626" s="13"/>
      <c r="K626" s="13"/>
      <c r="M626" s="13"/>
      <c r="T626" s="42"/>
    </row>
    <row r="627">
      <c r="G627" s="13"/>
      <c r="H627" s="13"/>
      <c r="I627" s="13"/>
      <c r="K627" s="13"/>
      <c r="M627" s="13"/>
      <c r="T627" s="42"/>
    </row>
    <row r="628">
      <c r="G628" s="13"/>
      <c r="H628" s="13"/>
      <c r="I628" s="13"/>
      <c r="K628" s="13"/>
      <c r="M628" s="13"/>
      <c r="T628" s="42"/>
    </row>
    <row r="629">
      <c r="G629" s="13"/>
      <c r="H629" s="13"/>
      <c r="I629" s="13"/>
      <c r="K629" s="13"/>
      <c r="M629" s="13"/>
      <c r="T629" s="42"/>
    </row>
    <row r="630">
      <c r="G630" s="13"/>
      <c r="H630" s="13"/>
      <c r="I630" s="13"/>
      <c r="K630" s="13"/>
      <c r="M630" s="13"/>
      <c r="T630" s="42"/>
    </row>
    <row r="631">
      <c r="G631" s="13"/>
      <c r="H631" s="13"/>
      <c r="I631" s="13"/>
      <c r="K631" s="13"/>
      <c r="M631" s="13"/>
      <c r="T631" s="42"/>
    </row>
    <row r="632">
      <c r="G632" s="13"/>
      <c r="H632" s="13"/>
      <c r="I632" s="13"/>
      <c r="K632" s="13"/>
      <c r="M632" s="13"/>
      <c r="T632" s="42"/>
    </row>
    <row r="633">
      <c r="G633" s="13"/>
      <c r="H633" s="13"/>
      <c r="I633" s="13"/>
      <c r="K633" s="13"/>
      <c r="M633" s="13"/>
      <c r="T633" s="42"/>
    </row>
    <row r="634">
      <c r="G634" s="13"/>
      <c r="H634" s="13"/>
      <c r="I634" s="13"/>
      <c r="K634" s="13"/>
      <c r="M634" s="13"/>
      <c r="T634" s="42"/>
    </row>
    <row r="635">
      <c r="G635" s="13"/>
      <c r="H635" s="13"/>
      <c r="I635" s="13"/>
      <c r="K635" s="13"/>
      <c r="M635" s="13"/>
      <c r="T635" s="42"/>
    </row>
    <row r="636">
      <c r="G636" s="13"/>
      <c r="H636" s="13"/>
      <c r="I636" s="13"/>
      <c r="K636" s="13"/>
      <c r="M636" s="13"/>
      <c r="T636" s="42"/>
    </row>
    <row r="637">
      <c r="G637" s="13"/>
      <c r="H637" s="13"/>
      <c r="I637" s="13"/>
      <c r="K637" s="13"/>
      <c r="M637" s="13"/>
      <c r="T637" s="42"/>
    </row>
    <row r="638">
      <c r="G638" s="13"/>
      <c r="H638" s="13"/>
      <c r="I638" s="13"/>
      <c r="K638" s="13"/>
      <c r="M638" s="13"/>
      <c r="T638" s="42"/>
    </row>
    <row r="639">
      <c r="G639" s="13"/>
      <c r="H639" s="13"/>
      <c r="I639" s="13"/>
      <c r="K639" s="13"/>
      <c r="M639" s="13"/>
      <c r="T639" s="42"/>
    </row>
    <row r="640">
      <c r="G640" s="13"/>
      <c r="H640" s="13"/>
      <c r="I640" s="13"/>
      <c r="K640" s="13"/>
      <c r="M640" s="13"/>
      <c r="T640" s="42"/>
    </row>
    <row r="641">
      <c r="G641" s="13"/>
      <c r="H641" s="13"/>
      <c r="I641" s="13"/>
      <c r="K641" s="13"/>
      <c r="M641" s="13"/>
      <c r="T641" s="42"/>
    </row>
    <row r="642">
      <c r="G642" s="13"/>
      <c r="H642" s="13"/>
      <c r="I642" s="13"/>
      <c r="K642" s="13"/>
      <c r="M642" s="13"/>
      <c r="T642" s="42"/>
    </row>
    <row r="643">
      <c r="G643" s="13"/>
      <c r="H643" s="13"/>
      <c r="I643" s="13"/>
      <c r="K643" s="13"/>
      <c r="M643" s="13"/>
      <c r="T643" s="42"/>
    </row>
    <row r="644">
      <c r="G644" s="13"/>
      <c r="H644" s="13"/>
      <c r="I644" s="13"/>
      <c r="K644" s="13"/>
      <c r="M644" s="13"/>
      <c r="T644" s="42"/>
    </row>
    <row r="645">
      <c r="G645" s="13"/>
      <c r="H645" s="13"/>
      <c r="I645" s="13"/>
      <c r="K645" s="13"/>
      <c r="M645" s="13"/>
      <c r="T645" s="42"/>
    </row>
    <row r="646">
      <c r="G646" s="13"/>
      <c r="H646" s="13"/>
      <c r="I646" s="13"/>
      <c r="K646" s="13"/>
      <c r="M646" s="13"/>
      <c r="T646" s="42"/>
    </row>
    <row r="647">
      <c r="G647" s="13"/>
      <c r="H647" s="13"/>
      <c r="I647" s="13"/>
      <c r="K647" s="13"/>
      <c r="M647" s="13"/>
      <c r="T647" s="42"/>
    </row>
    <row r="648">
      <c r="G648" s="13"/>
      <c r="H648" s="13"/>
      <c r="I648" s="13"/>
      <c r="K648" s="13"/>
      <c r="M648" s="13"/>
      <c r="T648" s="42"/>
    </row>
    <row r="649">
      <c r="G649" s="13"/>
      <c r="H649" s="13"/>
      <c r="I649" s="13"/>
      <c r="K649" s="13"/>
      <c r="M649" s="13"/>
      <c r="T649" s="42"/>
    </row>
    <row r="650">
      <c r="G650" s="13"/>
      <c r="H650" s="13"/>
      <c r="I650" s="13"/>
      <c r="K650" s="13"/>
      <c r="M650" s="13"/>
      <c r="T650" s="42"/>
    </row>
    <row r="651">
      <c r="G651" s="13"/>
      <c r="H651" s="13"/>
      <c r="I651" s="13"/>
      <c r="K651" s="13"/>
      <c r="M651" s="13"/>
      <c r="T651" s="42"/>
    </row>
    <row r="652">
      <c r="G652" s="13"/>
      <c r="H652" s="13"/>
      <c r="I652" s="13"/>
      <c r="K652" s="13"/>
      <c r="M652" s="13"/>
      <c r="T652" s="42"/>
    </row>
    <row r="653">
      <c r="G653" s="13"/>
      <c r="H653" s="13"/>
      <c r="I653" s="13"/>
      <c r="K653" s="13"/>
      <c r="M653" s="13"/>
      <c r="T653" s="42"/>
    </row>
    <row r="654">
      <c r="G654" s="13"/>
      <c r="H654" s="13"/>
      <c r="I654" s="13"/>
      <c r="K654" s="13"/>
      <c r="M654" s="13"/>
      <c r="T654" s="42"/>
    </row>
    <row r="655">
      <c r="G655" s="13"/>
      <c r="H655" s="13"/>
      <c r="I655" s="13"/>
      <c r="K655" s="13"/>
      <c r="M655" s="13"/>
      <c r="T655" s="42"/>
    </row>
    <row r="656">
      <c r="G656" s="13"/>
      <c r="H656" s="13"/>
      <c r="I656" s="13"/>
      <c r="K656" s="13"/>
      <c r="M656" s="13"/>
      <c r="T656" s="42"/>
    </row>
    <row r="657">
      <c r="G657" s="13"/>
      <c r="H657" s="13"/>
      <c r="I657" s="13"/>
      <c r="K657" s="13"/>
      <c r="M657" s="13"/>
      <c r="T657" s="42"/>
    </row>
    <row r="658">
      <c r="G658" s="13"/>
      <c r="H658" s="13"/>
      <c r="I658" s="13"/>
      <c r="K658" s="13"/>
      <c r="M658" s="13"/>
      <c r="T658" s="42"/>
    </row>
    <row r="659">
      <c r="G659" s="13"/>
      <c r="H659" s="13"/>
      <c r="I659" s="13"/>
      <c r="K659" s="13"/>
      <c r="M659" s="13"/>
      <c r="T659" s="42"/>
    </row>
    <row r="660">
      <c r="G660" s="13"/>
      <c r="H660" s="13"/>
      <c r="I660" s="13"/>
      <c r="K660" s="13"/>
      <c r="M660" s="13"/>
      <c r="T660" s="42"/>
    </row>
    <row r="661">
      <c r="G661" s="13"/>
      <c r="H661" s="13"/>
      <c r="I661" s="13"/>
      <c r="K661" s="13"/>
      <c r="M661" s="13"/>
      <c r="T661" s="42"/>
    </row>
    <row r="662">
      <c r="G662" s="13"/>
      <c r="H662" s="13"/>
      <c r="I662" s="13"/>
      <c r="K662" s="13"/>
      <c r="M662" s="13"/>
      <c r="T662" s="42"/>
    </row>
    <row r="663">
      <c r="G663" s="13"/>
      <c r="H663" s="13"/>
      <c r="I663" s="13"/>
      <c r="K663" s="13"/>
      <c r="M663" s="13"/>
      <c r="T663" s="42"/>
    </row>
    <row r="664">
      <c r="G664" s="13"/>
      <c r="H664" s="13"/>
      <c r="I664" s="13"/>
      <c r="K664" s="13"/>
      <c r="M664" s="13"/>
      <c r="T664" s="42"/>
    </row>
    <row r="665">
      <c r="G665" s="13"/>
      <c r="H665" s="13"/>
      <c r="I665" s="13"/>
      <c r="K665" s="13"/>
      <c r="M665" s="13"/>
      <c r="T665" s="42"/>
    </row>
    <row r="666">
      <c r="G666" s="13"/>
      <c r="H666" s="13"/>
      <c r="I666" s="13"/>
      <c r="K666" s="13"/>
      <c r="M666" s="13"/>
      <c r="T666" s="42"/>
    </row>
    <row r="667">
      <c r="G667" s="13"/>
      <c r="H667" s="13"/>
      <c r="I667" s="13"/>
      <c r="K667" s="13"/>
      <c r="M667" s="13"/>
      <c r="T667" s="42"/>
    </row>
    <row r="668">
      <c r="G668" s="13"/>
      <c r="H668" s="13"/>
      <c r="I668" s="13"/>
      <c r="K668" s="13"/>
      <c r="M668" s="13"/>
      <c r="T668" s="42"/>
    </row>
    <row r="669">
      <c r="G669" s="13"/>
      <c r="H669" s="13"/>
      <c r="I669" s="13"/>
      <c r="K669" s="13"/>
      <c r="M669" s="13"/>
      <c r="T669" s="42"/>
    </row>
    <row r="670">
      <c r="G670" s="13"/>
      <c r="H670" s="13"/>
      <c r="I670" s="13"/>
      <c r="K670" s="13"/>
      <c r="M670" s="13"/>
      <c r="T670" s="42"/>
    </row>
    <row r="671">
      <c r="G671" s="13"/>
      <c r="H671" s="13"/>
      <c r="I671" s="13"/>
      <c r="K671" s="13"/>
      <c r="M671" s="13"/>
      <c r="T671" s="42"/>
    </row>
    <row r="672">
      <c r="G672" s="13"/>
      <c r="H672" s="13"/>
      <c r="I672" s="13"/>
      <c r="K672" s="13"/>
      <c r="M672" s="13"/>
      <c r="T672" s="42"/>
    </row>
    <row r="673">
      <c r="G673" s="13"/>
      <c r="H673" s="13"/>
      <c r="I673" s="13"/>
      <c r="K673" s="13"/>
      <c r="M673" s="13"/>
      <c r="T673" s="42"/>
    </row>
    <row r="674">
      <c r="G674" s="13"/>
      <c r="H674" s="13"/>
      <c r="I674" s="13"/>
      <c r="K674" s="13"/>
      <c r="M674" s="13"/>
      <c r="T674" s="42"/>
    </row>
    <row r="675">
      <c r="G675" s="13"/>
      <c r="H675" s="13"/>
      <c r="I675" s="13"/>
      <c r="K675" s="13"/>
      <c r="M675" s="13"/>
      <c r="T675" s="42"/>
    </row>
    <row r="676">
      <c r="G676" s="13"/>
      <c r="H676" s="13"/>
      <c r="I676" s="13"/>
      <c r="K676" s="13"/>
      <c r="M676" s="13"/>
      <c r="T676" s="42"/>
    </row>
    <row r="677">
      <c r="G677" s="13"/>
      <c r="H677" s="13"/>
      <c r="I677" s="13"/>
      <c r="K677" s="13"/>
      <c r="M677" s="13"/>
      <c r="T677" s="42"/>
    </row>
    <row r="678">
      <c r="G678" s="13"/>
      <c r="H678" s="13"/>
      <c r="I678" s="13"/>
      <c r="K678" s="13"/>
      <c r="M678" s="13"/>
      <c r="T678" s="42"/>
    </row>
    <row r="679">
      <c r="G679" s="13"/>
      <c r="H679" s="13"/>
      <c r="I679" s="13"/>
      <c r="K679" s="13"/>
      <c r="M679" s="13"/>
      <c r="T679" s="42"/>
    </row>
    <row r="680">
      <c r="G680" s="13"/>
      <c r="H680" s="13"/>
      <c r="I680" s="13"/>
      <c r="K680" s="13"/>
      <c r="M680" s="13"/>
      <c r="T680" s="42"/>
    </row>
    <row r="681">
      <c r="G681" s="13"/>
      <c r="H681" s="13"/>
      <c r="I681" s="13"/>
      <c r="K681" s="13"/>
      <c r="M681" s="13"/>
      <c r="T681" s="42"/>
    </row>
    <row r="682">
      <c r="G682" s="13"/>
      <c r="H682" s="13"/>
      <c r="I682" s="13"/>
      <c r="K682" s="13"/>
      <c r="M682" s="13"/>
      <c r="T682" s="42"/>
    </row>
    <row r="683">
      <c r="G683" s="13"/>
      <c r="H683" s="13"/>
      <c r="I683" s="13"/>
      <c r="K683" s="13"/>
      <c r="M683" s="13"/>
      <c r="T683" s="42"/>
    </row>
    <row r="684">
      <c r="G684" s="13"/>
      <c r="H684" s="13"/>
      <c r="I684" s="13"/>
      <c r="K684" s="13"/>
      <c r="M684" s="13"/>
      <c r="T684" s="42"/>
    </row>
    <row r="685">
      <c r="G685" s="13"/>
      <c r="H685" s="13"/>
      <c r="I685" s="13"/>
      <c r="K685" s="13"/>
      <c r="M685" s="13"/>
      <c r="T685" s="42"/>
    </row>
    <row r="686">
      <c r="G686" s="13"/>
      <c r="H686" s="13"/>
      <c r="I686" s="13"/>
      <c r="K686" s="13"/>
      <c r="M686" s="13"/>
      <c r="T686" s="42"/>
    </row>
    <row r="687">
      <c r="G687" s="13"/>
      <c r="H687" s="13"/>
      <c r="I687" s="13"/>
      <c r="K687" s="13"/>
      <c r="M687" s="13"/>
      <c r="T687" s="42"/>
    </row>
    <row r="688">
      <c r="G688" s="13"/>
      <c r="H688" s="13"/>
      <c r="I688" s="13"/>
      <c r="K688" s="13"/>
      <c r="M688" s="13"/>
      <c r="T688" s="42"/>
    </row>
    <row r="689">
      <c r="G689" s="13"/>
      <c r="H689" s="13"/>
      <c r="I689" s="13"/>
      <c r="K689" s="13"/>
      <c r="M689" s="13"/>
      <c r="T689" s="42"/>
    </row>
    <row r="690">
      <c r="G690" s="13"/>
      <c r="H690" s="13"/>
      <c r="I690" s="13"/>
      <c r="K690" s="13"/>
      <c r="M690" s="13"/>
      <c r="T690" s="42"/>
    </row>
    <row r="691">
      <c r="G691" s="13"/>
      <c r="H691" s="13"/>
      <c r="I691" s="13"/>
      <c r="K691" s="13"/>
      <c r="M691" s="13"/>
      <c r="T691" s="42"/>
    </row>
    <row r="692">
      <c r="G692" s="13"/>
      <c r="H692" s="13"/>
      <c r="I692" s="13"/>
      <c r="K692" s="13"/>
      <c r="M692" s="13"/>
      <c r="T692" s="42"/>
    </row>
    <row r="693">
      <c r="G693" s="13"/>
      <c r="H693" s="13"/>
      <c r="I693" s="13"/>
      <c r="K693" s="13"/>
      <c r="M693" s="13"/>
      <c r="T693" s="42"/>
    </row>
    <row r="694">
      <c r="G694" s="13"/>
      <c r="H694" s="13"/>
      <c r="I694" s="13"/>
      <c r="K694" s="13"/>
      <c r="M694" s="13"/>
      <c r="T694" s="42"/>
    </row>
    <row r="695">
      <c r="G695" s="13"/>
      <c r="H695" s="13"/>
      <c r="I695" s="13"/>
      <c r="K695" s="13"/>
      <c r="M695" s="13"/>
      <c r="T695" s="42"/>
    </row>
    <row r="696">
      <c r="G696" s="13"/>
      <c r="H696" s="13"/>
      <c r="I696" s="13"/>
      <c r="K696" s="13"/>
      <c r="M696" s="13"/>
      <c r="T696" s="42"/>
    </row>
    <row r="697">
      <c r="G697" s="13"/>
      <c r="H697" s="13"/>
      <c r="I697" s="13"/>
      <c r="K697" s="13"/>
      <c r="M697" s="13"/>
      <c r="T697" s="42"/>
    </row>
    <row r="698">
      <c r="G698" s="13"/>
      <c r="H698" s="13"/>
      <c r="I698" s="13"/>
      <c r="K698" s="13"/>
      <c r="M698" s="13"/>
      <c r="T698" s="42"/>
    </row>
    <row r="699">
      <c r="G699" s="13"/>
      <c r="H699" s="13"/>
      <c r="I699" s="13"/>
      <c r="K699" s="13"/>
      <c r="M699" s="13"/>
      <c r="T699" s="42"/>
    </row>
    <row r="700">
      <c r="G700" s="13"/>
      <c r="H700" s="13"/>
      <c r="I700" s="13"/>
      <c r="K700" s="13"/>
      <c r="M700" s="13"/>
      <c r="T700" s="42"/>
    </row>
    <row r="701">
      <c r="G701" s="13"/>
      <c r="H701" s="13"/>
      <c r="I701" s="13"/>
      <c r="K701" s="13"/>
      <c r="M701" s="13"/>
      <c r="T701" s="42"/>
    </row>
    <row r="702">
      <c r="G702" s="13"/>
      <c r="H702" s="13"/>
      <c r="I702" s="13"/>
      <c r="K702" s="13"/>
      <c r="M702" s="13"/>
      <c r="T702" s="42"/>
    </row>
    <row r="703">
      <c r="G703" s="13"/>
      <c r="H703" s="13"/>
      <c r="I703" s="13"/>
      <c r="K703" s="13"/>
      <c r="M703" s="13"/>
      <c r="T703" s="42"/>
    </row>
    <row r="704">
      <c r="G704" s="13"/>
      <c r="H704" s="13"/>
      <c r="I704" s="13"/>
      <c r="K704" s="13"/>
      <c r="M704" s="13"/>
      <c r="T704" s="42"/>
    </row>
    <row r="705">
      <c r="G705" s="13"/>
      <c r="H705" s="13"/>
      <c r="I705" s="13"/>
      <c r="K705" s="13"/>
      <c r="M705" s="13"/>
      <c r="T705" s="42"/>
    </row>
    <row r="706">
      <c r="G706" s="13"/>
      <c r="H706" s="13"/>
      <c r="I706" s="13"/>
      <c r="K706" s="13"/>
      <c r="M706" s="13"/>
      <c r="T706" s="42"/>
    </row>
    <row r="707">
      <c r="G707" s="13"/>
      <c r="H707" s="13"/>
      <c r="I707" s="13"/>
      <c r="K707" s="13"/>
      <c r="M707" s="13"/>
      <c r="T707" s="42"/>
    </row>
    <row r="708">
      <c r="G708" s="13"/>
      <c r="H708" s="13"/>
      <c r="I708" s="13"/>
      <c r="K708" s="13"/>
      <c r="M708" s="13"/>
      <c r="T708" s="42"/>
    </row>
    <row r="709">
      <c r="G709" s="13"/>
      <c r="H709" s="13"/>
      <c r="I709" s="13"/>
      <c r="K709" s="13"/>
      <c r="M709" s="13"/>
      <c r="T709" s="42"/>
    </row>
    <row r="710">
      <c r="G710" s="13"/>
      <c r="H710" s="13"/>
      <c r="I710" s="13"/>
      <c r="K710" s="13"/>
      <c r="M710" s="13"/>
      <c r="T710" s="42"/>
    </row>
    <row r="711">
      <c r="G711" s="13"/>
      <c r="H711" s="13"/>
      <c r="I711" s="13"/>
      <c r="K711" s="13"/>
      <c r="M711" s="13"/>
      <c r="T711" s="42"/>
    </row>
    <row r="712">
      <c r="G712" s="13"/>
      <c r="H712" s="13"/>
      <c r="I712" s="13"/>
      <c r="K712" s="13"/>
      <c r="M712" s="13"/>
      <c r="T712" s="42"/>
    </row>
    <row r="713">
      <c r="G713" s="13"/>
      <c r="H713" s="13"/>
      <c r="I713" s="13"/>
      <c r="K713" s="13"/>
      <c r="M713" s="13"/>
      <c r="T713" s="42"/>
    </row>
    <row r="714">
      <c r="G714" s="13"/>
      <c r="H714" s="13"/>
      <c r="I714" s="13"/>
      <c r="K714" s="13"/>
      <c r="M714" s="13"/>
      <c r="T714" s="42"/>
    </row>
    <row r="715">
      <c r="G715" s="13"/>
      <c r="H715" s="13"/>
      <c r="I715" s="13"/>
      <c r="K715" s="13"/>
      <c r="M715" s="13"/>
      <c r="T715" s="42"/>
    </row>
    <row r="716">
      <c r="G716" s="13"/>
      <c r="H716" s="13"/>
      <c r="I716" s="13"/>
      <c r="K716" s="13"/>
      <c r="M716" s="13"/>
      <c r="T716" s="42"/>
    </row>
    <row r="717">
      <c r="G717" s="13"/>
      <c r="H717" s="13"/>
      <c r="I717" s="13"/>
      <c r="K717" s="13"/>
      <c r="M717" s="13"/>
      <c r="T717" s="42"/>
    </row>
    <row r="718">
      <c r="G718" s="13"/>
      <c r="H718" s="13"/>
      <c r="I718" s="13"/>
      <c r="K718" s="13"/>
      <c r="M718" s="13"/>
      <c r="T718" s="42"/>
    </row>
    <row r="719">
      <c r="G719" s="13"/>
      <c r="H719" s="13"/>
      <c r="I719" s="13"/>
      <c r="K719" s="13"/>
      <c r="M719" s="13"/>
      <c r="T719" s="42"/>
    </row>
    <row r="720">
      <c r="G720" s="13"/>
      <c r="H720" s="13"/>
      <c r="I720" s="13"/>
      <c r="K720" s="13"/>
      <c r="M720" s="13"/>
      <c r="T720" s="42"/>
    </row>
    <row r="721">
      <c r="G721" s="13"/>
      <c r="H721" s="13"/>
      <c r="I721" s="13"/>
      <c r="K721" s="13"/>
      <c r="M721" s="13"/>
      <c r="T721" s="42"/>
    </row>
    <row r="722">
      <c r="G722" s="13"/>
      <c r="H722" s="13"/>
      <c r="I722" s="13"/>
      <c r="K722" s="13"/>
      <c r="M722" s="13"/>
      <c r="T722" s="42"/>
    </row>
    <row r="723">
      <c r="G723" s="13"/>
      <c r="H723" s="13"/>
      <c r="I723" s="13"/>
      <c r="K723" s="13"/>
      <c r="M723" s="13"/>
      <c r="T723" s="42"/>
    </row>
    <row r="724">
      <c r="G724" s="13"/>
      <c r="H724" s="13"/>
      <c r="I724" s="13"/>
      <c r="K724" s="13"/>
      <c r="M724" s="13"/>
      <c r="T724" s="42"/>
    </row>
    <row r="725">
      <c r="G725" s="13"/>
      <c r="H725" s="13"/>
      <c r="I725" s="13"/>
      <c r="K725" s="13"/>
      <c r="M725" s="13"/>
      <c r="T725" s="42"/>
    </row>
    <row r="726">
      <c r="G726" s="13"/>
      <c r="H726" s="13"/>
      <c r="I726" s="13"/>
      <c r="K726" s="13"/>
      <c r="M726" s="13"/>
      <c r="T726" s="42"/>
    </row>
    <row r="727">
      <c r="G727" s="13"/>
      <c r="H727" s="13"/>
      <c r="I727" s="13"/>
      <c r="K727" s="13"/>
      <c r="M727" s="13"/>
      <c r="T727" s="42"/>
    </row>
    <row r="728">
      <c r="G728" s="13"/>
      <c r="H728" s="13"/>
      <c r="I728" s="13"/>
      <c r="K728" s="13"/>
      <c r="M728" s="13"/>
      <c r="T728" s="42"/>
    </row>
    <row r="729">
      <c r="G729" s="13"/>
      <c r="H729" s="13"/>
      <c r="I729" s="13"/>
      <c r="K729" s="13"/>
      <c r="M729" s="13"/>
      <c r="T729" s="42"/>
    </row>
    <row r="730">
      <c r="G730" s="13"/>
      <c r="H730" s="13"/>
      <c r="I730" s="13"/>
      <c r="K730" s="13"/>
      <c r="M730" s="13"/>
      <c r="T730" s="42"/>
    </row>
    <row r="731">
      <c r="G731" s="13"/>
      <c r="H731" s="13"/>
      <c r="I731" s="13"/>
      <c r="K731" s="13"/>
      <c r="M731" s="13"/>
      <c r="T731" s="42"/>
    </row>
    <row r="732">
      <c r="G732" s="13"/>
      <c r="H732" s="13"/>
      <c r="I732" s="13"/>
      <c r="K732" s="13"/>
      <c r="M732" s="13"/>
      <c r="T732" s="42"/>
    </row>
    <row r="733">
      <c r="G733" s="13"/>
      <c r="H733" s="13"/>
      <c r="I733" s="13"/>
      <c r="K733" s="13"/>
      <c r="M733" s="13"/>
      <c r="T733" s="42"/>
    </row>
    <row r="734">
      <c r="G734" s="13"/>
      <c r="H734" s="13"/>
      <c r="I734" s="13"/>
      <c r="K734" s="13"/>
      <c r="M734" s="13"/>
      <c r="T734" s="42"/>
    </row>
    <row r="735">
      <c r="G735" s="13"/>
      <c r="H735" s="13"/>
      <c r="I735" s="13"/>
      <c r="K735" s="13"/>
      <c r="M735" s="13"/>
      <c r="T735" s="42"/>
    </row>
    <row r="736">
      <c r="G736" s="13"/>
      <c r="H736" s="13"/>
      <c r="I736" s="13"/>
      <c r="K736" s="13"/>
      <c r="M736" s="13"/>
      <c r="T736" s="42"/>
    </row>
    <row r="737">
      <c r="G737" s="13"/>
      <c r="H737" s="13"/>
      <c r="I737" s="13"/>
      <c r="K737" s="13"/>
      <c r="M737" s="13"/>
      <c r="T737" s="42"/>
    </row>
    <row r="738">
      <c r="G738" s="13"/>
      <c r="H738" s="13"/>
      <c r="I738" s="13"/>
      <c r="K738" s="13"/>
      <c r="M738" s="13"/>
      <c r="T738" s="42"/>
    </row>
    <row r="739">
      <c r="G739" s="13"/>
      <c r="H739" s="13"/>
      <c r="I739" s="13"/>
      <c r="K739" s="13"/>
      <c r="M739" s="13"/>
      <c r="T739" s="42"/>
    </row>
    <row r="740">
      <c r="G740" s="13"/>
      <c r="H740" s="13"/>
      <c r="I740" s="13"/>
      <c r="K740" s="13"/>
      <c r="M740" s="13"/>
      <c r="T740" s="42"/>
    </row>
    <row r="741">
      <c r="G741" s="13"/>
      <c r="H741" s="13"/>
      <c r="I741" s="13"/>
      <c r="K741" s="13"/>
      <c r="M741" s="13"/>
      <c r="T741" s="42"/>
    </row>
    <row r="742">
      <c r="G742" s="13"/>
      <c r="H742" s="13"/>
      <c r="I742" s="13"/>
      <c r="K742" s="13"/>
      <c r="M742" s="13"/>
      <c r="T742" s="42"/>
    </row>
    <row r="743">
      <c r="G743" s="13"/>
      <c r="H743" s="13"/>
      <c r="I743" s="13"/>
      <c r="K743" s="13"/>
      <c r="M743" s="13"/>
      <c r="T743" s="42"/>
    </row>
    <row r="744">
      <c r="G744" s="13"/>
      <c r="H744" s="13"/>
      <c r="I744" s="13"/>
      <c r="K744" s="13"/>
      <c r="M744" s="13"/>
      <c r="T744" s="42"/>
    </row>
    <row r="745">
      <c r="G745" s="13"/>
      <c r="H745" s="13"/>
      <c r="I745" s="13"/>
      <c r="K745" s="13"/>
      <c r="M745" s="13"/>
      <c r="T745" s="42"/>
    </row>
    <row r="746">
      <c r="G746" s="13"/>
      <c r="H746" s="13"/>
      <c r="I746" s="13"/>
      <c r="K746" s="13"/>
      <c r="M746" s="13"/>
      <c r="T746" s="42"/>
    </row>
    <row r="747">
      <c r="G747" s="13"/>
      <c r="H747" s="13"/>
      <c r="I747" s="13"/>
      <c r="K747" s="13"/>
      <c r="M747" s="13"/>
      <c r="T747" s="42"/>
    </row>
    <row r="748">
      <c r="G748" s="13"/>
      <c r="H748" s="13"/>
      <c r="I748" s="13"/>
      <c r="K748" s="13"/>
      <c r="M748" s="13"/>
      <c r="T748" s="42"/>
    </row>
    <row r="749">
      <c r="G749" s="13"/>
      <c r="H749" s="13"/>
      <c r="I749" s="13"/>
      <c r="K749" s="13"/>
      <c r="M749" s="13"/>
      <c r="T749" s="42"/>
    </row>
    <row r="750">
      <c r="G750" s="13"/>
      <c r="H750" s="13"/>
      <c r="I750" s="13"/>
      <c r="K750" s="13"/>
      <c r="M750" s="13"/>
      <c r="T750" s="42"/>
    </row>
    <row r="751">
      <c r="G751" s="13"/>
      <c r="H751" s="13"/>
      <c r="I751" s="13"/>
      <c r="K751" s="13"/>
      <c r="M751" s="13"/>
      <c r="T751" s="42"/>
    </row>
    <row r="752">
      <c r="G752" s="13"/>
      <c r="H752" s="13"/>
      <c r="I752" s="13"/>
      <c r="K752" s="13"/>
      <c r="M752" s="13"/>
      <c r="T752" s="42"/>
    </row>
    <row r="753">
      <c r="G753" s="13"/>
      <c r="H753" s="13"/>
      <c r="I753" s="13"/>
      <c r="K753" s="13"/>
      <c r="M753" s="13"/>
      <c r="T753" s="42"/>
    </row>
    <row r="754">
      <c r="G754" s="13"/>
      <c r="H754" s="13"/>
      <c r="I754" s="13"/>
      <c r="K754" s="13"/>
      <c r="M754" s="13"/>
      <c r="T754" s="42"/>
    </row>
    <row r="755">
      <c r="G755" s="13"/>
      <c r="H755" s="13"/>
      <c r="I755" s="13"/>
      <c r="K755" s="13"/>
      <c r="M755" s="13"/>
      <c r="T755" s="42"/>
    </row>
    <row r="756">
      <c r="G756" s="13"/>
      <c r="H756" s="13"/>
      <c r="I756" s="13"/>
      <c r="K756" s="13"/>
      <c r="M756" s="13"/>
      <c r="T756" s="42"/>
    </row>
    <row r="757">
      <c r="G757" s="13"/>
      <c r="H757" s="13"/>
      <c r="I757" s="13"/>
      <c r="K757" s="13"/>
      <c r="M757" s="13"/>
      <c r="T757" s="42"/>
    </row>
    <row r="758">
      <c r="G758" s="13"/>
      <c r="H758" s="13"/>
      <c r="I758" s="13"/>
      <c r="K758" s="13"/>
      <c r="M758" s="13"/>
      <c r="T758" s="42"/>
    </row>
    <row r="759">
      <c r="G759" s="13"/>
      <c r="H759" s="13"/>
      <c r="I759" s="13"/>
      <c r="K759" s="13"/>
      <c r="M759" s="13"/>
      <c r="T759" s="42"/>
    </row>
    <row r="760">
      <c r="G760" s="13"/>
      <c r="H760" s="13"/>
      <c r="I760" s="13"/>
      <c r="K760" s="13"/>
      <c r="M760" s="13"/>
      <c r="T760" s="42"/>
    </row>
    <row r="761">
      <c r="G761" s="13"/>
      <c r="H761" s="13"/>
      <c r="I761" s="13"/>
      <c r="K761" s="13"/>
      <c r="M761" s="13"/>
      <c r="T761" s="42"/>
    </row>
    <row r="762">
      <c r="G762" s="13"/>
      <c r="H762" s="13"/>
      <c r="I762" s="13"/>
      <c r="K762" s="13"/>
      <c r="M762" s="13"/>
      <c r="T762" s="42"/>
    </row>
    <row r="763">
      <c r="G763" s="13"/>
      <c r="H763" s="13"/>
      <c r="I763" s="13"/>
      <c r="K763" s="13"/>
      <c r="M763" s="13"/>
      <c r="T763" s="42"/>
    </row>
    <row r="764">
      <c r="G764" s="13"/>
      <c r="H764" s="13"/>
      <c r="I764" s="13"/>
      <c r="K764" s="13"/>
      <c r="M764" s="13"/>
      <c r="T764" s="42"/>
    </row>
    <row r="765">
      <c r="G765" s="13"/>
      <c r="H765" s="13"/>
      <c r="I765" s="13"/>
      <c r="K765" s="13"/>
      <c r="M765" s="13"/>
      <c r="T765" s="42"/>
    </row>
    <row r="766">
      <c r="G766" s="13"/>
      <c r="H766" s="13"/>
      <c r="I766" s="13"/>
      <c r="K766" s="13"/>
      <c r="M766" s="13"/>
      <c r="T766" s="42"/>
    </row>
    <row r="767">
      <c r="G767" s="13"/>
      <c r="H767" s="13"/>
      <c r="I767" s="13"/>
      <c r="K767" s="13"/>
      <c r="M767" s="13"/>
      <c r="T767" s="42"/>
    </row>
    <row r="768">
      <c r="G768" s="13"/>
      <c r="H768" s="13"/>
      <c r="I768" s="13"/>
      <c r="K768" s="13"/>
      <c r="M768" s="13"/>
      <c r="T768" s="42"/>
    </row>
    <row r="769">
      <c r="G769" s="13"/>
      <c r="H769" s="13"/>
      <c r="I769" s="13"/>
      <c r="K769" s="13"/>
      <c r="M769" s="13"/>
      <c r="T769" s="42"/>
    </row>
    <row r="770">
      <c r="G770" s="13"/>
      <c r="H770" s="13"/>
      <c r="I770" s="13"/>
      <c r="K770" s="13"/>
      <c r="M770" s="13"/>
      <c r="T770" s="42"/>
    </row>
    <row r="771">
      <c r="G771" s="13"/>
      <c r="H771" s="13"/>
      <c r="I771" s="13"/>
      <c r="K771" s="13"/>
      <c r="M771" s="13"/>
      <c r="T771" s="42"/>
    </row>
    <row r="772">
      <c r="G772" s="13"/>
      <c r="H772" s="13"/>
      <c r="I772" s="13"/>
      <c r="K772" s="13"/>
      <c r="M772" s="13"/>
      <c r="T772" s="42"/>
    </row>
    <row r="773">
      <c r="G773" s="13"/>
      <c r="H773" s="13"/>
      <c r="I773" s="13"/>
      <c r="K773" s="13"/>
      <c r="M773" s="13"/>
      <c r="T773" s="42"/>
    </row>
    <row r="774">
      <c r="G774" s="13"/>
      <c r="H774" s="13"/>
      <c r="I774" s="13"/>
      <c r="K774" s="13"/>
      <c r="M774" s="13"/>
      <c r="T774" s="42"/>
    </row>
    <row r="775">
      <c r="G775" s="13"/>
      <c r="H775" s="13"/>
      <c r="I775" s="13"/>
      <c r="K775" s="13"/>
      <c r="M775" s="13"/>
      <c r="T775" s="42"/>
    </row>
    <row r="776">
      <c r="G776" s="13"/>
      <c r="H776" s="13"/>
      <c r="I776" s="13"/>
      <c r="K776" s="13"/>
      <c r="M776" s="13"/>
      <c r="T776" s="42"/>
    </row>
    <row r="777">
      <c r="G777" s="13"/>
      <c r="H777" s="13"/>
      <c r="I777" s="13"/>
      <c r="K777" s="13"/>
      <c r="M777" s="13"/>
      <c r="T777" s="42"/>
    </row>
    <row r="778">
      <c r="G778" s="13"/>
      <c r="H778" s="13"/>
      <c r="I778" s="13"/>
      <c r="K778" s="13"/>
      <c r="M778" s="13"/>
      <c r="T778" s="42"/>
    </row>
    <row r="779">
      <c r="G779" s="13"/>
      <c r="H779" s="13"/>
      <c r="I779" s="13"/>
      <c r="K779" s="13"/>
      <c r="M779" s="13"/>
      <c r="T779" s="42"/>
    </row>
    <row r="780">
      <c r="G780" s="13"/>
      <c r="H780" s="13"/>
      <c r="I780" s="13"/>
      <c r="K780" s="13"/>
      <c r="M780" s="13"/>
      <c r="T780" s="42"/>
    </row>
    <row r="781">
      <c r="G781" s="13"/>
      <c r="H781" s="13"/>
      <c r="I781" s="13"/>
      <c r="K781" s="13"/>
      <c r="M781" s="13"/>
      <c r="T781" s="42"/>
    </row>
    <row r="782">
      <c r="G782" s="13"/>
      <c r="H782" s="13"/>
      <c r="I782" s="13"/>
      <c r="K782" s="13"/>
      <c r="M782" s="13"/>
      <c r="T782" s="42"/>
    </row>
    <row r="783">
      <c r="G783" s="13"/>
      <c r="H783" s="13"/>
      <c r="I783" s="13"/>
      <c r="K783" s="13"/>
      <c r="M783" s="13"/>
      <c r="T783" s="42"/>
    </row>
    <row r="784">
      <c r="G784" s="13"/>
      <c r="H784" s="13"/>
      <c r="I784" s="13"/>
      <c r="K784" s="13"/>
      <c r="M784" s="13"/>
      <c r="T784" s="42"/>
    </row>
    <row r="785">
      <c r="G785" s="13"/>
      <c r="H785" s="13"/>
      <c r="I785" s="13"/>
      <c r="K785" s="13"/>
      <c r="M785" s="13"/>
      <c r="T785" s="42"/>
    </row>
    <row r="786">
      <c r="G786" s="13"/>
      <c r="H786" s="13"/>
      <c r="I786" s="13"/>
      <c r="K786" s="13"/>
      <c r="M786" s="13"/>
      <c r="T786" s="42"/>
    </row>
    <row r="787">
      <c r="G787" s="13"/>
      <c r="H787" s="13"/>
      <c r="I787" s="13"/>
      <c r="K787" s="13"/>
      <c r="M787" s="13"/>
      <c r="T787" s="42"/>
    </row>
    <row r="788">
      <c r="G788" s="13"/>
      <c r="H788" s="13"/>
      <c r="I788" s="13"/>
      <c r="K788" s="13"/>
      <c r="M788" s="13"/>
      <c r="T788" s="42"/>
    </row>
    <row r="789">
      <c r="G789" s="13"/>
      <c r="H789" s="13"/>
      <c r="I789" s="13"/>
      <c r="K789" s="13"/>
      <c r="M789" s="13"/>
      <c r="T789" s="42"/>
    </row>
    <row r="790">
      <c r="G790" s="13"/>
      <c r="H790" s="13"/>
      <c r="I790" s="13"/>
      <c r="K790" s="13"/>
      <c r="M790" s="13"/>
      <c r="T790" s="42"/>
    </row>
    <row r="791">
      <c r="G791" s="13"/>
      <c r="H791" s="13"/>
      <c r="I791" s="13"/>
      <c r="K791" s="13"/>
      <c r="M791" s="13"/>
      <c r="T791" s="42"/>
    </row>
    <row r="792">
      <c r="G792" s="13"/>
      <c r="H792" s="13"/>
      <c r="I792" s="13"/>
      <c r="K792" s="13"/>
      <c r="M792" s="13"/>
      <c r="T792" s="42"/>
    </row>
    <row r="793">
      <c r="G793" s="13"/>
      <c r="H793" s="13"/>
      <c r="I793" s="13"/>
      <c r="K793" s="13"/>
      <c r="M793" s="13"/>
      <c r="T793" s="42"/>
    </row>
    <row r="794">
      <c r="G794" s="13"/>
      <c r="H794" s="13"/>
      <c r="I794" s="13"/>
      <c r="K794" s="13"/>
      <c r="M794" s="13"/>
      <c r="T794" s="42"/>
    </row>
    <row r="795">
      <c r="G795" s="13"/>
      <c r="H795" s="13"/>
      <c r="I795" s="13"/>
      <c r="K795" s="13"/>
      <c r="M795" s="13"/>
      <c r="T795" s="42"/>
    </row>
    <row r="796">
      <c r="G796" s="13"/>
      <c r="H796" s="13"/>
      <c r="I796" s="13"/>
      <c r="K796" s="13"/>
      <c r="M796" s="13"/>
      <c r="T796" s="42"/>
    </row>
    <row r="797">
      <c r="G797" s="13"/>
      <c r="H797" s="13"/>
      <c r="I797" s="13"/>
      <c r="K797" s="13"/>
      <c r="M797" s="13"/>
      <c r="T797" s="42"/>
    </row>
    <row r="798">
      <c r="G798" s="13"/>
      <c r="H798" s="13"/>
      <c r="I798" s="13"/>
      <c r="K798" s="13"/>
      <c r="M798" s="13"/>
      <c r="T798" s="42"/>
    </row>
    <row r="799">
      <c r="G799" s="13"/>
      <c r="H799" s="13"/>
      <c r="I799" s="13"/>
      <c r="K799" s="13"/>
      <c r="M799" s="13"/>
      <c r="T799" s="42"/>
    </row>
    <row r="800">
      <c r="G800" s="13"/>
      <c r="H800" s="13"/>
      <c r="I800" s="13"/>
      <c r="K800" s="13"/>
      <c r="M800" s="13"/>
      <c r="T800" s="42"/>
    </row>
    <row r="801">
      <c r="G801" s="13"/>
      <c r="H801" s="13"/>
      <c r="I801" s="13"/>
      <c r="K801" s="13"/>
      <c r="M801" s="13"/>
      <c r="T801" s="42"/>
    </row>
    <row r="802">
      <c r="G802" s="13"/>
      <c r="H802" s="13"/>
      <c r="I802" s="13"/>
      <c r="K802" s="13"/>
      <c r="M802" s="13"/>
      <c r="T802" s="42"/>
    </row>
    <row r="803">
      <c r="G803" s="13"/>
      <c r="H803" s="13"/>
      <c r="I803" s="13"/>
      <c r="K803" s="13"/>
      <c r="M803" s="13"/>
      <c r="T803" s="42"/>
    </row>
    <row r="804">
      <c r="G804" s="13"/>
      <c r="H804" s="13"/>
      <c r="I804" s="13"/>
      <c r="K804" s="13"/>
      <c r="M804" s="13"/>
      <c r="T804" s="42"/>
    </row>
    <row r="805">
      <c r="G805" s="13"/>
      <c r="H805" s="13"/>
      <c r="I805" s="13"/>
      <c r="K805" s="13"/>
      <c r="M805" s="13"/>
      <c r="T805" s="42"/>
    </row>
    <row r="806">
      <c r="G806" s="13"/>
      <c r="H806" s="13"/>
      <c r="I806" s="13"/>
      <c r="K806" s="13"/>
      <c r="M806" s="13"/>
      <c r="T806" s="42"/>
    </row>
    <row r="807">
      <c r="G807" s="13"/>
      <c r="H807" s="13"/>
      <c r="I807" s="13"/>
      <c r="K807" s="13"/>
      <c r="M807" s="13"/>
      <c r="T807" s="42"/>
    </row>
    <row r="808">
      <c r="G808" s="13"/>
      <c r="H808" s="13"/>
      <c r="I808" s="13"/>
      <c r="K808" s="13"/>
      <c r="M808" s="13"/>
      <c r="T808" s="42"/>
    </row>
    <row r="809">
      <c r="G809" s="13"/>
      <c r="H809" s="13"/>
      <c r="I809" s="13"/>
      <c r="K809" s="13"/>
      <c r="M809" s="13"/>
      <c r="T809" s="42"/>
    </row>
    <row r="810">
      <c r="G810" s="13"/>
      <c r="H810" s="13"/>
      <c r="I810" s="13"/>
      <c r="K810" s="13"/>
      <c r="M810" s="13"/>
      <c r="T810" s="42"/>
    </row>
    <row r="811">
      <c r="G811" s="13"/>
      <c r="H811" s="13"/>
      <c r="I811" s="13"/>
      <c r="K811" s="13"/>
      <c r="M811" s="13"/>
      <c r="T811" s="42"/>
    </row>
    <row r="812">
      <c r="G812" s="13"/>
      <c r="H812" s="13"/>
      <c r="I812" s="13"/>
      <c r="K812" s="13"/>
      <c r="M812" s="13"/>
      <c r="T812" s="42"/>
    </row>
    <row r="813">
      <c r="G813" s="13"/>
      <c r="H813" s="13"/>
      <c r="I813" s="13"/>
      <c r="K813" s="13"/>
      <c r="M813" s="13"/>
      <c r="T813" s="42"/>
    </row>
    <row r="814">
      <c r="G814" s="13"/>
      <c r="H814" s="13"/>
      <c r="I814" s="13"/>
      <c r="K814" s="13"/>
      <c r="M814" s="13"/>
      <c r="T814" s="42"/>
    </row>
    <row r="815">
      <c r="G815" s="13"/>
      <c r="H815" s="13"/>
      <c r="I815" s="13"/>
      <c r="K815" s="13"/>
      <c r="M815" s="13"/>
      <c r="T815" s="42"/>
    </row>
    <row r="816">
      <c r="G816" s="13"/>
      <c r="H816" s="13"/>
      <c r="I816" s="13"/>
      <c r="K816" s="13"/>
      <c r="M816" s="13"/>
      <c r="T816" s="42"/>
    </row>
    <row r="817">
      <c r="G817" s="13"/>
      <c r="H817" s="13"/>
      <c r="I817" s="13"/>
      <c r="K817" s="13"/>
      <c r="M817" s="13"/>
      <c r="T817" s="42"/>
    </row>
    <row r="818">
      <c r="G818" s="13"/>
      <c r="H818" s="13"/>
      <c r="I818" s="13"/>
      <c r="K818" s="13"/>
      <c r="M818" s="13"/>
      <c r="T818" s="42"/>
    </row>
    <row r="819">
      <c r="G819" s="13"/>
      <c r="H819" s="13"/>
      <c r="I819" s="13"/>
      <c r="K819" s="13"/>
      <c r="M819" s="13"/>
      <c r="T819" s="42"/>
    </row>
    <row r="820">
      <c r="G820" s="13"/>
      <c r="H820" s="13"/>
      <c r="I820" s="13"/>
      <c r="K820" s="13"/>
      <c r="M820" s="13"/>
      <c r="T820" s="42"/>
    </row>
    <row r="821">
      <c r="G821" s="13"/>
      <c r="H821" s="13"/>
      <c r="I821" s="13"/>
      <c r="K821" s="13"/>
      <c r="M821" s="13"/>
      <c r="T821" s="42"/>
    </row>
    <row r="822">
      <c r="G822" s="13"/>
      <c r="H822" s="13"/>
      <c r="I822" s="13"/>
      <c r="K822" s="13"/>
      <c r="M822" s="13"/>
      <c r="T822" s="42"/>
    </row>
    <row r="823">
      <c r="G823" s="13"/>
      <c r="H823" s="13"/>
      <c r="I823" s="13"/>
      <c r="K823" s="13"/>
      <c r="M823" s="13"/>
      <c r="T823" s="42"/>
    </row>
    <row r="824">
      <c r="G824" s="13"/>
      <c r="H824" s="13"/>
      <c r="I824" s="13"/>
      <c r="K824" s="13"/>
      <c r="M824" s="13"/>
      <c r="T824" s="42"/>
    </row>
    <row r="825">
      <c r="G825" s="13"/>
      <c r="H825" s="13"/>
      <c r="I825" s="13"/>
      <c r="K825" s="13"/>
      <c r="M825" s="13"/>
      <c r="T825" s="42"/>
    </row>
    <row r="826">
      <c r="G826" s="13"/>
      <c r="H826" s="13"/>
      <c r="I826" s="13"/>
      <c r="K826" s="13"/>
      <c r="M826" s="13"/>
      <c r="T826" s="42"/>
    </row>
    <row r="827">
      <c r="G827" s="13"/>
      <c r="H827" s="13"/>
      <c r="I827" s="13"/>
      <c r="K827" s="13"/>
      <c r="M827" s="13"/>
      <c r="T827" s="42"/>
    </row>
    <row r="828">
      <c r="G828" s="13"/>
      <c r="H828" s="13"/>
      <c r="I828" s="13"/>
      <c r="K828" s="13"/>
      <c r="M828" s="13"/>
      <c r="T828" s="42"/>
    </row>
    <row r="829">
      <c r="G829" s="13"/>
      <c r="H829" s="13"/>
      <c r="I829" s="13"/>
      <c r="K829" s="13"/>
      <c r="M829" s="13"/>
      <c r="T829" s="42"/>
    </row>
    <row r="830">
      <c r="G830" s="13"/>
      <c r="H830" s="13"/>
      <c r="I830" s="13"/>
      <c r="K830" s="13"/>
      <c r="M830" s="13"/>
      <c r="T830" s="42"/>
    </row>
    <row r="831">
      <c r="G831" s="13"/>
      <c r="H831" s="13"/>
      <c r="I831" s="13"/>
      <c r="K831" s="13"/>
      <c r="M831" s="13"/>
      <c r="T831" s="42"/>
    </row>
    <row r="832">
      <c r="G832" s="13"/>
      <c r="H832" s="13"/>
      <c r="I832" s="13"/>
      <c r="K832" s="13"/>
      <c r="M832" s="13"/>
      <c r="T832" s="42"/>
    </row>
    <row r="833">
      <c r="G833" s="13"/>
      <c r="H833" s="13"/>
      <c r="I833" s="13"/>
      <c r="K833" s="13"/>
      <c r="M833" s="13"/>
      <c r="T833" s="42"/>
    </row>
    <row r="834">
      <c r="G834" s="13"/>
      <c r="H834" s="13"/>
      <c r="I834" s="13"/>
      <c r="K834" s="13"/>
      <c r="M834" s="13"/>
      <c r="T834" s="42"/>
    </row>
    <row r="835">
      <c r="G835" s="13"/>
      <c r="H835" s="13"/>
      <c r="I835" s="13"/>
      <c r="K835" s="13"/>
      <c r="M835" s="13"/>
      <c r="T835" s="42"/>
    </row>
    <row r="836">
      <c r="G836" s="13"/>
      <c r="H836" s="13"/>
      <c r="I836" s="13"/>
      <c r="K836" s="13"/>
      <c r="M836" s="13"/>
      <c r="T836" s="42"/>
    </row>
    <row r="837">
      <c r="G837" s="13"/>
      <c r="H837" s="13"/>
      <c r="I837" s="13"/>
      <c r="K837" s="13"/>
      <c r="M837" s="13"/>
      <c r="T837" s="42"/>
    </row>
    <row r="838">
      <c r="G838" s="13"/>
      <c r="H838" s="13"/>
      <c r="I838" s="13"/>
      <c r="K838" s="13"/>
      <c r="M838" s="13"/>
      <c r="T838" s="42"/>
    </row>
    <row r="839">
      <c r="G839" s="13"/>
      <c r="H839" s="13"/>
      <c r="I839" s="13"/>
      <c r="K839" s="13"/>
      <c r="M839" s="13"/>
      <c r="T839" s="42"/>
    </row>
    <row r="840">
      <c r="G840" s="13"/>
      <c r="H840" s="13"/>
      <c r="I840" s="13"/>
      <c r="K840" s="13"/>
      <c r="M840" s="13"/>
      <c r="T840" s="42"/>
    </row>
    <row r="841">
      <c r="G841" s="13"/>
      <c r="H841" s="13"/>
      <c r="I841" s="13"/>
      <c r="K841" s="13"/>
      <c r="M841" s="13"/>
      <c r="T841" s="42"/>
    </row>
    <row r="842">
      <c r="G842" s="13"/>
      <c r="H842" s="13"/>
      <c r="I842" s="13"/>
      <c r="K842" s="13"/>
      <c r="M842" s="13"/>
      <c r="T842" s="42"/>
    </row>
    <row r="843">
      <c r="G843" s="13"/>
      <c r="H843" s="13"/>
      <c r="I843" s="13"/>
      <c r="K843" s="13"/>
      <c r="M843" s="13"/>
      <c r="T843" s="42"/>
    </row>
    <row r="844">
      <c r="G844" s="13"/>
      <c r="H844" s="13"/>
      <c r="I844" s="13"/>
      <c r="K844" s="13"/>
      <c r="M844" s="13"/>
      <c r="T844" s="42"/>
    </row>
    <row r="845">
      <c r="G845" s="13"/>
      <c r="H845" s="13"/>
      <c r="I845" s="13"/>
      <c r="K845" s="13"/>
      <c r="M845" s="13"/>
      <c r="T845" s="42"/>
    </row>
    <row r="846">
      <c r="G846" s="13"/>
      <c r="H846" s="13"/>
      <c r="I846" s="13"/>
      <c r="K846" s="13"/>
      <c r="M846" s="13"/>
      <c r="T846" s="42"/>
    </row>
    <row r="847">
      <c r="G847" s="13"/>
      <c r="H847" s="13"/>
      <c r="I847" s="13"/>
      <c r="K847" s="13"/>
      <c r="M847" s="13"/>
      <c r="T847" s="42"/>
    </row>
    <row r="848">
      <c r="G848" s="13"/>
      <c r="H848" s="13"/>
      <c r="I848" s="13"/>
      <c r="K848" s="13"/>
      <c r="M848" s="13"/>
      <c r="T848" s="42"/>
    </row>
    <row r="849">
      <c r="G849" s="13"/>
      <c r="H849" s="13"/>
      <c r="I849" s="13"/>
      <c r="K849" s="13"/>
      <c r="M849" s="13"/>
      <c r="T849" s="42"/>
    </row>
    <row r="850">
      <c r="G850" s="13"/>
      <c r="H850" s="13"/>
      <c r="I850" s="13"/>
      <c r="K850" s="13"/>
      <c r="M850" s="13"/>
      <c r="T850" s="42"/>
    </row>
    <row r="851">
      <c r="G851" s="13"/>
      <c r="H851" s="13"/>
      <c r="I851" s="13"/>
      <c r="K851" s="13"/>
      <c r="M851" s="13"/>
      <c r="T851" s="42"/>
    </row>
    <row r="852">
      <c r="G852" s="13"/>
      <c r="H852" s="13"/>
      <c r="I852" s="13"/>
      <c r="K852" s="13"/>
      <c r="M852" s="13"/>
      <c r="T852" s="42"/>
    </row>
    <row r="853">
      <c r="G853" s="13"/>
      <c r="H853" s="13"/>
      <c r="I853" s="13"/>
      <c r="K853" s="13"/>
      <c r="M853" s="13"/>
      <c r="T853" s="42"/>
    </row>
    <row r="854">
      <c r="G854" s="13"/>
      <c r="H854" s="13"/>
      <c r="I854" s="13"/>
      <c r="K854" s="13"/>
      <c r="M854" s="13"/>
      <c r="T854" s="42"/>
    </row>
    <row r="855">
      <c r="G855" s="13"/>
      <c r="H855" s="13"/>
      <c r="I855" s="13"/>
      <c r="K855" s="13"/>
      <c r="M855" s="13"/>
      <c r="T855" s="42"/>
    </row>
    <row r="856">
      <c r="G856" s="13"/>
      <c r="H856" s="13"/>
      <c r="I856" s="13"/>
      <c r="K856" s="13"/>
      <c r="M856" s="13"/>
      <c r="T856" s="42"/>
    </row>
    <row r="857">
      <c r="G857" s="13"/>
      <c r="H857" s="13"/>
      <c r="I857" s="13"/>
      <c r="K857" s="13"/>
      <c r="M857" s="13"/>
      <c r="T857" s="42"/>
    </row>
    <row r="858">
      <c r="G858" s="13"/>
      <c r="H858" s="13"/>
      <c r="I858" s="13"/>
      <c r="K858" s="13"/>
      <c r="M858" s="13"/>
      <c r="T858" s="42"/>
    </row>
    <row r="859">
      <c r="G859" s="13"/>
      <c r="H859" s="13"/>
      <c r="I859" s="13"/>
      <c r="K859" s="13"/>
      <c r="M859" s="13"/>
      <c r="T859" s="42"/>
    </row>
    <row r="860">
      <c r="G860" s="13"/>
      <c r="H860" s="13"/>
      <c r="I860" s="13"/>
      <c r="K860" s="13"/>
      <c r="M860" s="13"/>
      <c r="T860" s="42"/>
    </row>
    <row r="861">
      <c r="G861" s="13"/>
      <c r="H861" s="13"/>
      <c r="I861" s="13"/>
      <c r="K861" s="13"/>
      <c r="M861" s="13"/>
      <c r="T861" s="42"/>
    </row>
    <row r="862">
      <c r="G862" s="13"/>
      <c r="H862" s="13"/>
      <c r="I862" s="13"/>
      <c r="K862" s="13"/>
      <c r="M862" s="13"/>
      <c r="T862" s="42"/>
    </row>
    <row r="863">
      <c r="G863" s="13"/>
      <c r="H863" s="13"/>
      <c r="I863" s="13"/>
      <c r="K863" s="13"/>
      <c r="M863" s="13"/>
      <c r="T863" s="42"/>
    </row>
    <row r="864">
      <c r="G864" s="13"/>
      <c r="H864" s="13"/>
      <c r="I864" s="13"/>
      <c r="K864" s="13"/>
      <c r="M864" s="13"/>
      <c r="T864" s="42"/>
    </row>
    <row r="865">
      <c r="G865" s="13"/>
      <c r="H865" s="13"/>
      <c r="I865" s="13"/>
      <c r="K865" s="13"/>
      <c r="M865" s="13"/>
      <c r="T865" s="42"/>
    </row>
    <row r="866">
      <c r="G866" s="13"/>
      <c r="H866" s="13"/>
      <c r="I866" s="13"/>
      <c r="K866" s="13"/>
      <c r="M866" s="13"/>
      <c r="T866" s="42"/>
    </row>
    <row r="867">
      <c r="G867" s="13"/>
      <c r="H867" s="13"/>
      <c r="I867" s="13"/>
      <c r="K867" s="13"/>
      <c r="M867" s="13"/>
      <c r="T867" s="42"/>
    </row>
    <row r="868">
      <c r="G868" s="13"/>
      <c r="H868" s="13"/>
      <c r="I868" s="13"/>
      <c r="K868" s="13"/>
      <c r="M868" s="13"/>
      <c r="T868" s="42"/>
    </row>
    <row r="869">
      <c r="G869" s="13"/>
      <c r="H869" s="13"/>
      <c r="I869" s="13"/>
      <c r="K869" s="13"/>
      <c r="M869" s="13"/>
      <c r="T869" s="42"/>
    </row>
    <row r="870">
      <c r="G870" s="13"/>
      <c r="H870" s="13"/>
      <c r="I870" s="13"/>
      <c r="K870" s="13"/>
      <c r="M870" s="13"/>
      <c r="T870" s="42"/>
    </row>
    <row r="871">
      <c r="G871" s="13"/>
      <c r="H871" s="13"/>
      <c r="I871" s="13"/>
      <c r="K871" s="13"/>
      <c r="M871" s="13"/>
      <c r="T871" s="42"/>
    </row>
    <row r="872">
      <c r="G872" s="13"/>
      <c r="H872" s="13"/>
      <c r="I872" s="13"/>
      <c r="K872" s="13"/>
      <c r="M872" s="13"/>
      <c r="T872" s="42"/>
    </row>
    <row r="873">
      <c r="G873" s="13"/>
      <c r="H873" s="13"/>
      <c r="I873" s="13"/>
      <c r="K873" s="13"/>
      <c r="M873" s="13"/>
      <c r="T873" s="42"/>
    </row>
    <row r="874">
      <c r="G874" s="13"/>
      <c r="H874" s="13"/>
      <c r="I874" s="13"/>
      <c r="K874" s="13"/>
      <c r="M874" s="13"/>
      <c r="T874" s="42"/>
    </row>
    <row r="875">
      <c r="G875" s="13"/>
      <c r="H875" s="13"/>
      <c r="I875" s="13"/>
      <c r="K875" s="13"/>
      <c r="M875" s="13"/>
      <c r="T875" s="42"/>
    </row>
    <row r="876">
      <c r="G876" s="13"/>
      <c r="H876" s="13"/>
      <c r="I876" s="13"/>
      <c r="K876" s="13"/>
      <c r="M876" s="13"/>
      <c r="T876" s="42"/>
    </row>
    <row r="877">
      <c r="G877" s="13"/>
      <c r="H877" s="13"/>
      <c r="I877" s="13"/>
      <c r="K877" s="13"/>
      <c r="M877" s="13"/>
      <c r="T877" s="42"/>
    </row>
    <row r="878">
      <c r="G878" s="13"/>
      <c r="H878" s="13"/>
      <c r="I878" s="13"/>
      <c r="K878" s="13"/>
      <c r="M878" s="13"/>
      <c r="T878" s="42"/>
    </row>
    <row r="879">
      <c r="G879" s="13"/>
      <c r="H879" s="13"/>
      <c r="I879" s="13"/>
      <c r="K879" s="13"/>
      <c r="M879" s="13"/>
      <c r="T879" s="42"/>
    </row>
    <row r="880">
      <c r="G880" s="13"/>
      <c r="H880" s="13"/>
      <c r="I880" s="13"/>
      <c r="K880" s="13"/>
      <c r="M880" s="13"/>
      <c r="T880" s="42"/>
    </row>
    <row r="881">
      <c r="G881" s="13"/>
      <c r="H881" s="13"/>
      <c r="I881" s="13"/>
      <c r="K881" s="13"/>
      <c r="M881" s="13"/>
      <c r="T881" s="42"/>
    </row>
    <row r="882">
      <c r="G882" s="13"/>
      <c r="H882" s="13"/>
      <c r="I882" s="13"/>
      <c r="K882" s="13"/>
      <c r="M882" s="13"/>
      <c r="T882" s="42"/>
    </row>
    <row r="883">
      <c r="G883" s="13"/>
      <c r="H883" s="13"/>
      <c r="I883" s="13"/>
      <c r="K883" s="13"/>
      <c r="M883" s="13"/>
      <c r="T883" s="42"/>
    </row>
    <row r="884">
      <c r="G884" s="13"/>
      <c r="H884" s="13"/>
      <c r="I884" s="13"/>
      <c r="K884" s="13"/>
      <c r="M884" s="13"/>
      <c r="T884" s="42"/>
    </row>
    <row r="885">
      <c r="G885" s="13"/>
      <c r="H885" s="13"/>
      <c r="I885" s="13"/>
      <c r="K885" s="13"/>
      <c r="M885" s="13"/>
      <c r="T885" s="42"/>
    </row>
    <row r="886">
      <c r="G886" s="13"/>
      <c r="H886" s="13"/>
      <c r="I886" s="13"/>
      <c r="K886" s="13"/>
      <c r="M886" s="13"/>
      <c r="T886" s="42"/>
    </row>
    <row r="887">
      <c r="G887" s="13"/>
      <c r="H887" s="13"/>
      <c r="I887" s="13"/>
      <c r="K887" s="13"/>
      <c r="M887" s="13"/>
      <c r="T887" s="42"/>
    </row>
    <row r="888">
      <c r="G888" s="13"/>
      <c r="H888" s="13"/>
      <c r="I888" s="13"/>
      <c r="K888" s="13"/>
      <c r="M888" s="13"/>
      <c r="T888" s="42"/>
    </row>
    <row r="889">
      <c r="G889" s="13"/>
      <c r="H889" s="13"/>
      <c r="I889" s="13"/>
      <c r="K889" s="13"/>
      <c r="M889" s="13"/>
      <c r="T889" s="42"/>
    </row>
    <row r="890">
      <c r="G890" s="13"/>
      <c r="H890" s="13"/>
      <c r="I890" s="13"/>
      <c r="K890" s="13"/>
      <c r="M890" s="13"/>
      <c r="T890" s="42"/>
    </row>
    <row r="891">
      <c r="G891" s="13"/>
      <c r="H891" s="13"/>
      <c r="I891" s="13"/>
      <c r="K891" s="13"/>
      <c r="M891" s="13"/>
      <c r="T891" s="42"/>
    </row>
    <row r="892">
      <c r="G892" s="13"/>
      <c r="H892" s="13"/>
      <c r="I892" s="13"/>
      <c r="K892" s="13"/>
      <c r="M892" s="13"/>
      <c r="T892" s="42"/>
    </row>
    <row r="893">
      <c r="G893" s="13"/>
      <c r="H893" s="13"/>
      <c r="I893" s="13"/>
      <c r="K893" s="13"/>
      <c r="M893" s="13"/>
      <c r="T893" s="42"/>
    </row>
    <row r="894">
      <c r="G894" s="13"/>
      <c r="H894" s="13"/>
      <c r="I894" s="13"/>
      <c r="K894" s="13"/>
      <c r="M894" s="13"/>
      <c r="T894" s="42"/>
    </row>
    <row r="895">
      <c r="G895" s="13"/>
      <c r="H895" s="13"/>
      <c r="I895" s="13"/>
      <c r="K895" s="13"/>
      <c r="M895" s="13"/>
      <c r="T895" s="42"/>
    </row>
    <row r="896">
      <c r="G896" s="13"/>
      <c r="H896" s="13"/>
      <c r="I896" s="13"/>
      <c r="K896" s="13"/>
      <c r="M896" s="13"/>
      <c r="T896" s="42"/>
    </row>
    <row r="897">
      <c r="G897" s="13"/>
      <c r="H897" s="13"/>
      <c r="I897" s="13"/>
      <c r="K897" s="13"/>
      <c r="M897" s="13"/>
      <c r="T897" s="42"/>
    </row>
    <row r="898">
      <c r="G898" s="13"/>
      <c r="H898" s="13"/>
      <c r="I898" s="13"/>
      <c r="K898" s="13"/>
      <c r="M898" s="13"/>
      <c r="T898" s="42"/>
    </row>
    <row r="899">
      <c r="G899" s="13"/>
      <c r="H899" s="13"/>
      <c r="I899" s="13"/>
      <c r="K899" s="13"/>
      <c r="M899" s="13"/>
      <c r="T899" s="42"/>
    </row>
    <row r="900">
      <c r="G900" s="13"/>
      <c r="H900" s="13"/>
      <c r="I900" s="13"/>
      <c r="K900" s="13"/>
      <c r="M900" s="13"/>
      <c r="T900" s="42"/>
    </row>
    <row r="901">
      <c r="G901" s="13"/>
      <c r="H901" s="13"/>
      <c r="I901" s="13"/>
      <c r="K901" s="13"/>
      <c r="M901" s="13"/>
      <c r="T901" s="42"/>
    </row>
    <row r="902">
      <c r="G902" s="13"/>
      <c r="H902" s="13"/>
      <c r="I902" s="13"/>
      <c r="K902" s="13"/>
      <c r="M902" s="13"/>
      <c r="T902" s="42"/>
    </row>
    <row r="903">
      <c r="G903" s="13"/>
      <c r="H903" s="13"/>
      <c r="I903" s="13"/>
      <c r="K903" s="13"/>
      <c r="M903" s="13"/>
      <c r="T903" s="42"/>
    </row>
    <row r="904">
      <c r="G904" s="13"/>
      <c r="H904" s="13"/>
      <c r="I904" s="13"/>
      <c r="K904" s="13"/>
      <c r="M904" s="13"/>
      <c r="T904" s="42"/>
    </row>
    <row r="905">
      <c r="G905" s="13"/>
      <c r="H905" s="13"/>
      <c r="I905" s="13"/>
      <c r="K905" s="13"/>
      <c r="M905" s="13"/>
      <c r="T905" s="42"/>
    </row>
    <row r="906">
      <c r="G906" s="13"/>
      <c r="H906" s="13"/>
      <c r="I906" s="13"/>
      <c r="K906" s="13"/>
      <c r="M906" s="13"/>
      <c r="T906" s="42"/>
    </row>
    <row r="907">
      <c r="G907" s="13"/>
      <c r="H907" s="13"/>
      <c r="I907" s="13"/>
      <c r="K907" s="13"/>
      <c r="M907" s="13"/>
      <c r="T907" s="42"/>
    </row>
    <row r="908">
      <c r="G908" s="13"/>
      <c r="H908" s="13"/>
      <c r="I908" s="13"/>
      <c r="K908" s="13"/>
      <c r="M908" s="13"/>
      <c r="T908" s="42"/>
    </row>
    <row r="909">
      <c r="G909" s="13"/>
      <c r="H909" s="13"/>
      <c r="I909" s="13"/>
      <c r="K909" s="13"/>
      <c r="M909" s="13"/>
      <c r="T909" s="42"/>
    </row>
    <row r="910">
      <c r="G910" s="13"/>
      <c r="H910" s="13"/>
      <c r="I910" s="13"/>
      <c r="K910" s="13"/>
      <c r="M910" s="13"/>
      <c r="T910" s="42"/>
    </row>
    <row r="911">
      <c r="G911" s="13"/>
      <c r="H911" s="13"/>
      <c r="I911" s="13"/>
      <c r="K911" s="13"/>
      <c r="M911" s="13"/>
      <c r="T911" s="42"/>
    </row>
    <row r="912">
      <c r="G912" s="13"/>
      <c r="H912" s="13"/>
      <c r="I912" s="13"/>
      <c r="K912" s="13"/>
      <c r="M912" s="13"/>
      <c r="T912" s="42"/>
    </row>
    <row r="913">
      <c r="G913" s="13"/>
      <c r="H913" s="13"/>
      <c r="I913" s="13"/>
      <c r="K913" s="13"/>
      <c r="M913" s="13"/>
      <c r="T913" s="42"/>
    </row>
    <row r="914">
      <c r="G914" s="13"/>
      <c r="H914" s="13"/>
      <c r="I914" s="13"/>
      <c r="K914" s="13"/>
      <c r="M914" s="13"/>
      <c r="T914" s="42"/>
    </row>
    <row r="915">
      <c r="G915" s="13"/>
      <c r="H915" s="13"/>
      <c r="I915" s="13"/>
      <c r="K915" s="13"/>
      <c r="M915" s="13"/>
      <c r="T915" s="42"/>
    </row>
    <row r="916">
      <c r="G916" s="13"/>
      <c r="H916" s="13"/>
      <c r="I916" s="13"/>
      <c r="K916" s="13"/>
      <c r="M916" s="13"/>
      <c r="T916" s="42"/>
    </row>
    <row r="917">
      <c r="G917" s="13"/>
      <c r="H917" s="13"/>
      <c r="I917" s="13"/>
      <c r="K917" s="13"/>
      <c r="M917" s="13"/>
      <c r="T917" s="42"/>
    </row>
    <row r="918">
      <c r="G918" s="13"/>
      <c r="H918" s="13"/>
      <c r="I918" s="13"/>
      <c r="K918" s="13"/>
      <c r="M918" s="13"/>
      <c r="T918" s="42"/>
    </row>
    <row r="919">
      <c r="G919" s="13"/>
      <c r="H919" s="13"/>
      <c r="I919" s="13"/>
      <c r="K919" s="13"/>
      <c r="M919" s="13"/>
      <c r="T919" s="42"/>
    </row>
    <row r="920">
      <c r="G920" s="13"/>
      <c r="H920" s="13"/>
      <c r="I920" s="13"/>
      <c r="K920" s="13"/>
      <c r="M920" s="13"/>
      <c r="T920" s="42"/>
    </row>
    <row r="921">
      <c r="G921" s="13"/>
      <c r="H921" s="13"/>
      <c r="I921" s="13"/>
      <c r="K921" s="13"/>
      <c r="M921" s="13"/>
      <c r="T921" s="42"/>
    </row>
    <row r="922">
      <c r="G922" s="13"/>
      <c r="H922" s="13"/>
      <c r="I922" s="13"/>
      <c r="K922" s="13"/>
      <c r="M922" s="13"/>
      <c r="T922" s="42"/>
    </row>
    <row r="923">
      <c r="G923" s="13"/>
      <c r="H923" s="13"/>
      <c r="I923" s="13"/>
      <c r="K923" s="13"/>
      <c r="M923" s="13"/>
      <c r="T923" s="42"/>
    </row>
    <row r="924">
      <c r="G924" s="13"/>
      <c r="H924" s="13"/>
      <c r="I924" s="13"/>
      <c r="K924" s="13"/>
      <c r="M924" s="13"/>
      <c r="T924" s="42"/>
    </row>
    <row r="925">
      <c r="G925" s="13"/>
      <c r="H925" s="13"/>
      <c r="I925" s="13"/>
      <c r="K925" s="13"/>
      <c r="M925" s="13"/>
      <c r="T925" s="42"/>
    </row>
    <row r="926">
      <c r="G926" s="13"/>
      <c r="H926" s="13"/>
      <c r="I926" s="13"/>
      <c r="K926" s="13"/>
      <c r="M926" s="13"/>
      <c r="T926" s="42"/>
    </row>
    <row r="927">
      <c r="G927" s="13"/>
      <c r="H927" s="13"/>
      <c r="I927" s="13"/>
      <c r="K927" s="13"/>
      <c r="M927" s="13"/>
      <c r="T927" s="42"/>
    </row>
    <row r="928">
      <c r="G928" s="13"/>
      <c r="H928" s="13"/>
      <c r="I928" s="13"/>
      <c r="K928" s="13"/>
      <c r="M928" s="13"/>
      <c r="T928" s="42"/>
    </row>
    <row r="929">
      <c r="G929" s="13"/>
      <c r="H929" s="13"/>
      <c r="I929" s="13"/>
      <c r="K929" s="13"/>
      <c r="M929" s="13"/>
      <c r="T929" s="42"/>
    </row>
    <row r="930">
      <c r="G930" s="13"/>
      <c r="H930" s="13"/>
      <c r="I930" s="13"/>
      <c r="K930" s="13"/>
      <c r="M930" s="13"/>
      <c r="T930" s="42"/>
    </row>
    <row r="931">
      <c r="G931" s="13"/>
      <c r="H931" s="13"/>
      <c r="I931" s="13"/>
      <c r="K931" s="13"/>
      <c r="M931" s="13"/>
      <c r="T931" s="42"/>
    </row>
    <row r="932">
      <c r="G932" s="13"/>
      <c r="H932" s="13"/>
      <c r="I932" s="13"/>
      <c r="K932" s="13"/>
      <c r="M932" s="13"/>
      <c r="T932" s="42"/>
    </row>
    <row r="933">
      <c r="G933" s="13"/>
      <c r="H933" s="13"/>
      <c r="I933" s="13"/>
      <c r="K933" s="13"/>
      <c r="M933" s="13"/>
      <c r="T933" s="42"/>
    </row>
    <row r="934">
      <c r="G934" s="13"/>
      <c r="H934" s="13"/>
      <c r="I934" s="13"/>
      <c r="K934" s="13"/>
      <c r="M934" s="13"/>
      <c r="T934" s="42"/>
    </row>
    <row r="935">
      <c r="G935" s="13"/>
      <c r="H935" s="13"/>
      <c r="I935" s="13"/>
      <c r="K935" s="13"/>
      <c r="M935" s="13"/>
      <c r="T935" s="42"/>
    </row>
    <row r="936">
      <c r="G936" s="13"/>
      <c r="H936" s="13"/>
      <c r="I936" s="13"/>
      <c r="K936" s="13"/>
      <c r="M936" s="13"/>
      <c r="T936" s="42"/>
    </row>
    <row r="937">
      <c r="G937" s="13"/>
      <c r="H937" s="13"/>
      <c r="I937" s="13"/>
      <c r="K937" s="13"/>
      <c r="M937" s="13"/>
      <c r="T937" s="42"/>
    </row>
    <row r="938">
      <c r="G938" s="13"/>
      <c r="H938" s="13"/>
      <c r="I938" s="13"/>
      <c r="K938" s="13"/>
      <c r="M938" s="13"/>
      <c r="T938" s="42"/>
    </row>
    <row r="939">
      <c r="G939" s="13"/>
      <c r="H939" s="13"/>
      <c r="I939" s="13"/>
      <c r="K939" s="13"/>
      <c r="M939" s="13"/>
      <c r="T939" s="42"/>
    </row>
    <row r="940">
      <c r="G940" s="13"/>
      <c r="H940" s="13"/>
      <c r="I940" s="13"/>
      <c r="K940" s="13"/>
      <c r="M940" s="13"/>
      <c r="T940" s="42"/>
    </row>
    <row r="941">
      <c r="G941" s="13"/>
      <c r="H941" s="13"/>
      <c r="I941" s="13"/>
      <c r="K941" s="13"/>
      <c r="M941" s="13"/>
      <c r="T941" s="42"/>
    </row>
    <row r="942">
      <c r="G942" s="13"/>
      <c r="H942" s="13"/>
      <c r="I942" s="13"/>
      <c r="K942" s="13"/>
      <c r="M942" s="13"/>
      <c r="T942" s="42"/>
    </row>
    <row r="943">
      <c r="G943" s="13"/>
      <c r="H943" s="13"/>
      <c r="I943" s="13"/>
      <c r="K943" s="13"/>
      <c r="M943" s="13"/>
      <c r="T943" s="42"/>
    </row>
    <row r="944">
      <c r="G944" s="13"/>
      <c r="H944" s="13"/>
      <c r="I944" s="13"/>
      <c r="K944" s="13"/>
      <c r="M944" s="13"/>
      <c r="T944" s="42"/>
    </row>
    <row r="945">
      <c r="G945" s="13"/>
      <c r="H945" s="13"/>
      <c r="I945" s="13"/>
      <c r="K945" s="13"/>
      <c r="M945" s="13"/>
      <c r="T945" s="42"/>
    </row>
    <row r="946">
      <c r="G946" s="13"/>
      <c r="H946" s="13"/>
      <c r="I946" s="13"/>
      <c r="K946" s="13"/>
      <c r="M946" s="13"/>
      <c r="T946" s="42"/>
    </row>
    <row r="947">
      <c r="G947" s="13"/>
      <c r="H947" s="13"/>
      <c r="I947" s="13"/>
      <c r="K947" s="13"/>
      <c r="M947" s="13"/>
      <c r="T947" s="42"/>
    </row>
    <row r="948">
      <c r="G948" s="13"/>
      <c r="H948" s="13"/>
      <c r="I948" s="13"/>
      <c r="K948" s="13"/>
      <c r="M948" s="13"/>
      <c r="T948" s="42"/>
    </row>
    <row r="949">
      <c r="G949" s="13"/>
      <c r="H949" s="13"/>
      <c r="I949" s="13"/>
      <c r="K949" s="13"/>
      <c r="M949" s="13"/>
      <c r="T949" s="42"/>
    </row>
    <row r="950">
      <c r="G950" s="13"/>
      <c r="H950" s="13"/>
      <c r="I950" s="13"/>
      <c r="K950" s="13"/>
      <c r="M950" s="13"/>
      <c r="T950" s="42"/>
    </row>
    <row r="951">
      <c r="G951" s="13"/>
      <c r="H951" s="13"/>
      <c r="I951" s="13"/>
      <c r="K951" s="13"/>
      <c r="M951" s="13"/>
      <c r="T951" s="42"/>
    </row>
    <row r="952">
      <c r="G952" s="13"/>
      <c r="H952" s="13"/>
      <c r="I952" s="13"/>
      <c r="K952" s="13"/>
      <c r="M952" s="13"/>
      <c r="T952" s="42"/>
    </row>
    <row r="953">
      <c r="G953" s="13"/>
      <c r="H953" s="13"/>
      <c r="I953" s="13"/>
      <c r="K953" s="13"/>
      <c r="M953" s="13"/>
      <c r="T953" s="42"/>
    </row>
    <row r="954">
      <c r="G954" s="13"/>
      <c r="H954" s="13"/>
      <c r="I954" s="13"/>
      <c r="K954" s="13"/>
      <c r="M954" s="13"/>
      <c r="T954" s="42"/>
    </row>
    <row r="955">
      <c r="G955" s="13"/>
      <c r="H955" s="13"/>
      <c r="I955" s="13"/>
      <c r="K955" s="13"/>
      <c r="M955" s="13"/>
      <c r="T955" s="42"/>
    </row>
    <row r="956">
      <c r="G956" s="13"/>
      <c r="H956" s="13"/>
      <c r="I956" s="13"/>
      <c r="K956" s="13"/>
      <c r="M956" s="13"/>
      <c r="T956" s="42"/>
    </row>
    <row r="957">
      <c r="G957" s="13"/>
      <c r="H957" s="13"/>
      <c r="I957" s="13"/>
      <c r="K957" s="13"/>
      <c r="M957" s="13"/>
      <c r="T957" s="42"/>
    </row>
    <row r="958">
      <c r="G958" s="13"/>
      <c r="H958" s="13"/>
      <c r="I958" s="13"/>
      <c r="K958" s="13"/>
      <c r="M958" s="13"/>
      <c r="T958" s="42"/>
    </row>
    <row r="959">
      <c r="G959" s="13"/>
      <c r="H959" s="13"/>
      <c r="I959" s="13"/>
      <c r="K959" s="13"/>
      <c r="M959" s="13"/>
      <c r="T959" s="42"/>
    </row>
    <row r="960">
      <c r="G960" s="13"/>
      <c r="H960" s="13"/>
      <c r="I960" s="13"/>
      <c r="K960" s="13"/>
      <c r="M960" s="13"/>
      <c r="T960" s="42"/>
    </row>
    <row r="961">
      <c r="G961" s="13"/>
      <c r="H961" s="13"/>
      <c r="I961" s="13"/>
      <c r="K961" s="13"/>
      <c r="M961" s="13"/>
      <c r="T961" s="42"/>
    </row>
    <row r="962">
      <c r="G962" s="13"/>
      <c r="H962" s="13"/>
      <c r="I962" s="13"/>
      <c r="K962" s="13"/>
      <c r="M962" s="13"/>
      <c r="T962" s="42"/>
    </row>
    <row r="963">
      <c r="G963" s="13"/>
      <c r="H963" s="13"/>
      <c r="I963" s="13"/>
      <c r="K963" s="13"/>
      <c r="M963" s="13"/>
      <c r="T963" s="42"/>
    </row>
    <row r="964">
      <c r="G964" s="13"/>
      <c r="H964" s="13"/>
      <c r="I964" s="13"/>
      <c r="K964" s="13"/>
      <c r="M964" s="13"/>
      <c r="T964" s="42"/>
    </row>
    <row r="965">
      <c r="G965" s="13"/>
      <c r="H965" s="13"/>
      <c r="I965" s="13"/>
      <c r="K965" s="13"/>
      <c r="M965" s="13"/>
      <c r="T965" s="42"/>
    </row>
    <row r="966">
      <c r="G966" s="13"/>
      <c r="H966" s="13"/>
      <c r="I966" s="13"/>
      <c r="K966" s="13"/>
      <c r="M966" s="13"/>
      <c r="T966" s="42"/>
    </row>
    <row r="967">
      <c r="G967" s="13"/>
      <c r="H967" s="13"/>
      <c r="I967" s="13"/>
      <c r="K967" s="13"/>
      <c r="M967" s="13"/>
      <c r="T967" s="42"/>
    </row>
    <row r="968">
      <c r="G968" s="13"/>
      <c r="H968" s="13"/>
      <c r="I968" s="13"/>
      <c r="K968" s="13"/>
      <c r="M968" s="13"/>
      <c r="T968" s="42"/>
    </row>
    <row r="969">
      <c r="G969" s="13"/>
      <c r="H969" s="13"/>
      <c r="I969" s="13"/>
      <c r="K969" s="13"/>
      <c r="M969" s="13"/>
      <c r="T969" s="42"/>
    </row>
    <row r="970">
      <c r="G970" s="13"/>
      <c r="H970" s="13"/>
      <c r="I970" s="13"/>
      <c r="K970" s="13"/>
      <c r="M970" s="13"/>
      <c r="T970" s="42"/>
    </row>
    <row r="971">
      <c r="G971" s="13"/>
      <c r="H971" s="13"/>
      <c r="I971" s="13"/>
      <c r="K971" s="13"/>
      <c r="M971" s="13"/>
      <c r="T971" s="42"/>
    </row>
    <row r="972">
      <c r="G972" s="13"/>
      <c r="H972" s="13"/>
      <c r="I972" s="13"/>
      <c r="K972" s="13"/>
      <c r="M972" s="13"/>
      <c r="T972" s="42"/>
    </row>
    <row r="973">
      <c r="G973" s="13"/>
      <c r="H973" s="13"/>
      <c r="I973" s="13"/>
      <c r="K973" s="13"/>
      <c r="M973" s="13"/>
      <c r="T973" s="42"/>
    </row>
    <row r="974">
      <c r="G974" s="13"/>
      <c r="H974" s="13"/>
      <c r="I974" s="13"/>
      <c r="K974" s="13"/>
      <c r="M974" s="13"/>
      <c r="T974" s="42"/>
    </row>
    <row r="975">
      <c r="G975" s="13"/>
      <c r="H975" s="13"/>
      <c r="I975" s="13"/>
      <c r="K975" s="13"/>
      <c r="M975" s="13"/>
      <c r="T975" s="42"/>
    </row>
    <row r="976">
      <c r="G976" s="13"/>
      <c r="H976" s="13"/>
      <c r="I976" s="13"/>
      <c r="K976" s="13"/>
      <c r="M976" s="13"/>
      <c r="T976" s="42"/>
    </row>
    <row r="977">
      <c r="G977" s="13"/>
      <c r="H977" s="13"/>
      <c r="I977" s="13"/>
      <c r="K977" s="13"/>
      <c r="M977" s="13"/>
      <c r="T977" s="42"/>
    </row>
    <row r="978">
      <c r="G978" s="13"/>
      <c r="H978" s="13"/>
      <c r="I978" s="13"/>
      <c r="K978" s="13"/>
      <c r="M978" s="13"/>
      <c r="T978" s="42"/>
    </row>
    <row r="979">
      <c r="G979" s="13"/>
      <c r="H979" s="13"/>
      <c r="I979" s="13"/>
      <c r="K979" s="13"/>
      <c r="M979" s="13"/>
      <c r="T979" s="42"/>
    </row>
    <row r="980">
      <c r="G980" s="13"/>
      <c r="H980" s="13"/>
      <c r="I980" s="13"/>
      <c r="K980" s="13"/>
      <c r="M980" s="13"/>
      <c r="T980" s="42"/>
    </row>
    <row r="981">
      <c r="G981" s="13"/>
      <c r="H981" s="13"/>
      <c r="I981" s="13"/>
      <c r="K981" s="13"/>
      <c r="M981" s="13"/>
      <c r="T981" s="42"/>
    </row>
    <row r="982">
      <c r="G982" s="13"/>
      <c r="H982" s="13"/>
      <c r="I982" s="13"/>
      <c r="K982" s="13"/>
      <c r="M982" s="13"/>
      <c r="T982" s="42"/>
    </row>
    <row r="983">
      <c r="G983" s="13"/>
      <c r="H983" s="13"/>
      <c r="I983" s="13"/>
      <c r="K983" s="13"/>
      <c r="M983" s="13"/>
      <c r="T983" s="42"/>
    </row>
    <row r="984">
      <c r="G984" s="13"/>
      <c r="H984" s="13"/>
      <c r="I984" s="13"/>
      <c r="K984" s="13"/>
      <c r="M984" s="13"/>
      <c r="T984" s="42"/>
    </row>
    <row r="985">
      <c r="G985" s="13"/>
      <c r="H985" s="13"/>
      <c r="I985" s="13"/>
      <c r="K985" s="13"/>
      <c r="M985" s="13"/>
      <c r="T985" s="42"/>
    </row>
    <row r="986">
      <c r="G986" s="13"/>
      <c r="H986" s="13"/>
      <c r="I986" s="13"/>
      <c r="K986" s="13"/>
      <c r="M986" s="13"/>
      <c r="T986" s="42"/>
    </row>
    <row r="987">
      <c r="G987" s="13"/>
      <c r="H987" s="13"/>
      <c r="I987" s="13"/>
      <c r="K987" s="13"/>
      <c r="M987" s="13"/>
      <c r="T987" s="42"/>
    </row>
    <row r="988">
      <c r="G988" s="13"/>
      <c r="H988" s="13"/>
      <c r="I988" s="13"/>
      <c r="K988" s="13"/>
      <c r="M988" s="13"/>
      <c r="T988" s="42"/>
    </row>
    <row r="989">
      <c r="G989" s="13"/>
      <c r="H989" s="13"/>
      <c r="I989" s="13"/>
      <c r="K989" s="13"/>
      <c r="M989" s="13"/>
      <c r="T989" s="42"/>
    </row>
    <row r="990">
      <c r="G990" s="13"/>
      <c r="H990" s="13"/>
      <c r="I990" s="13"/>
      <c r="K990" s="13"/>
      <c r="M990" s="13"/>
      <c r="T990" s="42"/>
    </row>
    <row r="991">
      <c r="G991" s="13"/>
      <c r="H991" s="13"/>
      <c r="I991" s="13"/>
      <c r="K991" s="13"/>
      <c r="M991" s="13"/>
      <c r="T991" s="42"/>
    </row>
    <row r="992">
      <c r="G992" s="13"/>
      <c r="H992" s="13"/>
      <c r="I992" s="13"/>
      <c r="K992" s="13"/>
      <c r="M992" s="13"/>
      <c r="T992" s="42"/>
    </row>
    <row r="993">
      <c r="G993" s="13"/>
      <c r="H993" s="13"/>
      <c r="I993" s="13"/>
      <c r="K993" s="13"/>
      <c r="M993" s="13"/>
      <c r="T993" s="42"/>
    </row>
    <row r="994">
      <c r="G994" s="13"/>
      <c r="H994" s="13"/>
      <c r="I994" s="13"/>
      <c r="K994" s="13"/>
      <c r="M994" s="13"/>
      <c r="T994" s="42"/>
    </row>
    <row r="995">
      <c r="G995" s="13"/>
      <c r="H995" s="13"/>
      <c r="I995" s="13"/>
      <c r="K995" s="13"/>
      <c r="M995" s="13"/>
      <c r="T995" s="42"/>
    </row>
    <row r="996">
      <c r="G996" s="13"/>
      <c r="H996" s="13"/>
      <c r="I996" s="13"/>
      <c r="K996" s="13"/>
      <c r="M996" s="13"/>
      <c r="T996" s="42"/>
    </row>
    <row r="997">
      <c r="G997" s="13"/>
      <c r="H997" s="13"/>
      <c r="I997" s="13"/>
      <c r="K997" s="13"/>
      <c r="M997" s="13"/>
      <c r="T997" s="42"/>
    </row>
    <row r="998">
      <c r="G998" s="13"/>
      <c r="H998" s="13"/>
      <c r="I998" s="13"/>
      <c r="K998" s="13"/>
      <c r="M998" s="13"/>
      <c r="T998" s="42"/>
    </row>
    <row r="999">
      <c r="G999" s="13"/>
      <c r="H999" s="13"/>
      <c r="I999" s="13"/>
      <c r="K999" s="13"/>
      <c r="M999" s="13"/>
      <c r="T999" s="42"/>
    </row>
    <row r="1000">
      <c r="G1000" s="13"/>
      <c r="H1000" s="13"/>
      <c r="I1000" s="13"/>
      <c r="K1000" s="13"/>
      <c r="M1000" s="13"/>
      <c r="T1000" s="42"/>
    </row>
  </sheetData>
  <drawing r:id="rId1"/>
</worksheet>
</file>