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1.xml" ContentType="application/vnd.ms-excel.controlproperti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ben/Downloads/"/>
    </mc:Choice>
  </mc:AlternateContent>
  <xr:revisionPtr revIDLastSave="0" documentId="13_ncr:1_{DC8508EB-1641-AC4A-87E5-387D781E7046}" xr6:coauthVersionLast="47" xr6:coauthVersionMax="47" xr10:uidLastSave="{00000000-0000-0000-0000-000000000000}"/>
  <bookViews>
    <workbookView xWindow="0" yWindow="760" windowWidth="30240" windowHeight="18880" activeTab="2" xr2:uid="{00000000-000D-0000-FFFF-FFFF00000000}"/>
  </bookViews>
  <sheets>
    <sheet name="Basis" sheetId="1" r:id="rId1"/>
    <sheet name="Fehler, -quadrate" sheetId="4" r:id="rId2"/>
    <sheet name="OLS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7" l="1"/>
  <c r="G7" i="7" s="1"/>
  <c r="C12" i="1"/>
  <c r="C17" i="1" s="1"/>
  <c r="D12" i="1"/>
  <c r="D18" i="1" s="1"/>
  <c r="G7" i="4"/>
  <c r="G6" i="4"/>
  <c r="F10" i="7" l="1"/>
  <c r="R24" i="7"/>
  <c r="Q24" i="7"/>
  <c r="G6" i="7"/>
  <c r="R21" i="7"/>
  <c r="D5" i="7"/>
  <c r="D5" i="4"/>
  <c r="C4" i="7"/>
  <c r="C4" i="4"/>
  <c r="D23" i="1"/>
  <c r="C22" i="1"/>
  <c r="D19" i="1"/>
  <c r="C18" i="1"/>
  <c r="F8" i="1"/>
  <c r="D24" i="1"/>
  <c r="C23" i="1"/>
  <c r="D20" i="1"/>
  <c r="C19" i="1"/>
  <c r="F6" i="1"/>
  <c r="G6" i="1"/>
  <c r="C24" i="1"/>
  <c r="D21" i="1"/>
  <c r="C20" i="1"/>
  <c r="D17" i="1"/>
  <c r="D22" i="1"/>
  <c r="C21" i="1"/>
  <c r="G8" i="1"/>
  <c r="D6" i="7" l="1"/>
  <c r="D6" i="4"/>
  <c r="C9" i="7"/>
  <c r="C9" i="4"/>
  <c r="C10" i="4"/>
  <c r="D26" i="4" s="1"/>
  <c r="E26" i="4" s="1"/>
  <c r="C10" i="7"/>
  <c r="D11" i="4"/>
  <c r="D11" i="7"/>
  <c r="C11" i="4"/>
  <c r="C11" i="7"/>
  <c r="C5" i="7"/>
  <c r="C5" i="4"/>
  <c r="C8" i="7"/>
  <c r="C8" i="4"/>
  <c r="D24" i="4" s="1"/>
  <c r="E24" i="4" s="1"/>
  <c r="C6" i="4"/>
  <c r="D22" i="4" s="1"/>
  <c r="E22" i="4" s="1"/>
  <c r="C6" i="7"/>
  <c r="D10" i="7"/>
  <c r="D10" i="4"/>
  <c r="D4" i="7"/>
  <c r="D4" i="4"/>
  <c r="C7" i="7"/>
  <c r="C7" i="4"/>
  <c r="D23" i="4" s="1"/>
  <c r="E23" i="4" s="1"/>
  <c r="D9" i="4"/>
  <c r="D9" i="7"/>
  <c r="D7" i="7"/>
  <c r="D7" i="4"/>
  <c r="G12" i="4"/>
  <c r="H12" i="4" s="1"/>
  <c r="Q7" i="7"/>
  <c r="R7" i="7" s="1"/>
  <c r="W7" i="7"/>
  <c r="X7" i="7" s="1"/>
  <c r="F18" i="7"/>
  <c r="T7" i="7"/>
  <c r="U7" i="7" s="1"/>
  <c r="F9" i="4"/>
  <c r="J9" i="4"/>
  <c r="G9" i="4"/>
  <c r="D8" i="4"/>
  <c r="D8" i="7"/>
  <c r="F11" i="4" l="1"/>
  <c r="F12" i="4" s="1"/>
  <c r="J11" i="4"/>
  <c r="G11" i="4"/>
  <c r="G10" i="4"/>
  <c r="D21" i="4"/>
  <c r="E21" i="4" s="1"/>
  <c r="H10" i="4"/>
  <c r="H9" i="4" s="1"/>
  <c r="I9" i="4" s="1"/>
  <c r="D25" i="4"/>
  <c r="E25" i="4" s="1"/>
  <c r="D20" i="4"/>
  <c r="F19" i="7"/>
  <c r="G19" i="7" s="1"/>
  <c r="Q8" i="7"/>
  <c r="R8" i="7" s="1"/>
  <c r="R16" i="7" s="1"/>
  <c r="T8" i="7"/>
  <c r="U8" i="7" s="1"/>
  <c r="U16" i="7" s="1"/>
  <c r="R17" i="7" s="1"/>
  <c r="W8" i="7"/>
  <c r="X8" i="7" s="1"/>
  <c r="X16" i="7" s="1"/>
  <c r="R18" i="7" s="1"/>
  <c r="F23" i="7"/>
  <c r="G23" i="7" s="1"/>
  <c r="Q12" i="7"/>
  <c r="R12" i="7" s="1"/>
  <c r="T12" i="7"/>
  <c r="U12" i="7" s="1"/>
  <c r="W12" i="7"/>
  <c r="X12" i="7" s="1"/>
  <c r="T10" i="7"/>
  <c r="U10" i="7" s="1"/>
  <c r="Q10" i="7"/>
  <c r="R10" i="7" s="1"/>
  <c r="W10" i="7"/>
  <c r="X10" i="7" s="1"/>
  <c r="F21" i="7"/>
  <c r="G21" i="7" s="1"/>
  <c r="T14" i="7"/>
  <c r="U14" i="7" s="1"/>
  <c r="Q14" i="7"/>
  <c r="R14" i="7" s="1"/>
  <c r="W14" i="7"/>
  <c r="X14" i="7" s="1"/>
  <c r="F25" i="7"/>
  <c r="G25" i="7" s="1"/>
  <c r="W9" i="7"/>
  <c r="X9" i="7" s="1"/>
  <c r="F20" i="7"/>
  <c r="G20" i="7" s="1"/>
  <c r="T9" i="7"/>
  <c r="U9" i="7" s="1"/>
  <c r="Q9" i="7"/>
  <c r="R9" i="7" s="1"/>
  <c r="G18" i="7"/>
  <c r="W13" i="7"/>
  <c r="X13" i="7" s="1"/>
  <c r="F24" i="7"/>
  <c r="G24" i="7" s="1"/>
  <c r="T13" i="7"/>
  <c r="U13" i="7" s="1"/>
  <c r="Q13" i="7"/>
  <c r="R13" i="7" s="1"/>
  <c r="Q11" i="7"/>
  <c r="R11" i="7" s="1"/>
  <c r="W11" i="7"/>
  <c r="X11" i="7" s="1"/>
  <c r="F22" i="7"/>
  <c r="G22" i="7" s="1"/>
  <c r="T11" i="7"/>
  <c r="U11" i="7" s="1"/>
  <c r="F10" i="4"/>
  <c r="D27" i="4"/>
  <c r="E27" i="4" s="1"/>
  <c r="F26" i="7" l="1"/>
  <c r="D28" i="4"/>
  <c r="E20" i="4"/>
  <c r="E28" i="4" s="1"/>
  <c r="I12" i="4"/>
  <c r="H11" i="4"/>
  <c r="I11" i="4" s="1"/>
  <c r="J12" i="4"/>
  <c r="I10" i="4"/>
  <c r="J10" i="4"/>
  <c r="G26" i="7"/>
  <c r="R25" i="7" l="1"/>
  <c r="R22" i="7"/>
  <c r="Q22" i="7"/>
</calcChain>
</file>

<file path=xl/sharedStrings.xml><?xml version="1.0" encoding="utf-8"?>
<sst xmlns="http://schemas.openxmlformats.org/spreadsheetml/2006/main" count="31" uniqueCount="16">
  <si>
    <t>x</t>
  </si>
  <si>
    <t>y</t>
  </si>
  <si>
    <t>i</t>
  </si>
  <si>
    <t>Mittelwerte</t>
  </si>
  <si>
    <t>e</t>
  </si>
  <si>
    <t>e²</t>
  </si>
  <si>
    <t>e = y-(x*b)</t>
  </si>
  <si>
    <t>i (n=8)</t>
  </si>
  <si>
    <t>Mittelwertabweichungen:</t>
  </si>
  <si>
    <t>Mittelwertabweichungen</t>
  </si>
  <si>
    <t>Ausgangswerte:</t>
  </si>
  <si>
    <t>Summe</t>
  </si>
  <si>
    <t>b =</t>
  </si>
  <si>
    <t>Fehler (gerundet):</t>
  </si>
  <si>
    <t>Gerade</t>
  </si>
  <si>
    <t>Abweichungen + Quadrate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</si>
</sst>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"/>
  </numFmts>
  <fonts count="11" x14ac:knownFonts="1">
    <font>
      <sz val="10"/>
      <name val="Arial"/>
    </font>
    <font>
      <b/>
      <sz val="12"/>
      <name val="Arial"/>
      <family val="2"/>
    </font>
    <font>
      <sz val="12"/>
      <name val="Arial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24"/>
      <name val="Arial"/>
      <family val="2"/>
    </font>
    <font>
      <sz val="14"/>
      <color indexed="10"/>
      <name val="Arial"/>
      <family val="2"/>
    </font>
    <font>
      <b/>
      <sz val="12"/>
      <color indexed="10"/>
      <name val="Arial"/>
      <family val="2"/>
    </font>
    <font>
      <sz val="18"/>
      <name val="Arial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2" borderId="0" xfId="0" applyFill="1"/>
    <xf numFmtId="0" fontId="4" fillId="2" borderId="0" xfId="0" applyFont="1" applyFill="1"/>
    <xf numFmtId="1" fontId="4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0" fillId="3" borderId="0" xfId="0" applyFill="1"/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4" borderId="0" xfId="0" applyFont="1" applyFill="1"/>
    <xf numFmtId="0" fontId="2" fillId="2" borderId="0" xfId="0" applyFont="1" applyFill="1"/>
    <xf numFmtId="0" fontId="0" fillId="3" borderId="0" xfId="0" applyFill="1" applyAlignment="1">
      <alignment horizontal="left"/>
    </xf>
    <xf numFmtId="1" fontId="4" fillId="2" borderId="0" xfId="0" applyNumberFormat="1" applyFont="1" applyFill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5" fillId="4" borderId="0" xfId="0" applyFont="1" applyFill="1"/>
    <xf numFmtId="0" fontId="5" fillId="4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9" xfId="0" applyFont="1" applyFill="1" applyBorder="1"/>
    <xf numFmtId="0" fontId="5" fillId="4" borderId="4" xfId="0" applyFont="1" applyFill="1" applyBorder="1"/>
    <xf numFmtId="0" fontId="5" fillId="4" borderId="0" xfId="0" applyFont="1" applyFill="1" applyAlignment="1">
      <alignment horizontal="center"/>
    </xf>
    <xf numFmtId="0" fontId="5" fillId="4" borderId="10" xfId="0" applyFont="1" applyFill="1" applyBorder="1"/>
    <xf numFmtId="0" fontId="5" fillId="4" borderId="3" xfId="0" applyFont="1" applyFill="1" applyBorder="1" applyAlignment="1">
      <alignment horizontal="center"/>
    </xf>
    <xf numFmtId="0" fontId="5" fillId="4" borderId="11" xfId="0" applyFont="1" applyFill="1" applyBorder="1"/>
    <xf numFmtId="0" fontId="5" fillId="4" borderId="6" xfId="0" applyFont="1" applyFill="1" applyBorder="1"/>
    <xf numFmtId="0" fontId="5" fillId="4" borderId="1" xfId="0" applyFont="1" applyFill="1" applyBorder="1"/>
    <xf numFmtId="0" fontId="5" fillId="4" borderId="8" xfId="0" applyFont="1" applyFill="1" applyBorder="1"/>
    <xf numFmtId="0" fontId="5" fillId="3" borderId="1" xfId="0" applyFont="1" applyFill="1" applyBorder="1"/>
    <xf numFmtId="0" fontId="5" fillId="3" borderId="8" xfId="0" applyFont="1" applyFill="1" applyBorder="1"/>
    <xf numFmtId="0" fontId="5" fillId="3" borderId="1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9" xfId="0" applyFont="1" applyFill="1" applyBorder="1"/>
    <xf numFmtId="0" fontId="5" fillId="3" borderId="4" xfId="0" applyFont="1" applyFill="1" applyBorder="1"/>
    <xf numFmtId="0" fontId="5" fillId="3" borderId="0" xfId="0" applyFont="1" applyFill="1" applyAlignment="1">
      <alignment horizontal="center"/>
    </xf>
    <xf numFmtId="0" fontId="5" fillId="3" borderId="10" xfId="0" applyFont="1" applyFill="1" applyBorder="1"/>
    <xf numFmtId="0" fontId="5" fillId="3" borderId="5" xfId="0" applyFont="1" applyFill="1" applyBorder="1"/>
    <xf numFmtId="0" fontId="5" fillId="3" borderId="3" xfId="0" applyFont="1" applyFill="1" applyBorder="1" applyAlignment="1">
      <alignment horizontal="center"/>
    </xf>
    <xf numFmtId="0" fontId="5" fillId="3" borderId="11" xfId="0" applyFont="1" applyFill="1" applyBorder="1"/>
    <xf numFmtId="0" fontId="5" fillId="3" borderId="6" xfId="0" applyFont="1" applyFill="1" applyBorder="1"/>
    <xf numFmtId="0" fontId="0" fillId="5" borderId="0" xfId="0" applyFill="1"/>
    <xf numFmtId="1" fontId="0" fillId="5" borderId="0" xfId="0" applyNumberFormat="1" applyFill="1"/>
    <xf numFmtId="164" fontId="0" fillId="5" borderId="0" xfId="0" applyNumberFormat="1" applyFill="1"/>
    <xf numFmtId="0" fontId="6" fillId="6" borderId="12" xfId="0" applyFont="1" applyFill="1" applyBorder="1"/>
    <xf numFmtId="0" fontId="6" fillId="6" borderId="13" xfId="0" applyFont="1" applyFill="1" applyBorder="1"/>
    <xf numFmtId="0" fontId="0" fillId="5" borderId="3" xfId="0" applyFill="1" applyBorder="1"/>
    <xf numFmtId="0" fontId="1" fillId="5" borderId="0" xfId="0" applyFont="1" applyFill="1"/>
    <xf numFmtId="0" fontId="4" fillId="5" borderId="0" xfId="0" applyFont="1" applyFill="1"/>
    <xf numFmtId="1" fontId="4" fillId="5" borderId="0" xfId="0" applyNumberFormat="1" applyFont="1" applyFill="1"/>
    <xf numFmtId="0" fontId="5" fillId="5" borderId="0" xfId="0" applyFont="1" applyFill="1"/>
    <xf numFmtId="0" fontId="7" fillId="2" borderId="1" xfId="0" applyFont="1" applyFill="1" applyBorder="1" applyAlignment="1">
      <alignment horizontal="center"/>
    </xf>
    <xf numFmtId="165" fontId="7" fillId="2" borderId="0" xfId="0" applyNumberFormat="1" applyFont="1" applyFill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9" fillId="5" borderId="0" xfId="0" applyFont="1" applyFill="1"/>
    <xf numFmtId="0" fontId="0" fillId="2" borderId="1" xfId="0" applyFill="1" applyBorder="1" applyAlignment="1">
      <alignment horizontal="center"/>
    </xf>
    <xf numFmtId="0" fontId="10" fillId="5" borderId="0" xfId="0" applyFont="1" applyFill="1"/>
    <xf numFmtId="1" fontId="10" fillId="5" borderId="0" xfId="0" applyNumberFormat="1" applyFont="1" applyFill="1"/>
    <xf numFmtId="0" fontId="10" fillId="0" borderId="0" xfId="0" applyFont="1"/>
    <xf numFmtId="1" fontId="10" fillId="0" borderId="0" xfId="0" applyNumberFormat="1" applyFont="1"/>
    <xf numFmtId="165" fontId="10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573554155491614E-2"/>
          <c:y val="5.9563088702499115E-2"/>
          <c:w val="0.91145682398340944"/>
          <c:h val="0.8589624370781451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Basis!$D$4:$D$11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</c:numCache>
            </c:numRef>
          </c:xVal>
          <c:yVal>
            <c:numRef>
              <c:f>Basis!$C$4:$C$11</c:f>
              <c:numCache>
                <c:formatCode>General</c:formatCode>
                <c:ptCount val="8"/>
                <c:pt idx="0">
                  <c:v>13</c:v>
                </c:pt>
                <c:pt idx="1">
                  <c:v>16</c:v>
                </c:pt>
                <c:pt idx="2">
                  <c:v>9</c:v>
                </c:pt>
                <c:pt idx="3">
                  <c:v>15</c:v>
                </c:pt>
                <c:pt idx="4">
                  <c:v>12</c:v>
                </c:pt>
                <c:pt idx="5">
                  <c:v>18</c:v>
                </c:pt>
                <c:pt idx="6">
                  <c:v>10</c:v>
                </c:pt>
                <c:pt idx="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2-064C-AE06-9E076CF539D6}"/>
            </c:ext>
          </c:extLst>
        </c:ser>
        <c:ser>
          <c:idx val="1"/>
          <c:order val="1"/>
          <c:tx>
            <c:v>Mittelwert von X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42-064C-AE06-9E076CF539D6}"/>
                </c:ext>
              </c:extLst>
            </c:dLbl>
            <c:dLbl>
              <c:idx val="1"/>
              <c:layout>
                <c:manualLayout>
                  <c:x val="-0.21410191190130162"/>
                  <c:y val="1.356272226921429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42-064C-AE06-9E076CF539D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Basis!$F$6:$G$6</c:f>
              <c:numCache>
                <c:formatCode>General</c:formatCode>
                <c:ptCount val="2"/>
                <c:pt idx="0">
                  <c:v>4.375</c:v>
                </c:pt>
                <c:pt idx="1">
                  <c:v>4.375</c:v>
                </c:pt>
              </c:numCache>
            </c:numRef>
          </c:xVal>
          <c:yVal>
            <c:numRef>
              <c:f>Basis!$F$7:$G$7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2-064C-AE06-9E076CF539D6}"/>
            </c:ext>
          </c:extLst>
        </c:ser>
        <c:ser>
          <c:idx val="2"/>
          <c:order val="2"/>
          <c:tx>
            <c:v>Mittelwert von Y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70612500891178098"/>
                  <c:y val="1.6723893493885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42-064C-AE06-9E076CF539D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42-064C-AE06-9E076CF539D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Basis!$F$9:$G$9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Basis!$F$8:$G$8</c:f>
              <c:numCache>
                <c:formatCode>General</c:formatCode>
                <c:ptCount val="2"/>
                <c:pt idx="0">
                  <c:v>14.125</c:v>
                </c:pt>
                <c:pt idx="1">
                  <c:v>14.125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42-064C-AE06-9E076CF53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99711"/>
        <c:axId val="1"/>
      </c:scatterChart>
      <c:valAx>
        <c:axId val="297699711"/>
        <c:scaling>
          <c:orientation val="minMax"/>
          <c:max val="9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At val="0"/>
        <c:crossBetween val="midCat"/>
        <c:majorUnit val="1"/>
        <c:minorUnit val="0.2"/>
      </c:valAx>
      <c:valAx>
        <c:axId val="1"/>
        <c:scaling>
          <c:orientation val="minMax"/>
          <c:max val="3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97699711"/>
        <c:crossesAt val="0"/>
        <c:crossBetween val="midCat"/>
        <c:majorUnit val="5"/>
        <c:minorUnit val="0.2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CFFCC"/>
    </a:solidFill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277287778611088E-2"/>
          <c:y val="3.7314672150801927E-2"/>
          <c:w val="0.95941224892646348"/>
          <c:h val="0.9278915141499413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'Fehler, -quadrate'!$D$4:$D$11</c:f>
              <c:numCache>
                <c:formatCode>General</c:formatCode>
                <c:ptCount val="8"/>
                <c:pt idx="0">
                  <c:v>-2.375</c:v>
                </c:pt>
                <c:pt idx="1">
                  <c:v>0.625</c:v>
                </c:pt>
                <c:pt idx="2">
                  <c:v>-3.375</c:v>
                </c:pt>
                <c:pt idx="3">
                  <c:v>-1.375</c:v>
                </c:pt>
                <c:pt idx="4">
                  <c:v>-0.375</c:v>
                </c:pt>
                <c:pt idx="5">
                  <c:v>2.625</c:v>
                </c:pt>
                <c:pt idx="6">
                  <c:v>2.625</c:v>
                </c:pt>
                <c:pt idx="7">
                  <c:v>1.625</c:v>
                </c:pt>
              </c:numCache>
            </c:numRef>
          </c:xVal>
          <c:yVal>
            <c:numRef>
              <c:f>'Fehler, -quadrate'!$C$4:$C$11</c:f>
              <c:numCache>
                <c:formatCode>General</c:formatCode>
                <c:ptCount val="8"/>
                <c:pt idx="0">
                  <c:v>-1.125</c:v>
                </c:pt>
                <c:pt idx="1">
                  <c:v>1.875</c:v>
                </c:pt>
                <c:pt idx="2">
                  <c:v>-5.125</c:v>
                </c:pt>
                <c:pt idx="3">
                  <c:v>0.875</c:v>
                </c:pt>
                <c:pt idx="4">
                  <c:v>-2.125</c:v>
                </c:pt>
                <c:pt idx="5">
                  <c:v>3.875</c:v>
                </c:pt>
                <c:pt idx="6">
                  <c:v>-4.125</c:v>
                </c:pt>
                <c:pt idx="7">
                  <c:v>5.875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A-CD40-B210-B53461377D94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4A-CD40-B210-B53461377D9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'Fehler, -quadrate'!$F$6:$F$7</c:f>
              <c:numCache>
                <c:formatCode>General</c:formatCode>
                <c:ptCount val="2"/>
                <c:pt idx="0">
                  <c:v>-10</c:v>
                </c:pt>
                <c:pt idx="1">
                  <c:v>10</c:v>
                </c:pt>
              </c:numCache>
            </c:numRef>
          </c:xVal>
          <c:yVal>
            <c:numRef>
              <c:f>'Fehler, -quadrate'!$G$6:$G$7</c:f>
              <c:numCache>
                <c:formatCode>General</c:formatCode>
                <c:ptCount val="2"/>
                <c:pt idx="0">
                  <c:v>-13</c:v>
                </c:pt>
                <c:pt idx="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4A-CD40-B210-B53461377D94}"/>
            </c:ext>
          </c:extLst>
        </c:ser>
        <c:ser>
          <c:idx val="2"/>
          <c:order val="2"/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dPt>
            <c:idx val="1"/>
            <c:marker>
              <c:symbol val="x"/>
              <c:size val="10"/>
              <c:spPr>
                <a:noFill/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D4A-CD40-B210-B53461377D94}"/>
              </c:ext>
            </c:extLst>
          </c:dPt>
          <c:dPt>
            <c:idx val="4"/>
            <c:marker>
              <c:symbol val="x"/>
              <c:size val="10"/>
              <c:spPr>
                <a:noFill/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D4A-CD40-B210-B53461377D94}"/>
              </c:ext>
            </c:extLst>
          </c:dPt>
          <c:xVal>
            <c:numRef>
              <c:f>'Fehler, -quadrate'!$F$9:$J$9</c:f>
              <c:numCache>
                <c:formatCode>General</c:formatCode>
                <c:ptCount val="5"/>
                <c:pt idx="0">
                  <c:v>0.625</c:v>
                </c:pt>
                <c:pt idx="1">
                  <c:v>0.625</c:v>
                </c:pt>
                <c:pt idx="2">
                  <c:v>1.6875</c:v>
                </c:pt>
                <c:pt idx="3">
                  <c:v>1.6875</c:v>
                </c:pt>
                <c:pt idx="4">
                  <c:v>0.625</c:v>
                </c:pt>
              </c:numCache>
            </c:numRef>
          </c:xVal>
          <c:yVal>
            <c:numRef>
              <c:f>'Fehler, -quadrate'!$F$10:$J$10</c:f>
              <c:numCache>
                <c:formatCode>General</c:formatCode>
                <c:ptCount val="5"/>
                <c:pt idx="0">
                  <c:v>0.8125</c:v>
                </c:pt>
                <c:pt idx="1">
                  <c:v>1.875</c:v>
                </c:pt>
                <c:pt idx="2">
                  <c:v>1.875</c:v>
                </c:pt>
                <c:pt idx="3">
                  <c:v>0.8125</c:v>
                </c:pt>
                <c:pt idx="4">
                  <c:v>0.8125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4A-CD40-B210-B53461377D94}"/>
            </c:ext>
          </c:extLst>
        </c:ser>
        <c:ser>
          <c:idx val="3"/>
          <c:order val="3"/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dPt>
            <c:idx val="1"/>
            <c:marker>
              <c:symbol val="x"/>
              <c:size val="10"/>
              <c:spPr>
                <a:noFill/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D4A-CD40-B210-B53461377D94}"/>
              </c:ext>
            </c:extLst>
          </c:dPt>
          <c:dPt>
            <c:idx val="4"/>
            <c:marker>
              <c:symbol val="x"/>
              <c:size val="10"/>
              <c:spPr>
                <a:noFill/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D4A-CD40-B210-B53461377D94}"/>
              </c:ext>
            </c:extLst>
          </c:dPt>
          <c:xVal>
            <c:numRef>
              <c:f>'Fehler, -quadrate'!$F$11:$J$11</c:f>
              <c:numCache>
                <c:formatCode>General</c:formatCode>
                <c:ptCount val="5"/>
                <c:pt idx="0">
                  <c:v>-2.375</c:v>
                </c:pt>
                <c:pt idx="1">
                  <c:v>-2.375</c:v>
                </c:pt>
                <c:pt idx="2">
                  <c:v>-4.3375000000000004</c:v>
                </c:pt>
                <c:pt idx="3">
                  <c:v>-4.3375000000000004</c:v>
                </c:pt>
                <c:pt idx="4">
                  <c:v>-2.375</c:v>
                </c:pt>
              </c:numCache>
            </c:numRef>
          </c:xVal>
          <c:yVal>
            <c:numRef>
              <c:f>'Fehler, -quadrate'!$F$12:$J$12</c:f>
              <c:numCache>
                <c:formatCode>General</c:formatCode>
                <c:ptCount val="5"/>
                <c:pt idx="0">
                  <c:v>-3.0874999999999999</c:v>
                </c:pt>
                <c:pt idx="1">
                  <c:v>-1.125</c:v>
                </c:pt>
                <c:pt idx="2">
                  <c:v>-1.125</c:v>
                </c:pt>
                <c:pt idx="3">
                  <c:v>-3.0874999999999999</c:v>
                </c:pt>
                <c:pt idx="4">
                  <c:v>-3.0874999999999999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D4A-CD40-B210-B53461377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25551"/>
        <c:axId val="1"/>
      </c:scatterChart>
      <c:valAx>
        <c:axId val="223525551"/>
        <c:scaling>
          <c:orientation val="minMax"/>
          <c:max val="6"/>
          <c:min val="-6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ysDash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At val="0"/>
        <c:crossBetween val="midCat"/>
        <c:majorUnit val="2"/>
        <c:minorUnit val="0.2"/>
      </c:valAx>
      <c:valAx>
        <c:axId val="1"/>
        <c:scaling>
          <c:orientation val="minMax"/>
          <c:max val="6"/>
          <c:min val="-6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ysDash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23525551"/>
        <c:crossesAt val="0"/>
        <c:crossBetween val="midCat"/>
        <c:majorUnit val="2"/>
        <c:minorUnit val="0.2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261128499684312"/>
          <c:y val="7.510141414667787E-2"/>
          <c:w val="0.45456112822224221"/>
          <c:h val="0.85773720367521566"/>
        </c:manualLayout>
      </c:layout>
      <c:lineChart>
        <c:grouping val="standard"/>
        <c:varyColors val="0"/>
        <c:ser>
          <c:idx val="0"/>
          <c:order val="0"/>
          <c:tx>
            <c:v>Schalter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marker>
              <c:symbol val="dash"/>
              <c:size val="20"/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C55F-7C47-82BD-3692403FEBFE}"/>
              </c:ext>
            </c:extLst>
          </c:dPt>
          <c:dLbls>
            <c:dLbl>
              <c:idx val="0"/>
              <c:layout>
                <c:manualLayout>
                  <c:x val="-0.33117520686055835"/>
                  <c:y val="-0.11505624563868727"/>
                </c:manualLayout>
              </c:layout>
              <c:tx>
                <c:rich>
                  <a:bodyPr rot="-54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Schalter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55F-7C47-82BD-3692403FEBFE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'Fehler, -quadrate'!$B$14</c:f>
              <c:numCache>
                <c:formatCode>General</c:formatCode>
                <c:ptCount val="1"/>
                <c:pt idx="0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F-7C47-82BD-3692403FEBFE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marker val="1"/>
        <c:smooth val="0"/>
        <c:axId val="330529743"/>
        <c:axId val="1"/>
      </c:lineChart>
      <c:catAx>
        <c:axId val="330529743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At val="0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30529743"/>
        <c:crosses val="autoZero"/>
        <c:crossBetween val="between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6216480617591E-2"/>
          <c:y val="4.80366181126975E-2"/>
          <c:w val="0.8221628496057366"/>
          <c:h val="0.807888577349912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OLS!$D$4:$D$11</c:f>
              <c:numCache>
                <c:formatCode>General</c:formatCode>
                <c:ptCount val="8"/>
                <c:pt idx="0">
                  <c:v>-2.375</c:v>
                </c:pt>
                <c:pt idx="1">
                  <c:v>0.625</c:v>
                </c:pt>
                <c:pt idx="2">
                  <c:v>-3.375</c:v>
                </c:pt>
                <c:pt idx="3">
                  <c:v>-1.375</c:v>
                </c:pt>
                <c:pt idx="4">
                  <c:v>-0.375</c:v>
                </c:pt>
                <c:pt idx="5">
                  <c:v>2.625</c:v>
                </c:pt>
                <c:pt idx="6">
                  <c:v>2.625</c:v>
                </c:pt>
                <c:pt idx="7">
                  <c:v>1.625</c:v>
                </c:pt>
              </c:numCache>
            </c:numRef>
          </c:xVal>
          <c:yVal>
            <c:numRef>
              <c:f>OLS!$C$4:$C$11</c:f>
              <c:numCache>
                <c:formatCode>General</c:formatCode>
                <c:ptCount val="8"/>
                <c:pt idx="0">
                  <c:v>-1.125</c:v>
                </c:pt>
                <c:pt idx="1">
                  <c:v>1.875</c:v>
                </c:pt>
                <c:pt idx="2">
                  <c:v>-5.125</c:v>
                </c:pt>
                <c:pt idx="3">
                  <c:v>0.875</c:v>
                </c:pt>
                <c:pt idx="4">
                  <c:v>-2.125</c:v>
                </c:pt>
                <c:pt idx="5">
                  <c:v>3.875</c:v>
                </c:pt>
                <c:pt idx="6">
                  <c:v>-4.125</c:v>
                </c:pt>
                <c:pt idx="7">
                  <c:v>5.875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9-ED46-B6D5-2E35A17ECA37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49-ED46-B6D5-2E35A17ECA3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OLS!$F$6:$F$7</c:f>
              <c:numCache>
                <c:formatCode>General</c:formatCode>
                <c:ptCount val="2"/>
                <c:pt idx="0">
                  <c:v>-10</c:v>
                </c:pt>
                <c:pt idx="1">
                  <c:v>10</c:v>
                </c:pt>
              </c:numCache>
            </c:numRef>
          </c:xVal>
          <c:yVal>
            <c:numRef>
              <c:f>OLS!$G$6:$G$7</c:f>
              <c:numCache>
                <c:formatCode>General</c:formatCode>
                <c:ptCount val="2"/>
                <c:pt idx="0">
                  <c:v>-70</c:v>
                </c:pt>
                <c:pt idx="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49-ED46-B6D5-2E35A17EC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97071"/>
        <c:axId val="1"/>
      </c:scatterChart>
      <c:valAx>
        <c:axId val="343197071"/>
        <c:scaling>
          <c:orientation val="minMax"/>
          <c:max val="6"/>
          <c:min val="-6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At val="0"/>
        <c:crossBetween val="midCat"/>
        <c:majorUnit val="2"/>
        <c:minorUnit val="0.2"/>
      </c:valAx>
      <c:valAx>
        <c:axId val="1"/>
        <c:scaling>
          <c:orientation val="minMax"/>
          <c:max val="6"/>
          <c:min val="-6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3197071"/>
        <c:crossesAt val="0"/>
        <c:crossBetween val="midCat"/>
        <c:majorUnit val="2"/>
        <c:minorUnit val="0.2"/>
      </c:valAx>
      <c:spPr>
        <a:solidFill>
          <a:srgbClr val="CC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84051065243217E-2"/>
          <c:y val="2.7460811447926902E-2"/>
          <c:w val="0.82560897133208044"/>
          <c:h val="0.88103436728765472"/>
        </c:manualLayout>
      </c:layout>
      <c:scatterChart>
        <c:scatterStyle val="smoothMarker"/>
        <c:varyColors val="0"/>
        <c:ser>
          <c:idx val="0"/>
          <c:order val="0"/>
          <c:tx>
            <c:v>Parabel</c:v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OLS!$Q$16:$Q$18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OLS!$R$16:$R$18</c:f>
              <c:numCache>
                <c:formatCode>General</c:formatCode>
                <c:ptCount val="3"/>
                <c:pt idx="0">
                  <c:v>4282.875</c:v>
                </c:pt>
                <c:pt idx="1">
                  <c:v>102.875</c:v>
                </c:pt>
                <c:pt idx="2">
                  <c:v>3097.875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97-894D-91AB-95F967A32EA8}"/>
            </c:ext>
          </c:extLst>
        </c:ser>
        <c:ser>
          <c:idx val="1"/>
          <c:order val="1"/>
          <c:tx>
            <c:v>laufender Fehler</c:v>
          </c:tx>
          <c:spPr>
            <a:ln w="19050">
              <a:noFill/>
            </a:ln>
          </c:spPr>
          <c:marker>
            <c:symbol val="x"/>
            <c:size val="7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circle"/>
              <c:size val="7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F97-894D-91AB-95F967A32EA8}"/>
              </c:ext>
            </c:extLst>
          </c:dPt>
          <c:xVal>
            <c:numRef>
              <c:f>OLS!$B$14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OLS!$G$26</c:f>
              <c:numCache>
                <c:formatCode>0</c:formatCode>
                <c:ptCount val="1"/>
                <c:pt idx="0">
                  <c:v>1446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97-894D-91AB-95F967A32EA8}"/>
            </c:ext>
          </c:extLst>
        </c:ser>
        <c:ser>
          <c:idx val="2"/>
          <c:order val="2"/>
          <c:tx>
            <c:v>Line der Fehlersumme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7.2683154575392817E-3"/>
                  <c:y val="-2.533514893676813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50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97-894D-91AB-95F967A32EA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97-894D-91AB-95F967A32EA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50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OLS!$Q$21:$R$21</c:f>
              <c:numCache>
                <c:formatCode>General</c:formatCode>
                <c:ptCount val="2"/>
                <c:pt idx="0">
                  <c:v>-6</c:v>
                </c:pt>
                <c:pt idx="1">
                  <c:v>7</c:v>
                </c:pt>
              </c:numCache>
            </c:numRef>
          </c:xVal>
          <c:yVal>
            <c:numRef>
              <c:f>OLS!$Q$22:$R$22</c:f>
              <c:numCache>
                <c:formatCode>0</c:formatCode>
                <c:ptCount val="2"/>
                <c:pt idx="0">
                  <c:v>1446</c:v>
                </c:pt>
                <c:pt idx="1">
                  <c:v>1446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F97-894D-91AB-95F967A32EA8}"/>
            </c:ext>
          </c:extLst>
        </c:ser>
        <c:ser>
          <c:idx val="3"/>
          <c:order val="3"/>
          <c:tx>
            <c:v>Fehler-linie zu x-Achse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12551219999718977"/>
                  <c:y val="-3.927535844047758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50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F97-894D-91AB-95F967A32EA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F97-894D-91AB-95F967A32EA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5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OLS!$Q$24:$R$24</c:f>
              <c:numCache>
                <c:formatCode>0.0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OLS!$Q$25:$R$25</c:f>
              <c:numCache>
                <c:formatCode>0.0</c:formatCode>
                <c:ptCount val="2"/>
                <c:pt idx="0">
                  <c:v>0</c:v>
                </c:pt>
                <c:pt idx="1">
                  <c:v>1446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97-894D-91AB-95F967A32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63791"/>
        <c:axId val="1"/>
      </c:scatterChart>
      <c:valAx>
        <c:axId val="343263791"/>
        <c:scaling>
          <c:orientation val="minMax"/>
          <c:max val="10"/>
          <c:min val="-6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At val="0"/>
        <c:crossBetween val="midCat"/>
        <c:majorUnit val="1"/>
        <c:minorUnit val="0.1"/>
      </c:valAx>
      <c:valAx>
        <c:axId val="1"/>
        <c:scaling>
          <c:orientation val="minMax"/>
          <c:max val="1500"/>
          <c:min val="0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6350">
            <a:noFill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3263791"/>
        <c:crossesAt val="0"/>
        <c:crossBetween val="midCat"/>
        <c:majorUnit val="100"/>
        <c:minorUnit val="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  <c:userShapes r:id="rId1"/>
</c:chartSpace>
</file>

<file path=xl/ctrlProps/ctrlProp1.xml><?xml version="1.0" encoding="utf-8"?>
<formControlPr xmlns="http://schemas.microsoft.com/office/spreadsheetml/2009/9/main" objectType="Scroll" dx="15" fmlaLink="$C$13" horiz="1" max="65" noThreeD="1" page="10" val="6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1</xdr:row>
      <xdr:rowOff>25400</xdr:rowOff>
    </xdr:from>
    <xdr:to>
      <xdr:col>9</xdr:col>
      <xdr:colOff>495300</xdr:colOff>
      <xdr:row>21</xdr:row>
      <xdr:rowOff>12700</xdr:rowOff>
    </xdr:to>
    <xdr:graphicFrame macro="">
      <xdr:nvGraphicFramePr>
        <xdr:cNvPr id="1043" name="Diagramm 19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</xdr:row>
      <xdr:rowOff>0</xdr:rowOff>
    </xdr:from>
    <xdr:to>
      <xdr:col>13</xdr:col>
      <xdr:colOff>419100</xdr:colOff>
      <xdr:row>27</xdr:row>
      <xdr:rowOff>50800</xdr:rowOff>
    </xdr:to>
    <xdr:graphicFrame macro="">
      <xdr:nvGraphicFramePr>
        <xdr:cNvPr id="10241" name="Diagramm 1">
          <a:extLst>
            <a:ext uri="{FF2B5EF4-FFF2-40B4-BE49-F238E27FC236}">
              <a16:creationId xmlns:a16="http://schemas.microsoft.com/office/drawing/2014/main" id="{00000000-0008-0000-0100-00000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14</xdr:row>
      <xdr:rowOff>38100</xdr:rowOff>
    </xdr:from>
    <xdr:to>
      <xdr:col>1</xdr:col>
      <xdr:colOff>1028700</xdr:colOff>
      <xdr:row>30</xdr:row>
      <xdr:rowOff>38100</xdr:rowOff>
    </xdr:to>
    <xdr:graphicFrame macro="">
      <xdr:nvGraphicFramePr>
        <xdr:cNvPr id="10242" name="Diagramm 2">
          <a:extLst>
            <a:ext uri="{FF2B5EF4-FFF2-40B4-BE49-F238E27FC236}">
              <a16:creationId xmlns:a16="http://schemas.microsoft.com/office/drawing/2014/main" id="{00000000-0008-0000-0100-000002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0.03184</cdr:x>
      <cdr:y>0.0484</cdr:y>
    </cdr:from>
    <cdr:to>
      <cdr:x>0.23663</cdr:x>
      <cdr:y>0.09765</cdr:y>
    </cdr:to>
    <cdr:sp macro="" textlink="">
      <cdr:nvSpPr>
        <cdr:cNvPr id="29697" name="Text Box 1">
          <a:extLst xmlns:a="http://schemas.openxmlformats.org/drawingml/2006/main">
            <a:ext uri="{FF2B5EF4-FFF2-40B4-BE49-F238E27FC236}">
              <a16:creationId xmlns:a16="http://schemas.microsoft.com/office/drawing/2014/main" id="{83D7EEA0-A249-39FD-7C4B-64714390CC4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9487" y="247698"/>
          <a:ext cx="1347216" cy="2520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115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Gerade: y = b*x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38100</xdr:rowOff>
    </xdr:from>
    <xdr:to>
      <xdr:col>8</xdr:col>
      <xdr:colOff>266700</xdr:colOff>
      <xdr:row>16</xdr:row>
      <xdr:rowOff>12700</xdr:rowOff>
    </xdr:to>
    <xdr:graphicFrame macro="">
      <xdr:nvGraphicFramePr>
        <xdr:cNvPr id="18434" name="Diagramm 2">
          <a:extLst>
            <a:ext uri="{FF2B5EF4-FFF2-40B4-BE49-F238E27FC236}">
              <a16:creationId xmlns:a16="http://schemas.microsoft.com/office/drawing/2014/main" id="{00000000-0008-0000-0200-000002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635000</xdr:colOff>
      <xdr:row>0</xdr:row>
      <xdr:rowOff>50800</xdr:rowOff>
    </xdr:from>
    <xdr:to>
      <xdr:col>12</xdr:col>
      <xdr:colOff>520700</xdr:colOff>
      <xdr:row>29</xdr:row>
      <xdr:rowOff>88900</xdr:rowOff>
    </xdr:to>
    <xdr:graphicFrame macro="">
      <xdr:nvGraphicFramePr>
        <xdr:cNvPr id="18435" name="Diagramm 3">
          <a:extLst>
            <a:ext uri="{FF2B5EF4-FFF2-40B4-BE49-F238E27FC236}">
              <a16:creationId xmlns:a16="http://schemas.microsoft.com/office/drawing/2014/main" id="{00000000-0008-0000-0200-000003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101600</xdr:colOff>
          <xdr:row>14</xdr:row>
          <xdr:rowOff>127000</xdr:rowOff>
        </xdr:from>
        <xdr:to>
          <xdr:col>3</xdr:col>
          <xdr:colOff>152400</xdr:colOff>
          <xdr:row>16</xdr:row>
          <xdr:rowOff>177800</xdr:rowOff>
        </xdr:to>
        <xdr:sp macro="" textlink="">
          <xdr:nvSpPr>
            <xdr:cNvPr id="18448" name="Scroll Bar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2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0.54298</cdr:x>
      <cdr:y>0.84483</cdr:y>
    </cdr:from>
    <cdr:to>
      <cdr:x>0.74713</cdr:x>
      <cdr:y>0.84483</cdr:y>
    </cdr:to>
    <cdr:sp macro="" textlink="">
      <cdr:nvSpPr>
        <cdr:cNvPr id="19457" name="Line 1">
          <a:extLst xmlns:a="http://schemas.openxmlformats.org/drawingml/2006/main">
            <a:ext uri="{FF2B5EF4-FFF2-40B4-BE49-F238E27FC236}">
              <a16:creationId xmlns:a16="http://schemas.microsoft.com/office/drawing/2014/main" id="{82D4D8BF-4420-6DF0-6439-53E2B6600199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379066" y="4699476"/>
          <a:ext cx="89449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0.85092</cdr:x>
      <cdr:y>0.93785</cdr:y>
    </cdr:from>
    <cdr:to>
      <cdr:x>0.9337</cdr:x>
      <cdr:y>0.97197</cdr:y>
    </cdr:to>
    <cdr:sp macro="" textlink="">
      <cdr:nvSpPr>
        <cdr:cNvPr id="19459" name="Text Box 3">
          <a:extLst xmlns:a="http://schemas.openxmlformats.org/drawingml/2006/main">
            <a:ext uri="{FF2B5EF4-FFF2-40B4-BE49-F238E27FC236}">
              <a16:creationId xmlns:a16="http://schemas.microsoft.com/office/drawing/2014/main" id="{ABA2E734-DDAA-9810-C185-DF54BDDF58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28304" y="5216906"/>
          <a:ext cx="362722" cy="1897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b</a:t>
          </a:r>
        </a:p>
      </cdr:txBody>
    </cdr:sp>
  </cdr:relSizeAnchor>
  <cdr:relSizeAnchor xmlns:cdr="http://schemas.openxmlformats.org/drawingml/2006/chartDrawing">
    <cdr:from>
      <cdr:x>0.19743</cdr:x>
      <cdr:y>0.03711</cdr:y>
    </cdr:from>
    <cdr:to>
      <cdr:x>0.32491</cdr:x>
      <cdr:y>0.1559</cdr:y>
    </cdr:to>
    <cdr:pic>
      <cdr:nvPicPr>
        <cdr:cNvPr id="19460" name="Picture 4">
          <a:extLst xmlns:a="http://schemas.openxmlformats.org/drawingml/2006/main">
            <a:ext uri="{FF2B5EF4-FFF2-40B4-BE49-F238E27FC236}">
              <a16:creationId xmlns:a16="http://schemas.microsoft.com/office/drawing/2014/main" id="{9C22B3AA-1E5D-BDCC-548A-4D81B30065EF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65051" y="206439"/>
          <a:ext cx="558527" cy="660781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0.62869</cdr:x>
      <cdr:y>0.75353</cdr:y>
    </cdr:from>
    <cdr:to>
      <cdr:x>0.83749</cdr:x>
      <cdr:y>0.84263</cdr:y>
    </cdr:to>
    <cdr:pic>
      <cdr:nvPicPr>
        <cdr:cNvPr id="19461" name="Picture 5">
          <a:extLst xmlns:a="http://schemas.openxmlformats.org/drawingml/2006/main">
            <a:ext uri="{FF2B5EF4-FFF2-40B4-BE49-F238E27FC236}">
              <a16:creationId xmlns:a16="http://schemas.microsoft.com/office/drawing/2014/main" id="{0A7AE774-694C-9597-AFCE-463791CA77DF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754627" y="4191603"/>
          <a:ext cx="914828" cy="495586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zoomScale="130" workbookViewId="0">
      <selection activeCell="K19" sqref="K19"/>
    </sheetView>
  </sheetViews>
  <sheetFormatPr baseColWidth="10" defaultRowHeight="13" x14ac:dyDescent="0.15"/>
  <cols>
    <col min="1" max="1" width="2.1640625" style="55" customWidth="1"/>
    <col min="2" max="2" width="13.33203125" customWidth="1"/>
    <col min="3" max="3" width="7.83203125" customWidth="1"/>
    <col min="4" max="4" width="7.1640625" customWidth="1"/>
  </cols>
  <sheetData>
    <row r="1" spans="2:14" s="55" customFormat="1" ht="7.5" customHeight="1" x14ac:dyDescent="0.15"/>
    <row r="2" spans="2:14" ht="16" x14ac:dyDescent="0.2">
      <c r="B2" s="19" t="s">
        <v>10</v>
      </c>
      <c r="C2" s="26"/>
      <c r="D2" s="27"/>
      <c r="E2" s="64"/>
      <c r="F2" s="55"/>
      <c r="G2" s="55"/>
      <c r="H2" s="55"/>
      <c r="I2" s="55"/>
      <c r="J2" s="55"/>
      <c r="K2" s="55"/>
      <c r="L2" s="55"/>
      <c r="M2" s="55"/>
      <c r="N2" s="55"/>
    </row>
    <row r="3" spans="2:14" ht="16" x14ac:dyDescent="0.2">
      <c r="B3" s="28" t="s">
        <v>7</v>
      </c>
      <c r="C3" s="29" t="s">
        <v>1</v>
      </c>
      <c r="D3" s="30" t="s">
        <v>0</v>
      </c>
      <c r="E3" s="64"/>
      <c r="F3" s="55"/>
      <c r="G3" s="55"/>
      <c r="H3" s="55"/>
      <c r="I3" s="55"/>
      <c r="J3" s="55"/>
      <c r="K3" s="55"/>
      <c r="L3" s="55"/>
      <c r="M3" s="55"/>
      <c r="N3" s="55"/>
    </row>
    <row r="4" spans="2:14" ht="16" x14ac:dyDescent="0.2">
      <c r="B4" s="31">
        <v>1</v>
      </c>
      <c r="C4" s="32">
        <v>13</v>
      </c>
      <c r="D4" s="33">
        <v>2</v>
      </c>
      <c r="E4" s="64"/>
      <c r="F4" s="55"/>
      <c r="G4" s="55"/>
      <c r="H4" s="55"/>
      <c r="I4" s="55"/>
      <c r="J4" s="55"/>
      <c r="K4" s="55"/>
      <c r="L4" s="55"/>
      <c r="M4" s="55"/>
      <c r="N4" s="55"/>
    </row>
    <row r="5" spans="2:14" ht="16" x14ac:dyDescent="0.2">
      <c r="B5" s="34">
        <v>2</v>
      </c>
      <c r="C5" s="35">
        <v>16</v>
      </c>
      <c r="D5" s="27">
        <v>5</v>
      </c>
      <c r="E5" s="64"/>
      <c r="F5" s="55"/>
      <c r="G5" s="55"/>
      <c r="H5" s="55"/>
      <c r="I5" s="55"/>
      <c r="J5" s="55"/>
      <c r="K5" s="55"/>
      <c r="L5" s="55"/>
      <c r="M5" s="55"/>
      <c r="N5" s="55"/>
    </row>
    <row r="6" spans="2:14" ht="16" x14ac:dyDescent="0.2">
      <c r="B6" s="34">
        <v>3</v>
      </c>
      <c r="C6" s="35">
        <v>9</v>
      </c>
      <c r="D6" s="27">
        <v>1</v>
      </c>
      <c r="E6" s="64"/>
      <c r="F6" s="55">
        <f>D12</f>
        <v>4.375</v>
      </c>
      <c r="G6" s="55">
        <f>D12</f>
        <v>4.375</v>
      </c>
      <c r="H6" s="55"/>
      <c r="I6" s="55"/>
      <c r="J6" s="55"/>
      <c r="K6" s="55"/>
      <c r="L6" s="55"/>
      <c r="M6" s="55"/>
      <c r="N6" s="55"/>
    </row>
    <row r="7" spans="2:14" ht="16" x14ac:dyDescent="0.2">
      <c r="B7" s="34">
        <v>4</v>
      </c>
      <c r="C7" s="35">
        <v>15</v>
      </c>
      <c r="D7" s="27">
        <v>3</v>
      </c>
      <c r="E7" s="64"/>
      <c r="F7" s="55">
        <v>0</v>
      </c>
      <c r="G7" s="55">
        <v>30</v>
      </c>
      <c r="H7" s="55"/>
      <c r="I7" s="55"/>
      <c r="J7" s="55"/>
      <c r="K7" s="55"/>
      <c r="L7" s="55"/>
      <c r="M7" s="55"/>
      <c r="N7" s="55"/>
    </row>
    <row r="8" spans="2:14" ht="16" x14ac:dyDescent="0.2">
      <c r="B8" s="34">
        <v>5</v>
      </c>
      <c r="C8" s="35">
        <v>12</v>
      </c>
      <c r="D8" s="27">
        <v>4</v>
      </c>
      <c r="E8" s="64"/>
      <c r="F8" s="55">
        <f>C12</f>
        <v>14.125</v>
      </c>
      <c r="G8" s="55">
        <f>C12</f>
        <v>14.125</v>
      </c>
      <c r="H8" s="55"/>
      <c r="I8" s="55"/>
      <c r="J8" s="55"/>
      <c r="K8" s="55"/>
      <c r="L8" s="55"/>
      <c r="M8" s="55"/>
      <c r="N8" s="55"/>
    </row>
    <row r="9" spans="2:14" ht="16" x14ac:dyDescent="0.2">
      <c r="B9" s="34">
        <v>6</v>
      </c>
      <c r="C9" s="35">
        <v>18</v>
      </c>
      <c r="D9" s="27">
        <v>7</v>
      </c>
      <c r="E9" s="64"/>
      <c r="F9" s="55">
        <v>0</v>
      </c>
      <c r="G9" s="55">
        <v>9</v>
      </c>
      <c r="H9" s="55"/>
      <c r="I9" s="55"/>
      <c r="J9" s="55"/>
      <c r="K9" s="55"/>
      <c r="L9" s="55"/>
      <c r="M9" s="55"/>
      <c r="N9" s="55"/>
    </row>
    <row r="10" spans="2:14" ht="16" x14ac:dyDescent="0.2">
      <c r="B10" s="34">
        <v>7</v>
      </c>
      <c r="C10" s="35">
        <v>10</v>
      </c>
      <c r="D10" s="27">
        <v>7</v>
      </c>
      <c r="E10" s="64"/>
      <c r="F10" s="55"/>
      <c r="G10" s="55"/>
      <c r="H10" s="55"/>
      <c r="I10" s="55"/>
      <c r="J10" s="55"/>
      <c r="K10" s="55"/>
      <c r="L10" s="55"/>
      <c r="M10" s="55"/>
      <c r="N10" s="55"/>
    </row>
    <row r="11" spans="2:14" ht="16" x14ac:dyDescent="0.2">
      <c r="B11" s="36">
        <v>8</v>
      </c>
      <c r="C11" s="37">
        <v>20</v>
      </c>
      <c r="D11" s="38">
        <v>6</v>
      </c>
      <c r="E11" s="64"/>
      <c r="F11" s="55"/>
      <c r="G11" s="55"/>
      <c r="H11" s="55"/>
      <c r="I11" s="55"/>
      <c r="J11" s="55"/>
      <c r="K11" s="55"/>
      <c r="L11" s="55"/>
      <c r="M11" s="55"/>
      <c r="N11" s="55"/>
    </row>
    <row r="12" spans="2:14" ht="16" x14ac:dyDescent="0.2">
      <c r="B12" s="39" t="s">
        <v>3</v>
      </c>
      <c r="C12" s="39">
        <f>AVERAGE(C4:C11)</f>
        <v>14.125</v>
      </c>
      <c r="D12" s="40">
        <f>AVERAGE(D4:D11)</f>
        <v>4.375</v>
      </c>
      <c r="E12" s="64"/>
      <c r="F12" s="55"/>
      <c r="G12" s="55"/>
      <c r="H12" s="55"/>
      <c r="I12" s="55"/>
      <c r="J12" s="55"/>
      <c r="K12" s="55"/>
      <c r="L12" s="55"/>
      <c r="M12" s="55"/>
      <c r="N12" s="55"/>
    </row>
    <row r="13" spans="2:14" ht="16" x14ac:dyDescent="0.2">
      <c r="B13" s="64"/>
      <c r="C13" s="64"/>
      <c r="D13" s="64"/>
      <c r="E13" s="64"/>
      <c r="F13" s="55"/>
      <c r="G13" s="55"/>
      <c r="H13" s="55"/>
      <c r="I13" s="55"/>
      <c r="J13" s="55"/>
      <c r="K13" s="55"/>
      <c r="L13" s="55"/>
      <c r="M13" s="55"/>
      <c r="N13" s="55"/>
    </row>
    <row r="14" spans="2:14" ht="16" x14ac:dyDescent="0.2">
      <c r="B14" s="64"/>
      <c r="C14" s="64"/>
      <c r="D14" s="64"/>
      <c r="E14" s="64"/>
      <c r="F14" s="55"/>
      <c r="G14" s="55"/>
      <c r="H14" s="55"/>
      <c r="I14" s="55"/>
      <c r="J14" s="55"/>
      <c r="K14" s="55"/>
      <c r="L14" s="55"/>
      <c r="M14" s="55"/>
      <c r="N14" s="55"/>
    </row>
    <row r="15" spans="2:14" ht="16" x14ac:dyDescent="0.2">
      <c r="B15" s="25" t="s">
        <v>8</v>
      </c>
      <c r="C15" s="41"/>
      <c r="D15" s="42"/>
      <c r="E15" s="64"/>
      <c r="F15" s="55"/>
      <c r="G15" s="55"/>
      <c r="H15" s="55"/>
      <c r="I15" s="55"/>
      <c r="J15" s="55"/>
      <c r="K15" s="55"/>
      <c r="L15" s="55"/>
      <c r="M15" s="55"/>
      <c r="N15" s="55"/>
    </row>
    <row r="16" spans="2:14" ht="16" x14ac:dyDescent="0.2">
      <c r="B16" s="43" t="s">
        <v>7</v>
      </c>
      <c r="C16" s="44" t="s">
        <v>1</v>
      </c>
      <c r="D16" s="45" t="s">
        <v>0</v>
      </c>
      <c r="E16" s="64"/>
      <c r="F16" s="55"/>
      <c r="G16" s="55"/>
      <c r="H16" s="55"/>
      <c r="I16" s="55"/>
      <c r="J16" s="55"/>
      <c r="K16" s="55"/>
      <c r="L16" s="55"/>
      <c r="M16" s="55"/>
      <c r="N16" s="55"/>
    </row>
    <row r="17" spans="2:14" ht="16" x14ac:dyDescent="0.2">
      <c r="B17" s="46">
        <v>1</v>
      </c>
      <c r="C17" s="47">
        <f t="shared" ref="C17:D24" si="0">C4-C$12</f>
        <v>-1.125</v>
      </c>
      <c r="D17" s="48">
        <f t="shared" si="0"/>
        <v>-2.375</v>
      </c>
      <c r="E17" s="64"/>
      <c r="F17" s="55"/>
      <c r="G17" s="55"/>
      <c r="H17" s="55"/>
      <c r="I17" s="55"/>
      <c r="J17" s="55"/>
      <c r="K17" s="55"/>
      <c r="L17" s="55"/>
      <c r="M17" s="55"/>
      <c r="N17" s="55"/>
    </row>
    <row r="18" spans="2:14" ht="16" x14ac:dyDescent="0.2">
      <c r="B18" s="49">
        <v>2</v>
      </c>
      <c r="C18" s="50">
        <f t="shared" si="0"/>
        <v>1.875</v>
      </c>
      <c r="D18" s="51">
        <f t="shared" si="0"/>
        <v>0.625</v>
      </c>
      <c r="E18" s="64"/>
      <c r="F18" s="55"/>
      <c r="G18" s="55"/>
      <c r="H18" s="55"/>
      <c r="I18" s="55"/>
      <c r="J18" s="55"/>
      <c r="K18" s="55"/>
      <c r="L18" s="55"/>
      <c r="M18" s="55"/>
      <c r="N18" s="55"/>
    </row>
    <row r="19" spans="2:14" ht="16" x14ac:dyDescent="0.2">
      <c r="B19" s="49">
        <v>3</v>
      </c>
      <c r="C19" s="50">
        <f t="shared" si="0"/>
        <v>-5.125</v>
      </c>
      <c r="D19" s="51">
        <f t="shared" si="0"/>
        <v>-3.375</v>
      </c>
      <c r="E19" s="64"/>
      <c r="F19" s="55"/>
      <c r="G19" s="55"/>
      <c r="H19" s="55"/>
      <c r="I19" s="55"/>
      <c r="J19" s="55"/>
      <c r="K19" s="55"/>
      <c r="L19" s="55"/>
      <c r="M19" s="55"/>
      <c r="N19" s="55"/>
    </row>
    <row r="20" spans="2:14" ht="16" x14ac:dyDescent="0.2">
      <c r="B20" s="49">
        <v>4</v>
      </c>
      <c r="C20" s="50">
        <f t="shared" si="0"/>
        <v>0.875</v>
      </c>
      <c r="D20" s="51">
        <f t="shared" si="0"/>
        <v>-1.375</v>
      </c>
      <c r="E20" s="64"/>
      <c r="F20" s="55"/>
      <c r="G20" s="55"/>
      <c r="H20" s="55"/>
      <c r="I20" s="55"/>
      <c r="J20" s="55"/>
      <c r="K20" s="55"/>
      <c r="L20" s="55"/>
      <c r="M20" s="55"/>
      <c r="N20" s="55"/>
    </row>
    <row r="21" spans="2:14" ht="16" x14ac:dyDescent="0.2">
      <c r="B21" s="49">
        <v>5</v>
      </c>
      <c r="C21" s="50">
        <f t="shared" si="0"/>
        <v>-2.125</v>
      </c>
      <c r="D21" s="51">
        <f t="shared" si="0"/>
        <v>-0.375</v>
      </c>
      <c r="E21" s="64"/>
      <c r="F21" s="55"/>
      <c r="G21" s="55"/>
      <c r="H21" s="55"/>
      <c r="I21" s="55"/>
      <c r="J21" s="55"/>
      <c r="K21" s="55"/>
      <c r="L21" s="55"/>
      <c r="M21" s="55"/>
      <c r="N21" s="55"/>
    </row>
    <row r="22" spans="2:14" ht="16" x14ac:dyDescent="0.2">
      <c r="B22" s="49">
        <v>6</v>
      </c>
      <c r="C22" s="50">
        <f t="shared" si="0"/>
        <v>3.875</v>
      </c>
      <c r="D22" s="51">
        <f t="shared" si="0"/>
        <v>2.625</v>
      </c>
      <c r="E22" s="64"/>
      <c r="F22" s="55"/>
      <c r="G22" s="55"/>
      <c r="H22" s="55"/>
      <c r="I22" s="55"/>
      <c r="J22" s="55"/>
      <c r="K22" s="55"/>
      <c r="L22" s="55"/>
      <c r="M22" s="55"/>
      <c r="N22" s="55"/>
    </row>
    <row r="23" spans="2:14" ht="16" x14ac:dyDescent="0.2">
      <c r="B23" s="49">
        <v>7</v>
      </c>
      <c r="C23" s="50">
        <f t="shared" si="0"/>
        <v>-4.125</v>
      </c>
      <c r="D23" s="51">
        <f t="shared" si="0"/>
        <v>2.625</v>
      </c>
      <c r="E23" s="64"/>
      <c r="F23" s="55"/>
      <c r="G23" s="55"/>
      <c r="H23" s="55"/>
      <c r="I23" s="55"/>
      <c r="J23" s="55"/>
      <c r="K23" s="55"/>
      <c r="L23" s="55"/>
      <c r="M23" s="55"/>
      <c r="N23" s="55"/>
    </row>
    <row r="24" spans="2:14" ht="16" x14ac:dyDescent="0.2">
      <c r="B24" s="52">
        <v>8</v>
      </c>
      <c r="C24" s="53">
        <f t="shared" si="0"/>
        <v>5.875</v>
      </c>
      <c r="D24" s="54">
        <f t="shared" si="0"/>
        <v>1.625</v>
      </c>
      <c r="E24" s="64"/>
      <c r="F24" s="55"/>
      <c r="G24" s="55"/>
      <c r="H24" s="55"/>
      <c r="I24" s="55"/>
      <c r="J24" s="55"/>
      <c r="K24" s="55"/>
      <c r="L24" s="55"/>
      <c r="M24" s="55"/>
      <c r="N24" s="55"/>
    </row>
    <row r="25" spans="2:14" x14ac:dyDescent="0.15"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</row>
    <row r="26" spans="2:14" x14ac:dyDescent="0.15"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</row>
    <row r="27" spans="2:14" x14ac:dyDescent="0.15"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</row>
    <row r="28" spans="2:14" x14ac:dyDescent="0.15"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</row>
    <row r="29" spans="2:14" x14ac:dyDescent="0.15"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</row>
    <row r="30" spans="2:14" x14ac:dyDescent="0.15"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</row>
    <row r="31" spans="2:14" x14ac:dyDescent="0.15"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</row>
    <row r="32" spans="2:14" x14ac:dyDescent="0.15"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8"/>
  <sheetViews>
    <sheetView zoomScaleNormal="100" workbookViewId="0">
      <selection activeCell="G30" sqref="G30"/>
    </sheetView>
  </sheetViews>
  <sheetFormatPr baseColWidth="10" defaultRowHeight="13" x14ac:dyDescent="0.15"/>
  <cols>
    <col min="1" max="1" width="1.1640625" style="55" customWidth="1"/>
    <col min="2" max="2" width="14.5" customWidth="1"/>
    <col min="3" max="4" width="11.5" bestFit="1" customWidth="1"/>
    <col min="6" max="6" width="13.1640625" customWidth="1"/>
    <col min="7" max="7" width="8" customWidth="1"/>
    <col min="8" max="8" width="6.5" customWidth="1"/>
    <col min="9" max="9" width="13.1640625" customWidth="1"/>
    <col min="10" max="10" width="7.83203125" customWidth="1"/>
    <col min="12" max="13" width="11.5" bestFit="1" customWidth="1"/>
  </cols>
  <sheetData>
    <row r="1" spans="2:16" s="55" customFormat="1" ht="6" customHeight="1" x14ac:dyDescent="0.15"/>
    <row r="2" spans="2:16" s="55" customFormat="1" x14ac:dyDescent="0.15">
      <c r="B2" s="12" t="s">
        <v>8</v>
      </c>
      <c r="C2" s="12"/>
      <c r="D2" s="12"/>
    </row>
    <row r="3" spans="2:16" x14ac:dyDescent="0.15">
      <c r="B3" s="13" t="s">
        <v>2</v>
      </c>
      <c r="C3" s="14" t="s">
        <v>1</v>
      </c>
      <c r="D3" s="14" t="s">
        <v>0</v>
      </c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</row>
    <row r="4" spans="2:16" x14ac:dyDescent="0.15">
      <c r="B4" s="14">
        <v>1</v>
      </c>
      <c r="C4" s="70">
        <f>Basis!C17</f>
        <v>-1.125</v>
      </c>
      <c r="D4" s="13">
        <f>Basis!D17</f>
        <v>-2.375</v>
      </c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</row>
    <row r="5" spans="2:16" x14ac:dyDescent="0.15">
      <c r="B5" s="16">
        <v>2</v>
      </c>
      <c r="C5" s="71">
        <f>Basis!C18</f>
        <v>1.875</v>
      </c>
      <c r="D5" s="15">
        <f>Basis!D18</f>
        <v>0.625</v>
      </c>
      <c r="E5" s="55"/>
      <c r="F5" s="55"/>
      <c r="G5" s="55" t="s">
        <v>14</v>
      </c>
      <c r="H5" s="55"/>
      <c r="I5" s="55"/>
      <c r="J5" s="55"/>
      <c r="K5" s="55"/>
      <c r="L5" s="55"/>
      <c r="M5" s="55"/>
      <c r="N5" s="55"/>
      <c r="O5" s="55"/>
      <c r="P5" s="55"/>
    </row>
    <row r="6" spans="2:16" x14ac:dyDescent="0.15">
      <c r="B6" s="16">
        <v>3</v>
      </c>
      <c r="C6" s="71">
        <f>Basis!C19</f>
        <v>-5.125</v>
      </c>
      <c r="D6" s="15">
        <f>Basis!D19</f>
        <v>-3.375</v>
      </c>
      <c r="E6" s="55"/>
      <c r="F6" s="55">
        <v>-10</v>
      </c>
      <c r="G6" s="55">
        <f>B14*-10</f>
        <v>-13</v>
      </c>
      <c r="H6" s="55"/>
      <c r="I6" s="55"/>
      <c r="J6" s="55"/>
      <c r="K6" s="55"/>
      <c r="L6" s="55"/>
      <c r="M6" s="55"/>
      <c r="N6" s="55"/>
      <c r="O6" s="55"/>
      <c r="P6" s="55"/>
    </row>
    <row r="7" spans="2:16" x14ac:dyDescent="0.15">
      <c r="B7" s="16">
        <v>4</v>
      </c>
      <c r="C7" s="71">
        <f>Basis!C20</f>
        <v>0.875</v>
      </c>
      <c r="D7" s="15">
        <f>Basis!D20</f>
        <v>-1.375</v>
      </c>
      <c r="E7" s="55"/>
      <c r="F7" s="55">
        <v>10</v>
      </c>
      <c r="G7" s="55">
        <f>B14*10</f>
        <v>13</v>
      </c>
      <c r="H7" s="55"/>
      <c r="I7" s="55"/>
      <c r="J7" s="55"/>
      <c r="K7" s="55"/>
      <c r="L7" s="55"/>
      <c r="M7" s="55"/>
      <c r="N7" s="55"/>
      <c r="O7" s="55"/>
      <c r="P7" s="55"/>
    </row>
    <row r="8" spans="2:16" x14ac:dyDescent="0.15">
      <c r="B8" s="16">
        <v>5</v>
      </c>
      <c r="C8" s="71">
        <f>Basis!C21</f>
        <v>-2.125</v>
      </c>
      <c r="D8" s="15">
        <f>Basis!D21</f>
        <v>-0.375</v>
      </c>
      <c r="E8" s="55"/>
      <c r="F8" s="55"/>
      <c r="G8" s="55" t="s">
        <v>15</v>
      </c>
      <c r="H8" s="55"/>
      <c r="I8" s="55"/>
      <c r="J8" s="55"/>
      <c r="K8" s="55"/>
      <c r="L8" s="55"/>
      <c r="M8" s="55"/>
      <c r="N8" s="55"/>
      <c r="O8" s="55"/>
      <c r="P8" s="55"/>
    </row>
    <row r="9" spans="2:16" x14ac:dyDescent="0.15">
      <c r="B9" s="16">
        <v>6</v>
      </c>
      <c r="C9" s="71">
        <f>Basis!C22</f>
        <v>3.875</v>
      </c>
      <c r="D9" s="15">
        <f>Basis!D22</f>
        <v>2.625</v>
      </c>
      <c r="E9" s="55"/>
      <c r="F9" s="55">
        <f>$D$5</f>
        <v>0.625</v>
      </c>
      <c r="G9" s="55">
        <f>$D$5</f>
        <v>0.625</v>
      </c>
      <c r="H9" s="55">
        <f>F9+(H10-F10)</f>
        <v>1.6875</v>
      </c>
      <c r="I9" s="55">
        <f>$H$9</f>
        <v>1.6875</v>
      </c>
      <c r="J9" s="55">
        <f>$D$5</f>
        <v>0.625</v>
      </c>
      <c r="K9" s="55"/>
      <c r="L9" s="55"/>
      <c r="M9" s="55"/>
      <c r="N9" s="55"/>
      <c r="O9" s="55"/>
      <c r="P9" s="55"/>
    </row>
    <row r="10" spans="2:16" x14ac:dyDescent="0.15">
      <c r="B10" s="16">
        <v>7</v>
      </c>
      <c r="C10" s="71">
        <f>Basis!C23</f>
        <v>-4.125</v>
      </c>
      <c r="D10" s="15">
        <f>Basis!D23</f>
        <v>2.625</v>
      </c>
      <c r="E10" s="55"/>
      <c r="F10" s="55">
        <f>F9*B14</f>
        <v>0.8125</v>
      </c>
      <c r="G10" s="60">
        <f>C5</f>
        <v>1.875</v>
      </c>
      <c r="H10" s="60">
        <f>C5</f>
        <v>1.875</v>
      </c>
      <c r="I10" s="60">
        <f>$F$10</f>
        <v>0.8125</v>
      </c>
      <c r="J10" s="60">
        <f>F10</f>
        <v>0.8125</v>
      </c>
      <c r="K10" s="55"/>
      <c r="L10" s="55"/>
      <c r="M10" s="55"/>
      <c r="N10" s="55"/>
      <c r="O10" s="55"/>
      <c r="P10" s="55"/>
    </row>
    <row r="11" spans="2:16" x14ac:dyDescent="0.15">
      <c r="B11" s="18">
        <v>8</v>
      </c>
      <c r="C11" s="72">
        <f>Basis!C24</f>
        <v>5.875</v>
      </c>
      <c r="D11" s="17">
        <f>Basis!D24</f>
        <v>1.625</v>
      </c>
      <c r="E11" s="55"/>
      <c r="F11" s="55">
        <f>$D$4</f>
        <v>-2.375</v>
      </c>
      <c r="G11" s="55">
        <f>$D$4</f>
        <v>-2.375</v>
      </c>
      <c r="H11" s="55">
        <f>F12-(C4-F11)</f>
        <v>-4.3375000000000004</v>
      </c>
      <c r="I11" s="55">
        <f>$H$11</f>
        <v>-4.3375000000000004</v>
      </c>
      <c r="J11" s="55">
        <f>$D$4</f>
        <v>-2.375</v>
      </c>
      <c r="K11" s="55"/>
      <c r="L11" s="55"/>
      <c r="M11" s="55"/>
      <c r="N11" s="55"/>
      <c r="O11" s="55"/>
      <c r="P11" s="55"/>
    </row>
    <row r="12" spans="2:16" ht="3" customHeight="1" thickBot="1" x14ac:dyDescent="0.2">
      <c r="B12" s="55"/>
      <c r="C12" s="55"/>
      <c r="D12" s="55"/>
      <c r="E12" s="55"/>
      <c r="F12" s="55">
        <f>F11*B14</f>
        <v>-3.0874999999999999</v>
      </c>
      <c r="G12" s="55">
        <f>$C$4</f>
        <v>-1.125</v>
      </c>
      <c r="H12" s="55">
        <f>$G$12</f>
        <v>-1.125</v>
      </c>
      <c r="I12" s="55">
        <f>$F$12</f>
        <v>-3.0874999999999999</v>
      </c>
      <c r="J12" s="55">
        <f>$F$12</f>
        <v>-3.0874999999999999</v>
      </c>
      <c r="K12" s="55"/>
      <c r="L12" s="55"/>
      <c r="M12" s="55"/>
      <c r="N12" s="55"/>
      <c r="O12" s="55"/>
      <c r="P12" s="55"/>
    </row>
    <row r="13" spans="2:16" ht="30" x14ac:dyDescent="0.3">
      <c r="B13" s="58" t="s">
        <v>12</v>
      </c>
      <c r="C13" s="55"/>
      <c r="D13" s="74"/>
      <c r="E13" s="61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</row>
    <row r="14" spans="2:16" ht="31" thickBot="1" x14ac:dyDescent="0.35">
      <c r="B14" s="59">
        <v>1.3</v>
      </c>
      <c r="C14" s="55"/>
      <c r="D14" s="74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</row>
    <row r="15" spans="2:16" ht="4.5" customHeight="1" x14ac:dyDescent="0.15"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</row>
    <row r="16" spans="2:16" ht="4.5" customHeight="1" x14ac:dyDescent="0.15"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</row>
    <row r="17" spans="2:16" ht="16" x14ac:dyDescent="0.2">
      <c r="B17" s="55"/>
      <c r="C17" s="20" t="s">
        <v>13</v>
      </c>
      <c r="D17" s="1"/>
      <c r="E17" s="1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</row>
    <row r="18" spans="2:16" ht="18" x14ac:dyDescent="0.2">
      <c r="B18" s="55"/>
      <c r="C18" s="2" t="s">
        <v>6</v>
      </c>
      <c r="D18" s="1"/>
      <c r="E18" s="1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</row>
    <row r="19" spans="2:16" ht="18" x14ac:dyDescent="0.2">
      <c r="B19" s="55"/>
      <c r="C19" s="3" t="s">
        <v>2</v>
      </c>
      <c r="D19" s="65" t="s">
        <v>4</v>
      </c>
      <c r="E19" s="65" t="s">
        <v>5</v>
      </c>
      <c r="F19" s="62"/>
      <c r="G19" s="55"/>
      <c r="H19" s="55"/>
      <c r="I19" s="55"/>
      <c r="J19" s="55"/>
      <c r="K19" s="55"/>
      <c r="L19" s="55"/>
      <c r="M19" s="55"/>
      <c r="N19" s="55"/>
      <c r="O19" s="55"/>
      <c r="P19" s="55"/>
    </row>
    <row r="20" spans="2:16" ht="18" x14ac:dyDescent="0.2">
      <c r="B20" s="55"/>
      <c r="C20" s="22">
        <v>1</v>
      </c>
      <c r="D20" s="66">
        <f t="shared" ref="D20:D27" si="0">$C4-($D4*$B$14)</f>
        <v>1.9624999999999999</v>
      </c>
      <c r="E20" s="66">
        <f t="shared" ref="E20:E27" si="1">D20*D20</f>
        <v>3.8514062499999997</v>
      </c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</row>
    <row r="21" spans="2:16" ht="18" x14ac:dyDescent="0.2">
      <c r="B21" s="55"/>
      <c r="C21" s="22">
        <v>2</v>
      </c>
      <c r="D21" s="66">
        <f t="shared" si="0"/>
        <v>1.0625</v>
      </c>
      <c r="E21" s="66">
        <f t="shared" si="1"/>
        <v>1.12890625</v>
      </c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</row>
    <row r="22" spans="2:16" ht="18" x14ac:dyDescent="0.2">
      <c r="B22" s="55"/>
      <c r="C22" s="22">
        <v>3</v>
      </c>
      <c r="D22" s="66">
        <f t="shared" si="0"/>
        <v>-0.73749999999999982</v>
      </c>
      <c r="E22" s="66">
        <f t="shared" si="1"/>
        <v>0.5439062499999997</v>
      </c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</row>
    <row r="23" spans="2:16" ht="18" x14ac:dyDescent="0.2">
      <c r="B23" s="55"/>
      <c r="C23" s="22">
        <v>4</v>
      </c>
      <c r="D23" s="66">
        <f t="shared" si="0"/>
        <v>2.6625000000000001</v>
      </c>
      <c r="E23" s="66">
        <f t="shared" si="1"/>
        <v>7.0889062500000009</v>
      </c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</row>
    <row r="24" spans="2:16" ht="18" x14ac:dyDescent="0.2">
      <c r="B24" s="55"/>
      <c r="C24" s="22">
        <v>5</v>
      </c>
      <c r="D24" s="66">
        <f t="shared" si="0"/>
        <v>-1.6375</v>
      </c>
      <c r="E24" s="66">
        <f t="shared" si="1"/>
        <v>2.6814062499999998</v>
      </c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</row>
    <row r="25" spans="2:16" ht="18" x14ac:dyDescent="0.2">
      <c r="B25" s="55"/>
      <c r="C25" s="22">
        <v>6</v>
      </c>
      <c r="D25" s="66">
        <f t="shared" si="0"/>
        <v>0.46249999999999991</v>
      </c>
      <c r="E25" s="66">
        <f t="shared" si="1"/>
        <v>0.21390624999999991</v>
      </c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</row>
    <row r="26" spans="2:16" ht="18" x14ac:dyDescent="0.2">
      <c r="B26" s="55"/>
      <c r="C26" s="22">
        <v>7</v>
      </c>
      <c r="D26" s="66">
        <f t="shared" si="0"/>
        <v>-7.5374999999999996</v>
      </c>
      <c r="E26" s="66">
        <f t="shared" si="1"/>
        <v>56.813906249999995</v>
      </c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</row>
    <row r="27" spans="2:16" ht="18" x14ac:dyDescent="0.2">
      <c r="B27" s="55"/>
      <c r="C27" s="23">
        <v>8</v>
      </c>
      <c r="D27" s="67">
        <f t="shared" si="0"/>
        <v>3.7624999999999997</v>
      </c>
      <c r="E27" s="67">
        <f t="shared" si="1"/>
        <v>14.156406249999998</v>
      </c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</row>
    <row r="28" spans="2:16" ht="18" x14ac:dyDescent="0.2">
      <c r="B28" s="55"/>
      <c r="C28" s="24" t="s">
        <v>11</v>
      </c>
      <c r="D28" s="68">
        <f>SUM(D20:D27)</f>
        <v>0</v>
      </c>
      <c r="E28" s="68">
        <f>SUM(E20:E27)</f>
        <v>86.478749999999991</v>
      </c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</row>
    <row r="29" spans="2:16" x14ac:dyDescent="0.15"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6"/>
      <c r="M29" s="56"/>
      <c r="N29" s="55"/>
      <c r="O29" s="55"/>
      <c r="P29" s="55"/>
    </row>
    <row r="30" spans="2:16" ht="18" x14ac:dyDescent="0.2">
      <c r="B30" s="55"/>
      <c r="C30" s="55"/>
      <c r="D30" s="55"/>
      <c r="E30" s="55"/>
      <c r="F30" s="62"/>
      <c r="G30" s="63"/>
      <c r="H30" s="55"/>
      <c r="I30" s="55"/>
      <c r="J30" s="55"/>
      <c r="K30" s="55"/>
      <c r="L30" s="56"/>
      <c r="M30" s="56"/>
      <c r="N30" s="55"/>
      <c r="O30" s="55"/>
      <c r="P30" s="55"/>
    </row>
    <row r="31" spans="2:16" x14ac:dyDescent="0.15"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6"/>
      <c r="M31" s="56"/>
      <c r="N31" s="55"/>
      <c r="O31" s="55"/>
      <c r="P31" s="55"/>
    </row>
    <row r="32" spans="2:16" x14ac:dyDescent="0.15"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6"/>
      <c r="M32" s="56"/>
      <c r="N32" s="55"/>
      <c r="O32" s="55"/>
      <c r="P32" s="55"/>
    </row>
    <row r="33" spans="2:16" x14ac:dyDescent="0.15"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</row>
    <row r="34" spans="2:16" x14ac:dyDescent="0.15">
      <c r="B34" s="55"/>
      <c r="C34" s="55"/>
      <c r="D34" s="55"/>
      <c r="E34" s="55"/>
      <c r="F34" s="55"/>
      <c r="G34" s="55"/>
      <c r="H34" s="55"/>
      <c r="I34" s="57"/>
      <c r="J34" s="55"/>
      <c r="K34" s="55"/>
      <c r="L34" s="55"/>
      <c r="M34" s="55"/>
      <c r="N34" s="55"/>
      <c r="O34" s="55"/>
      <c r="P34" s="55"/>
    </row>
    <row r="35" spans="2:16" x14ac:dyDescent="0.15"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</row>
    <row r="36" spans="2:16" x14ac:dyDescent="0.15"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</row>
    <row r="37" spans="2:16" x14ac:dyDescent="0.15"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</row>
    <row r="38" spans="2:16" x14ac:dyDescent="0.15"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verticalDpi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6"/>
  <sheetViews>
    <sheetView tabSelected="1" zoomScale="167" zoomScaleNormal="100" workbookViewId="0">
      <selection activeCell="C13" sqref="C13"/>
    </sheetView>
  </sheetViews>
  <sheetFormatPr baseColWidth="10" defaultRowHeight="13" x14ac:dyDescent="0.15"/>
  <cols>
    <col min="1" max="1" width="1.5" style="55" customWidth="1"/>
    <col min="2" max="3" width="11.5" bestFit="1" customWidth="1"/>
    <col min="4" max="4" width="8" customWidth="1"/>
    <col min="5" max="5" width="7.5" customWidth="1"/>
    <col min="6" max="6" width="11.5" bestFit="1" customWidth="1"/>
    <col min="7" max="7" width="9.6640625" customWidth="1"/>
    <col min="8" max="8" width="10.5" customWidth="1"/>
    <col min="9" max="9" width="15.1640625" bestFit="1" customWidth="1"/>
    <col min="12" max="13" width="11.5" bestFit="1" customWidth="1"/>
    <col min="17" max="23" width="10.83203125" style="78" customWidth="1"/>
    <col min="24" max="24" width="11.5" style="79" customWidth="1"/>
  </cols>
  <sheetData>
    <row r="1" spans="2:24" s="55" customFormat="1" ht="4.5" customHeight="1" x14ac:dyDescent="0.15">
      <c r="Q1" s="76"/>
      <c r="R1" s="76"/>
      <c r="S1" s="76"/>
      <c r="T1" s="76"/>
      <c r="U1" s="76"/>
      <c r="V1" s="76"/>
      <c r="W1" s="76"/>
      <c r="X1" s="77"/>
    </row>
    <row r="2" spans="2:24" x14ac:dyDescent="0.15">
      <c r="B2" s="21" t="s">
        <v>9</v>
      </c>
      <c r="C2" s="16"/>
      <c r="D2" s="15"/>
      <c r="E2" s="55"/>
      <c r="F2" s="55"/>
      <c r="G2" s="55"/>
      <c r="H2" s="55"/>
      <c r="I2" s="55"/>
      <c r="J2" s="55"/>
      <c r="K2" s="55"/>
      <c r="L2" s="55"/>
      <c r="M2" s="55"/>
      <c r="N2" s="55"/>
    </row>
    <row r="3" spans="2:24" x14ac:dyDescent="0.15">
      <c r="B3" s="13" t="s">
        <v>2</v>
      </c>
      <c r="C3" s="14" t="s">
        <v>1</v>
      </c>
      <c r="D3" s="73" t="s">
        <v>0</v>
      </c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2:24" x14ac:dyDescent="0.15">
      <c r="B4" s="14">
        <v>1</v>
      </c>
      <c r="C4" s="70">
        <f>Basis!C17</f>
        <v>-1.125</v>
      </c>
      <c r="D4" s="13">
        <f>Basis!D17</f>
        <v>-2.375</v>
      </c>
      <c r="E4" s="55"/>
      <c r="F4" s="55">
        <v>2.2745000000000002</v>
      </c>
      <c r="G4" s="55"/>
      <c r="H4" s="55"/>
      <c r="I4" s="55"/>
      <c r="J4" s="55"/>
      <c r="K4" s="55"/>
      <c r="L4" s="55"/>
      <c r="M4" s="55"/>
      <c r="N4" s="55"/>
    </row>
    <row r="5" spans="2:24" x14ac:dyDescent="0.15">
      <c r="B5" s="16">
        <v>2</v>
      </c>
      <c r="C5" s="71">
        <f>Basis!C18</f>
        <v>1.875</v>
      </c>
      <c r="D5" s="15">
        <f>Basis!D18</f>
        <v>0.625</v>
      </c>
      <c r="E5" s="55"/>
      <c r="F5" s="55"/>
      <c r="G5" s="55"/>
      <c r="H5" s="55"/>
      <c r="I5" s="55"/>
      <c r="J5" s="55"/>
      <c r="K5" s="55"/>
      <c r="L5" s="55"/>
      <c r="M5" s="55"/>
      <c r="N5" s="55"/>
    </row>
    <row r="6" spans="2:24" x14ac:dyDescent="0.15">
      <c r="B6" s="16">
        <v>3</v>
      </c>
      <c r="C6" s="71">
        <f>Basis!C19</f>
        <v>-5.125</v>
      </c>
      <c r="D6" s="15">
        <f>Basis!D19</f>
        <v>-3.375</v>
      </c>
      <c r="E6" s="55"/>
      <c r="F6" s="55">
        <v>-10</v>
      </c>
      <c r="G6" s="55">
        <f>B14*-10</f>
        <v>-70</v>
      </c>
      <c r="H6" s="55"/>
      <c r="I6" s="55"/>
      <c r="J6" s="55"/>
      <c r="K6" s="55"/>
      <c r="L6" s="55"/>
      <c r="M6" s="55"/>
      <c r="N6" s="55"/>
    </row>
    <row r="7" spans="2:24" x14ac:dyDescent="0.15">
      <c r="B7" s="16">
        <v>4</v>
      </c>
      <c r="C7" s="71">
        <f>Basis!C20</f>
        <v>0.875</v>
      </c>
      <c r="D7" s="15">
        <f>Basis!D20</f>
        <v>-1.375</v>
      </c>
      <c r="E7" s="55"/>
      <c r="F7" s="55">
        <v>10</v>
      </c>
      <c r="G7" s="55">
        <f>B14*10</f>
        <v>70</v>
      </c>
      <c r="H7" s="55"/>
      <c r="I7" s="55"/>
      <c r="J7" s="55"/>
      <c r="K7" s="55"/>
      <c r="L7" s="55"/>
      <c r="M7" s="55"/>
      <c r="N7" s="55"/>
      <c r="Q7" s="78">
        <f t="shared" ref="Q7:Q14" si="0">C4-(D4*-10)</f>
        <v>-24.875</v>
      </c>
      <c r="R7" s="78">
        <f t="shared" ref="R7:R14" si="1">Q7*Q7</f>
        <v>618.765625</v>
      </c>
      <c r="T7" s="78">
        <f t="shared" ref="T7:T14" si="2">C4-(D4*0)</f>
        <v>-1.125</v>
      </c>
      <c r="U7" s="78">
        <f t="shared" ref="U7:U14" si="3">T7*T7</f>
        <v>1.265625</v>
      </c>
      <c r="W7" s="78">
        <f t="shared" ref="W7:W14" si="4">C4-(D4*10)</f>
        <v>22.625</v>
      </c>
      <c r="X7" s="78">
        <f t="shared" ref="X7:X14" si="5">W7*W7</f>
        <v>511.890625</v>
      </c>
    </row>
    <row r="8" spans="2:24" x14ac:dyDescent="0.15">
      <c r="B8" s="16">
        <v>5</v>
      </c>
      <c r="C8" s="71">
        <f>Basis!C21</f>
        <v>-2.125</v>
      </c>
      <c r="D8" s="15">
        <f>Basis!D21</f>
        <v>-0.375</v>
      </c>
      <c r="E8" s="55"/>
      <c r="F8" s="55"/>
      <c r="G8" s="55"/>
      <c r="H8" s="55"/>
      <c r="I8" s="55"/>
      <c r="J8" s="55"/>
      <c r="K8" s="55"/>
      <c r="L8" s="55"/>
      <c r="M8" s="55"/>
      <c r="N8" s="55"/>
      <c r="Q8" s="78">
        <f t="shared" si="0"/>
        <v>8.125</v>
      </c>
      <c r="R8" s="78">
        <f t="shared" si="1"/>
        <v>66.015625</v>
      </c>
      <c r="T8" s="78">
        <f t="shared" si="2"/>
        <v>1.875</v>
      </c>
      <c r="U8" s="78">
        <f t="shared" si="3"/>
        <v>3.515625</v>
      </c>
      <c r="W8" s="78">
        <f t="shared" si="4"/>
        <v>-4.375</v>
      </c>
      <c r="X8" s="78">
        <f t="shared" si="5"/>
        <v>19.140625</v>
      </c>
    </row>
    <row r="9" spans="2:24" x14ac:dyDescent="0.15">
      <c r="B9" s="16">
        <v>6</v>
      </c>
      <c r="C9" s="71">
        <f>Basis!C22</f>
        <v>3.875</v>
      </c>
      <c r="D9" s="15">
        <f>Basis!D22</f>
        <v>2.625</v>
      </c>
      <c r="E9" s="55"/>
      <c r="F9" s="55">
        <v>1.25</v>
      </c>
      <c r="G9" s="55">
        <v>1.25</v>
      </c>
      <c r="H9" s="55"/>
      <c r="I9" s="55"/>
      <c r="J9" s="55"/>
      <c r="K9" s="55"/>
      <c r="L9" s="55"/>
      <c r="M9" s="55"/>
      <c r="N9" s="55"/>
      <c r="Q9" s="78">
        <f t="shared" si="0"/>
        <v>-38.875</v>
      </c>
      <c r="R9" s="78">
        <f t="shared" si="1"/>
        <v>1511.265625</v>
      </c>
      <c r="T9" s="78">
        <f t="shared" si="2"/>
        <v>-5.125</v>
      </c>
      <c r="U9" s="78">
        <f t="shared" si="3"/>
        <v>26.265625</v>
      </c>
      <c r="W9" s="78">
        <f t="shared" si="4"/>
        <v>28.625</v>
      </c>
      <c r="X9" s="78">
        <f t="shared" si="5"/>
        <v>819.390625</v>
      </c>
    </row>
    <row r="10" spans="2:24" x14ac:dyDescent="0.15">
      <c r="B10" s="16">
        <v>7</v>
      </c>
      <c r="C10" s="71">
        <f>Basis!C23</f>
        <v>-4.125</v>
      </c>
      <c r="D10" s="15">
        <f>Basis!D23</f>
        <v>2.625</v>
      </c>
      <c r="E10" s="55"/>
      <c r="F10" s="55">
        <f>F9*B14</f>
        <v>8.75</v>
      </c>
      <c r="G10" s="55">
        <v>7</v>
      </c>
      <c r="H10" s="55"/>
      <c r="I10" s="55"/>
      <c r="J10" s="55"/>
      <c r="K10" s="55"/>
      <c r="L10" s="55"/>
      <c r="M10" s="55"/>
      <c r="N10" s="55"/>
      <c r="Q10" s="78">
        <f t="shared" si="0"/>
        <v>-12.875</v>
      </c>
      <c r="R10" s="78">
        <f t="shared" si="1"/>
        <v>165.765625</v>
      </c>
      <c r="T10" s="78">
        <f t="shared" si="2"/>
        <v>0.875</v>
      </c>
      <c r="U10" s="78">
        <f t="shared" si="3"/>
        <v>0.765625</v>
      </c>
      <c r="W10" s="78">
        <f t="shared" si="4"/>
        <v>14.625</v>
      </c>
      <c r="X10" s="78">
        <f t="shared" si="5"/>
        <v>213.890625</v>
      </c>
    </row>
    <row r="11" spans="2:24" x14ac:dyDescent="0.15">
      <c r="B11" s="18">
        <v>8</v>
      </c>
      <c r="C11" s="72">
        <f>Basis!C24</f>
        <v>5.875</v>
      </c>
      <c r="D11" s="17">
        <f>Basis!D24</f>
        <v>1.625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Q11" s="78">
        <f t="shared" si="0"/>
        <v>-5.875</v>
      </c>
      <c r="R11" s="78">
        <f t="shared" si="1"/>
        <v>34.515625</v>
      </c>
      <c r="T11" s="78">
        <f t="shared" si="2"/>
        <v>-2.125</v>
      </c>
      <c r="U11" s="78">
        <f t="shared" si="3"/>
        <v>4.515625</v>
      </c>
      <c r="W11" s="78">
        <f t="shared" si="4"/>
        <v>1.625</v>
      </c>
      <c r="X11" s="78">
        <f t="shared" si="5"/>
        <v>2.640625</v>
      </c>
    </row>
    <row r="12" spans="2:24" ht="14" thickBot="1" x14ac:dyDescent="0.2"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Q12" s="78">
        <f t="shared" si="0"/>
        <v>30.125</v>
      </c>
      <c r="R12" s="78">
        <f t="shared" si="1"/>
        <v>907.515625</v>
      </c>
      <c r="T12" s="78">
        <f t="shared" si="2"/>
        <v>3.875</v>
      </c>
      <c r="U12" s="78">
        <f t="shared" si="3"/>
        <v>15.015625</v>
      </c>
      <c r="W12" s="78">
        <f t="shared" si="4"/>
        <v>-22.375</v>
      </c>
      <c r="X12" s="78">
        <f t="shared" si="5"/>
        <v>500.640625</v>
      </c>
    </row>
    <row r="13" spans="2:24" ht="30" x14ac:dyDescent="0.3">
      <c r="B13" s="58" t="s">
        <v>12</v>
      </c>
      <c r="C13" s="76">
        <v>60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Q13" s="78">
        <f t="shared" si="0"/>
        <v>22.125</v>
      </c>
      <c r="R13" s="78">
        <f t="shared" si="1"/>
        <v>489.515625</v>
      </c>
      <c r="T13" s="78">
        <f t="shared" si="2"/>
        <v>-4.125</v>
      </c>
      <c r="U13" s="78">
        <f t="shared" si="3"/>
        <v>17.015625</v>
      </c>
      <c r="W13" s="78">
        <f t="shared" si="4"/>
        <v>-30.375</v>
      </c>
      <c r="X13" s="78">
        <f t="shared" si="5"/>
        <v>922.640625</v>
      </c>
    </row>
    <row r="14" spans="2:24" ht="31" thickBot="1" x14ac:dyDescent="0.35">
      <c r="B14" s="59">
        <f>C13/5-5</f>
        <v>7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Q14" s="78">
        <f t="shared" si="0"/>
        <v>22.125</v>
      </c>
      <c r="R14" s="78">
        <f t="shared" si="1"/>
        <v>489.515625</v>
      </c>
      <c r="T14" s="78">
        <f t="shared" si="2"/>
        <v>5.875</v>
      </c>
      <c r="U14" s="78">
        <f t="shared" si="3"/>
        <v>34.515625</v>
      </c>
      <c r="W14" s="78">
        <f t="shared" si="4"/>
        <v>-10.375</v>
      </c>
      <c r="X14" s="78">
        <f t="shared" si="5"/>
        <v>107.640625</v>
      </c>
    </row>
    <row r="15" spans="2:24" x14ac:dyDescent="0.15"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</row>
    <row r="16" spans="2:24" x14ac:dyDescent="0.15"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Q16" s="78">
        <v>-10</v>
      </c>
      <c r="R16" s="78">
        <f>SUM(R7:R15)</f>
        <v>4282.875</v>
      </c>
      <c r="U16" s="78">
        <f>SUM(U7:U15)</f>
        <v>102.875</v>
      </c>
      <c r="X16" s="78">
        <f>SUM(X7:X15)</f>
        <v>3097.875</v>
      </c>
    </row>
    <row r="17" spans="2:18" ht="16" x14ac:dyDescent="0.2">
      <c r="B17" s="55"/>
      <c r="C17" s="55"/>
      <c r="D17" s="55"/>
      <c r="E17" s="75" t="s">
        <v>2</v>
      </c>
      <c r="F17" s="4" t="s">
        <v>4</v>
      </c>
      <c r="G17" s="4" t="s">
        <v>5</v>
      </c>
      <c r="H17" s="55"/>
      <c r="I17" s="55"/>
      <c r="J17" s="55"/>
      <c r="K17" s="55"/>
      <c r="L17" s="55"/>
      <c r="M17" s="55"/>
      <c r="N17" s="55"/>
      <c r="Q17" s="78">
        <v>0</v>
      </c>
      <c r="R17" s="78">
        <f>$U$16</f>
        <v>102.875</v>
      </c>
    </row>
    <row r="18" spans="2:18" ht="16" x14ac:dyDescent="0.2">
      <c r="B18" s="55"/>
      <c r="C18" s="55"/>
      <c r="D18" s="55"/>
      <c r="E18" s="5">
        <v>1</v>
      </c>
      <c r="F18" s="6">
        <f t="shared" ref="F18:F25" si="6">C4-(D4*$B$14)</f>
        <v>15.5</v>
      </c>
      <c r="G18" s="6">
        <f t="shared" ref="G18:G25" si="7">F18*F18</f>
        <v>240.25</v>
      </c>
      <c r="H18" s="55"/>
      <c r="I18" s="55"/>
      <c r="J18" s="55"/>
      <c r="K18" s="55"/>
      <c r="L18" s="55"/>
      <c r="M18" s="55"/>
      <c r="N18" s="55"/>
      <c r="Q18" s="78">
        <v>10</v>
      </c>
      <c r="R18" s="78">
        <f>$X$16</f>
        <v>3097.875</v>
      </c>
    </row>
    <row r="19" spans="2:18" ht="16" x14ac:dyDescent="0.2">
      <c r="B19" s="55"/>
      <c r="C19" s="55"/>
      <c r="D19" s="55"/>
      <c r="E19" s="7">
        <v>2</v>
      </c>
      <c r="F19" s="8">
        <f t="shared" si="6"/>
        <v>-2.5</v>
      </c>
      <c r="G19" s="8">
        <f t="shared" si="7"/>
        <v>6.25</v>
      </c>
      <c r="H19" s="55"/>
      <c r="I19" s="55"/>
      <c r="J19" s="55"/>
      <c r="K19" s="55"/>
      <c r="L19" s="55"/>
      <c r="M19" s="55"/>
      <c r="N19" s="55"/>
    </row>
    <row r="20" spans="2:18" ht="16" x14ac:dyDescent="0.2">
      <c r="B20" s="55"/>
      <c r="C20" s="55"/>
      <c r="D20" s="55"/>
      <c r="E20" s="7">
        <v>3</v>
      </c>
      <c r="F20" s="8">
        <f t="shared" si="6"/>
        <v>18.5</v>
      </c>
      <c r="G20" s="8">
        <f t="shared" si="7"/>
        <v>342.25</v>
      </c>
      <c r="H20" s="55"/>
      <c r="I20" s="55"/>
      <c r="J20" s="55"/>
      <c r="K20" s="55"/>
      <c r="L20" s="55"/>
      <c r="M20" s="55"/>
      <c r="N20" s="55"/>
    </row>
    <row r="21" spans="2:18" ht="16" x14ac:dyDescent="0.2">
      <c r="B21" s="55"/>
      <c r="C21" s="55"/>
      <c r="D21" s="55"/>
      <c r="E21" s="7">
        <v>4</v>
      </c>
      <c r="F21" s="8">
        <f t="shared" si="6"/>
        <v>10.5</v>
      </c>
      <c r="G21" s="8">
        <f t="shared" si="7"/>
        <v>110.25</v>
      </c>
      <c r="H21" s="55"/>
      <c r="I21" s="55"/>
      <c r="J21" s="55"/>
      <c r="K21" s="55"/>
      <c r="L21" s="55"/>
      <c r="M21" s="55"/>
      <c r="N21" s="55"/>
      <c r="Q21" s="78">
        <v>-6</v>
      </c>
      <c r="R21" s="78">
        <f>$B$14</f>
        <v>7</v>
      </c>
    </row>
    <row r="22" spans="2:18" ht="16" x14ac:dyDescent="0.2">
      <c r="B22" s="55"/>
      <c r="C22" s="55"/>
      <c r="D22" s="55"/>
      <c r="E22" s="7">
        <v>5</v>
      </c>
      <c r="F22" s="8">
        <f t="shared" si="6"/>
        <v>0.5</v>
      </c>
      <c r="G22" s="8">
        <f t="shared" si="7"/>
        <v>0.25</v>
      </c>
      <c r="H22" s="55"/>
      <c r="I22" s="55"/>
      <c r="J22" s="55"/>
      <c r="K22" s="55"/>
      <c r="L22" s="55"/>
      <c r="M22" s="55"/>
      <c r="N22" s="55"/>
      <c r="Q22" s="79">
        <f>$G$26</f>
        <v>1446</v>
      </c>
      <c r="R22" s="79">
        <f>$G$26</f>
        <v>1446</v>
      </c>
    </row>
    <row r="23" spans="2:18" ht="16" x14ac:dyDescent="0.2">
      <c r="B23" s="55"/>
      <c r="C23" s="55"/>
      <c r="D23" s="55"/>
      <c r="E23" s="7">
        <v>6</v>
      </c>
      <c r="F23" s="8">
        <f t="shared" si="6"/>
        <v>-14.5</v>
      </c>
      <c r="G23" s="8">
        <f t="shared" si="7"/>
        <v>210.25</v>
      </c>
      <c r="H23" s="55"/>
      <c r="I23" s="55"/>
      <c r="J23" s="55"/>
      <c r="K23" s="55"/>
      <c r="L23" s="55"/>
      <c r="M23" s="55"/>
      <c r="N23" s="55"/>
    </row>
    <row r="24" spans="2:18" ht="16" x14ac:dyDescent="0.2">
      <c r="B24" s="55"/>
      <c r="C24" s="55"/>
      <c r="D24" s="55"/>
      <c r="E24" s="7">
        <v>7</v>
      </c>
      <c r="F24" s="8">
        <f t="shared" si="6"/>
        <v>-22.5</v>
      </c>
      <c r="G24" s="8">
        <f t="shared" si="7"/>
        <v>506.25</v>
      </c>
      <c r="H24" s="55"/>
      <c r="I24" s="55"/>
      <c r="J24" s="55"/>
      <c r="K24" s="55"/>
      <c r="L24" s="55"/>
      <c r="M24" s="55"/>
      <c r="N24" s="55"/>
      <c r="Q24" s="80">
        <f>$B$14</f>
        <v>7</v>
      </c>
      <c r="R24" s="80">
        <f>$B$14</f>
        <v>7</v>
      </c>
    </row>
    <row r="25" spans="2:18" ht="16" x14ac:dyDescent="0.2">
      <c r="B25" s="55"/>
      <c r="C25" s="55"/>
      <c r="D25" s="55"/>
      <c r="E25" s="9">
        <v>8</v>
      </c>
      <c r="F25" s="10">
        <f t="shared" si="6"/>
        <v>-5.5</v>
      </c>
      <c r="G25" s="10">
        <f t="shared" si="7"/>
        <v>30.25</v>
      </c>
      <c r="H25" s="55"/>
      <c r="I25" s="55"/>
      <c r="J25" s="55"/>
      <c r="K25" s="55"/>
      <c r="L25" s="55"/>
      <c r="M25" s="55"/>
      <c r="N25" s="55"/>
      <c r="Q25" s="80">
        <v>0</v>
      </c>
      <c r="R25" s="80">
        <f>$G$26</f>
        <v>1446</v>
      </c>
    </row>
    <row r="26" spans="2:18" ht="16" x14ac:dyDescent="0.2">
      <c r="B26" s="55"/>
      <c r="C26" s="55"/>
      <c r="D26" s="55"/>
      <c r="E26" s="4" t="s">
        <v>11</v>
      </c>
      <c r="F26" s="11">
        <f>SUM(F18:F25)</f>
        <v>0</v>
      </c>
      <c r="G26" s="69">
        <f>SUM(G18:G25)</f>
        <v>1446</v>
      </c>
      <c r="H26" s="55"/>
      <c r="I26" s="55"/>
      <c r="J26" s="55"/>
      <c r="K26" s="55"/>
      <c r="L26" s="55"/>
      <c r="M26" s="55"/>
      <c r="N26" s="55"/>
    </row>
    <row r="27" spans="2:18" x14ac:dyDescent="0.15"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6"/>
      <c r="M27" s="56"/>
      <c r="N27" s="55"/>
    </row>
    <row r="28" spans="2:18" x14ac:dyDescent="0.15"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6"/>
      <c r="M28" s="56"/>
      <c r="N28" s="55"/>
    </row>
    <row r="29" spans="2:18" x14ac:dyDescent="0.15"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6"/>
      <c r="M29" s="56"/>
      <c r="N29" s="55"/>
    </row>
    <row r="30" spans="2:18" x14ac:dyDescent="0.15"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6"/>
      <c r="M30" s="56"/>
      <c r="N30" s="55"/>
    </row>
    <row r="31" spans="2:18" x14ac:dyDescent="0.15"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</row>
    <row r="32" spans="2:18" x14ac:dyDescent="0.15"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</row>
    <row r="33" spans="2:14" x14ac:dyDescent="0.15">
      <c r="B33" s="55"/>
      <c r="C33" s="55"/>
      <c r="D33" s="55"/>
      <c r="E33" s="55"/>
      <c r="F33" s="55"/>
      <c r="G33" s="55"/>
      <c r="H33" s="55"/>
      <c r="I33" s="57"/>
      <c r="J33" s="55"/>
      <c r="K33" s="55"/>
      <c r="L33" s="55"/>
      <c r="M33" s="55"/>
      <c r="N33" s="55"/>
    </row>
    <row r="34" spans="2:14" x14ac:dyDescent="0.15"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2:14" x14ac:dyDescent="0.15">
      <c r="B35" s="55"/>
      <c r="C35" s="55"/>
      <c r="D35" s="55"/>
      <c r="H35" s="55"/>
      <c r="I35" s="55"/>
      <c r="J35" s="55"/>
      <c r="K35" s="55"/>
      <c r="L35" s="55"/>
      <c r="M35" s="55"/>
      <c r="N35" s="55"/>
    </row>
    <row r="36" spans="2:14" x14ac:dyDescent="0.15">
      <c r="B36" s="55"/>
      <c r="C36" s="55"/>
      <c r="D36" s="55"/>
      <c r="H36" s="55"/>
      <c r="I36" s="55"/>
      <c r="J36" s="55"/>
      <c r="K36" s="55"/>
      <c r="L36" s="55"/>
      <c r="M36" s="55"/>
      <c r="N36" s="55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48" r:id="rId3" name="Scroll Bar 16">
              <controlPr defaultSize="0" autoPict="0">
                <anchor moveWithCells="1">
                  <from>
                    <xdr:col>1</xdr:col>
                    <xdr:colOff>101600</xdr:colOff>
                    <xdr:row>14</xdr:row>
                    <xdr:rowOff>127000</xdr:rowOff>
                  </from>
                  <to>
                    <xdr:col>3</xdr:col>
                    <xdr:colOff>152400</xdr:colOff>
                    <xdr:row>16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Basis</vt:lpstr>
      <vt:lpstr>Fehler, -quadrate</vt:lpstr>
      <vt:lpstr>OLS</vt:lpstr>
    </vt:vector>
  </TitlesOfParts>
  <Company>Fu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knüttel</dc:creator>
  <cp:lastModifiedBy>Microsoft Office User</cp:lastModifiedBy>
  <dcterms:created xsi:type="dcterms:W3CDTF">2000-11-16T01:55:07Z</dcterms:created>
  <dcterms:modified xsi:type="dcterms:W3CDTF">2022-09-29T17:55:56Z</dcterms:modified>
</cp:coreProperties>
</file>