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tabRatio="657" firstSheet="4" activeTab="4"/>
  </bookViews>
  <sheets>
    <sheet name="232_a" sheetId="1" r:id="rId1"/>
    <sheet name="Tabelle2" sheetId="2" r:id="rId2"/>
    <sheet name="Tabelle3" sheetId="3" r:id="rId3"/>
    <sheet name="Tabelle1" sheetId="4" r:id="rId4"/>
    <sheet name="hg" sheetId="6" r:id="rId5"/>
  </sheets>
  <calcPr calcId="145621"/>
</workbook>
</file>

<file path=xl/calcChain.xml><?xml version="1.0" encoding="utf-8"?>
<calcChain xmlns="http://schemas.openxmlformats.org/spreadsheetml/2006/main">
  <c r="I6" i="6" l="1"/>
  <c r="I7" i="6"/>
  <c r="I8" i="6"/>
  <c r="I9" i="6"/>
  <c r="I10" i="6"/>
  <c r="I11" i="6"/>
  <c r="I12" i="6"/>
  <c r="I13" i="6"/>
  <c r="I14" i="6"/>
  <c r="I5" i="6"/>
  <c r="M6" i="6"/>
  <c r="M7" i="6"/>
  <c r="M8" i="6"/>
  <c r="M9" i="6"/>
  <c r="M10" i="6"/>
  <c r="M11" i="6"/>
  <c r="M12" i="6"/>
  <c r="M13" i="6"/>
  <c r="M14" i="6"/>
  <c r="M5" i="6"/>
  <c r="L6" i="6"/>
  <c r="L7" i="6"/>
  <c r="L8" i="6"/>
  <c r="L9" i="6"/>
  <c r="L10" i="6"/>
  <c r="L11" i="6"/>
  <c r="L12" i="6"/>
  <c r="L13" i="6"/>
  <c r="L14" i="6"/>
  <c r="L5" i="6"/>
  <c r="O6" i="6"/>
  <c r="O7" i="6"/>
  <c r="O8" i="6"/>
  <c r="O9" i="6"/>
  <c r="O10" i="6"/>
  <c r="O11" i="6"/>
  <c r="O12" i="6"/>
  <c r="O13" i="6"/>
  <c r="O14" i="6"/>
  <c r="O5" i="6"/>
  <c r="N6" i="6"/>
  <c r="N7" i="6"/>
  <c r="N8" i="6"/>
  <c r="N9" i="6"/>
  <c r="N10" i="6"/>
  <c r="N11" i="6"/>
  <c r="N12" i="6"/>
  <c r="N13" i="6"/>
  <c r="N14" i="6"/>
  <c r="N5" i="6"/>
  <c r="H5" i="6"/>
  <c r="K5" i="6" s="1"/>
  <c r="H6" i="6"/>
  <c r="K6" i="6" s="1"/>
  <c r="H7" i="6"/>
  <c r="K7" i="6" s="1"/>
  <c r="H8" i="6"/>
  <c r="K8" i="6" s="1"/>
  <c r="H9" i="6"/>
  <c r="J9" i="6" s="1"/>
  <c r="H10" i="6"/>
  <c r="K10" i="6" s="1"/>
  <c r="H11" i="6"/>
  <c r="K11" i="6" s="1"/>
  <c r="H12" i="6"/>
  <c r="J12" i="6" s="1"/>
  <c r="H13" i="6"/>
  <c r="J13" i="6" s="1"/>
  <c r="H14" i="6"/>
  <c r="K14" i="6" s="1"/>
  <c r="J10" i="6" l="1"/>
  <c r="J8" i="6"/>
  <c r="K12" i="6"/>
  <c r="J14" i="6"/>
  <c r="J6" i="6"/>
  <c r="J5" i="6"/>
  <c r="J11" i="6"/>
  <c r="J7" i="6"/>
  <c r="K13" i="6"/>
  <c r="K9" i="6"/>
  <c r="P13" i="4" l="1"/>
  <c r="M13" i="4"/>
  <c r="L13" i="4"/>
  <c r="O13" i="4" s="1"/>
  <c r="I13" i="4"/>
  <c r="H13" i="4"/>
  <c r="M12" i="4"/>
  <c r="P12" i="4" s="1"/>
  <c r="L12" i="4"/>
  <c r="I12" i="4"/>
  <c r="H12" i="4"/>
  <c r="P11" i="4"/>
  <c r="M11" i="4"/>
  <c r="L11" i="4"/>
  <c r="O11" i="4" s="1"/>
  <c r="I11" i="4"/>
  <c r="H11" i="4"/>
  <c r="Q11" i="4" s="1"/>
  <c r="M10" i="4"/>
  <c r="P10" i="4" s="1"/>
  <c r="L10" i="4"/>
  <c r="R10" i="4" s="1"/>
  <c r="K10" i="4"/>
  <c r="I10" i="4"/>
  <c r="H10" i="4"/>
  <c r="J10" i="4" s="1"/>
  <c r="P9" i="4"/>
  <c r="M9" i="4"/>
  <c r="L9" i="4"/>
  <c r="O9" i="4" s="1"/>
  <c r="I9" i="4"/>
  <c r="H9" i="4"/>
  <c r="M8" i="4"/>
  <c r="P8" i="4" s="1"/>
  <c r="L8" i="4"/>
  <c r="R8" i="4" s="1"/>
  <c r="I8" i="4"/>
  <c r="H8" i="4"/>
  <c r="T8" i="4" s="1"/>
  <c r="P7" i="4"/>
  <c r="M7" i="4"/>
  <c r="L7" i="4"/>
  <c r="O7" i="4" s="1"/>
  <c r="I7" i="4"/>
  <c r="H7" i="4"/>
  <c r="Q7" i="4" s="1"/>
  <c r="M6" i="4"/>
  <c r="L6" i="4"/>
  <c r="O6" i="4" s="1"/>
  <c r="I6" i="4"/>
  <c r="J6" i="4" s="1"/>
  <c r="H6" i="4"/>
  <c r="K6" i="4" s="1"/>
  <c r="P5" i="4"/>
  <c r="M5" i="4"/>
  <c r="L5" i="4"/>
  <c r="O5" i="4" s="1"/>
  <c r="I5" i="4"/>
  <c r="I15" i="4" s="1"/>
  <c r="H5" i="4"/>
  <c r="M13" i="3"/>
  <c r="L13" i="3"/>
  <c r="O13" i="3" s="1"/>
  <c r="K13" i="3"/>
  <c r="I13" i="3"/>
  <c r="J13" i="3" s="1"/>
  <c r="H13" i="3"/>
  <c r="P12" i="3"/>
  <c r="M12" i="3"/>
  <c r="L12" i="3"/>
  <c r="O12" i="3" s="1"/>
  <c r="I12" i="3"/>
  <c r="H12" i="3"/>
  <c r="M11" i="3"/>
  <c r="P11" i="3" s="1"/>
  <c r="L11" i="3"/>
  <c r="I11" i="3"/>
  <c r="K11" i="3" s="1"/>
  <c r="H11" i="3"/>
  <c r="P10" i="3"/>
  <c r="M10" i="3"/>
  <c r="L10" i="3"/>
  <c r="O10" i="3" s="1"/>
  <c r="J10" i="3"/>
  <c r="I10" i="3"/>
  <c r="H10" i="3"/>
  <c r="Q10" i="3" s="1"/>
  <c r="M9" i="3"/>
  <c r="N9" i="3" s="1"/>
  <c r="L9" i="3"/>
  <c r="O9" i="3" s="1"/>
  <c r="K9" i="3"/>
  <c r="I9" i="3"/>
  <c r="J9" i="3" s="1"/>
  <c r="H9" i="3"/>
  <c r="P8" i="3"/>
  <c r="M8" i="3"/>
  <c r="L8" i="3"/>
  <c r="O8" i="3" s="1"/>
  <c r="I8" i="3"/>
  <c r="H8" i="3"/>
  <c r="T8" i="3" s="1"/>
  <c r="M7" i="3"/>
  <c r="P7" i="3" s="1"/>
  <c r="L7" i="3"/>
  <c r="R7" i="3" s="1"/>
  <c r="I7" i="3"/>
  <c r="K7" i="3" s="1"/>
  <c r="H7" i="3"/>
  <c r="P6" i="3"/>
  <c r="M6" i="3"/>
  <c r="L6" i="3"/>
  <c r="O6" i="3" s="1"/>
  <c r="J6" i="3"/>
  <c r="I6" i="3"/>
  <c r="H6" i="3"/>
  <c r="Q6" i="3" s="1"/>
  <c r="M5" i="3"/>
  <c r="L5" i="3"/>
  <c r="O5" i="3" s="1"/>
  <c r="K5" i="3"/>
  <c r="I5" i="3"/>
  <c r="I15" i="3" s="1"/>
  <c r="H5" i="3"/>
  <c r="J5" i="3" s="1"/>
  <c r="M5" i="2"/>
  <c r="M6" i="2"/>
  <c r="M7" i="2"/>
  <c r="P7" i="2" s="1"/>
  <c r="M8" i="2"/>
  <c r="M9" i="2"/>
  <c r="P9" i="2" s="1"/>
  <c r="M10" i="2"/>
  <c r="M11" i="2"/>
  <c r="N11" i="2" s="1"/>
  <c r="M12" i="2"/>
  <c r="M13" i="2"/>
  <c r="O13" i="2" s="1"/>
  <c r="L6" i="2"/>
  <c r="L7" i="2"/>
  <c r="L8" i="2"/>
  <c r="L9" i="2"/>
  <c r="L10" i="2"/>
  <c r="L11" i="2"/>
  <c r="L12" i="2"/>
  <c r="L13" i="2"/>
  <c r="L5" i="2"/>
  <c r="I5" i="2"/>
  <c r="I6" i="2"/>
  <c r="I7" i="2"/>
  <c r="I8" i="2"/>
  <c r="I9" i="2"/>
  <c r="I10" i="2"/>
  <c r="I11" i="2"/>
  <c r="I12" i="2"/>
  <c r="I13" i="2"/>
  <c r="H6" i="2"/>
  <c r="H7" i="2"/>
  <c r="H8" i="2"/>
  <c r="H9" i="2"/>
  <c r="H10" i="2"/>
  <c r="H11" i="2"/>
  <c r="H12" i="2"/>
  <c r="H13" i="2"/>
  <c r="H5" i="2"/>
  <c r="P13" i="2"/>
  <c r="T13" i="2" s="1"/>
  <c r="P12" i="2"/>
  <c r="R12" i="2"/>
  <c r="P11" i="2"/>
  <c r="P10" i="2"/>
  <c r="P8" i="2"/>
  <c r="O7" i="2"/>
  <c r="J7" i="2"/>
  <c r="P6" i="2"/>
  <c r="J6" i="2"/>
  <c r="P5" i="2"/>
  <c r="T15" i="1"/>
  <c r="S15" i="1"/>
  <c r="R15" i="1"/>
  <c r="Q15" i="1"/>
  <c r="P15" i="1"/>
  <c r="T13" i="1"/>
  <c r="T14" i="1"/>
  <c r="S13" i="1"/>
  <c r="S14" i="1"/>
  <c r="R13" i="1"/>
  <c r="R14" i="1"/>
  <c r="Q13" i="1"/>
  <c r="Q14" i="1"/>
  <c r="P13" i="1"/>
  <c r="P14" i="1"/>
  <c r="O13" i="1"/>
  <c r="O14" i="1"/>
  <c r="N13" i="1"/>
  <c r="N14" i="1"/>
  <c r="M5" i="1"/>
  <c r="M6" i="1"/>
  <c r="M7" i="1"/>
  <c r="M8" i="1"/>
  <c r="M9" i="1"/>
  <c r="M10" i="1"/>
  <c r="M11" i="1"/>
  <c r="M12" i="1"/>
  <c r="M13" i="1"/>
  <c r="M14" i="1"/>
  <c r="L6" i="1"/>
  <c r="L7" i="1"/>
  <c r="L8" i="1"/>
  <c r="L9" i="1"/>
  <c r="L10" i="1"/>
  <c r="L11" i="1"/>
  <c r="L12" i="1"/>
  <c r="L13" i="1"/>
  <c r="L14" i="1"/>
  <c r="K13" i="1"/>
  <c r="K14" i="1"/>
  <c r="J13" i="1"/>
  <c r="J14" i="1"/>
  <c r="L5" i="1"/>
  <c r="I5" i="1"/>
  <c r="I6" i="1"/>
  <c r="I7" i="1"/>
  <c r="I8" i="1"/>
  <c r="I9" i="1"/>
  <c r="J9" i="1" s="1"/>
  <c r="I10" i="1"/>
  <c r="I11" i="1"/>
  <c r="I12" i="1"/>
  <c r="I13" i="1"/>
  <c r="I14" i="1"/>
  <c r="H6" i="1"/>
  <c r="H7" i="1"/>
  <c r="H8" i="1"/>
  <c r="J8" i="1" s="1"/>
  <c r="H9" i="1"/>
  <c r="H10" i="1"/>
  <c r="H11" i="1"/>
  <c r="H12" i="1"/>
  <c r="J12" i="1" s="1"/>
  <c r="H13" i="1"/>
  <c r="H14" i="1"/>
  <c r="H5" i="1"/>
  <c r="J7" i="1"/>
  <c r="J11" i="1"/>
  <c r="J6" i="1"/>
  <c r="J10" i="1"/>
  <c r="S13" i="4" l="1"/>
  <c r="N11" i="4"/>
  <c r="R11" i="4"/>
  <c r="O10" i="4"/>
  <c r="S9" i="4"/>
  <c r="R7" i="4"/>
  <c r="N7" i="4"/>
  <c r="N6" i="4"/>
  <c r="S5" i="4"/>
  <c r="K8" i="4"/>
  <c r="K12" i="4"/>
  <c r="J11" i="4"/>
  <c r="J7" i="4"/>
  <c r="P15" i="4"/>
  <c r="Q10" i="4"/>
  <c r="S10" i="4"/>
  <c r="S12" i="4"/>
  <c r="Q12" i="4"/>
  <c r="R12" i="4"/>
  <c r="Q8" i="4"/>
  <c r="S8" i="4"/>
  <c r="T12" i="4"/>
  <c r="T9" i="4"/>
  <c r="T13" i="4"/>
  <c r="Q5" i="4"/>
  <c r="P6" i="4"/>
  <c r="T6" i="4" s="1"/>
  <c r="K7" i="4"/>
  <c r="S7" i="4"/>
  <c r="J8" i="4"/>
  <c r="N8" i="4"/>
  <c r="Q9" i="4"/>
  <c r="T10" i="4"/>
  <c r="K11" i="4"/>
  <c r="S11" i="4"/>
  <c r="J12" i="4"/>
  <c r="N12" i="4"/>
  <c r="Q13" i="4"/>
  <c r="H15" i="4"/>
  <c r="T5" i="4"/>
  <c r="J5" i="4"/>
  <c r="N5" i="4"/>
  <c r="R5" i="4"/>
  <c r="T7" i="4"/>
  <c r="O8" i="4"/>
  <c r="J9" i="4"/>
  <c r="N9" i="4"/>
  <c r="R9" i="4"/>
  <c r="T11" i="4"/>
  <c r="O12" i="4"/>
  <c r="J13" i="4"/>
  <c r="N13" i="4"/>
  <c r="R13" i="4"/>
  <c r="K5" i="4"/>
  <c r="K9" i="4"/>
  <c r="N10" i="4"/>
  <c r="K13" i="4"/>
  <c r="N13" i="3"/>
  <c r="S12" i="3"/>
  <c r="R10" i="3"/>
  <c r="N10" i="3"/>
  <c r="N6" i="3"/>
  <c r="R6" i="3"/>
  <c r="N5" i="3"/>
  <c r="T11" i="3"/>
  <c r="T7" i="3"/>
  <c r="Q11" i="3"/>
  <c r="S11" i="3"/>
  <c r="Q7" i="3"/>
  <c r="S7" i="3"/>
  <c r="T9" i="3"/>
  <c r="R11" i="3"/>
  <c r="T12" i="3"/>
  <c r="P5" i="3"/>
  <c r="T5" i="3"/>
  <c r="K6" i="3"/>
  <c r="S6" i="3"/>
  <c r="J7" i="3"/>
  <c r="N7" i="3"/>
  <c r="Q8" i="3"/>
  <c r="P9" i="3"/>
  <c r="K10" i="3"/>
  <c r="S10" i="3"/>
  <c r="J11" i="3"/>
  <c r="N11" i="3"/>
  <c r="Q12" i="3"/>
  <c r="P13" i="3"/>
  <c r="T13" i="3" s="1"/>
  <c r="T6" i="3"/>
  <c r="N8" i="3"/>
  <c r="O11" i="3"/>
  <c r="J12" i="3"/>
  <c r="N12" i="3"/>
  <c r="R12" i="3"/>
  <c r="H15" i="3"/>
  <c r="O7" i="3"/>
  <c r="J8" i="3"/>
  <c r="R8" i="3"/>
  <c r="T10" i="3"/>
  <c r="K8" i="3"/>
  <c r="S8" i="3"/>
  <c r="K12" i="3"/>
  <c r="O11" i="2"/>
  <c r="K8" i="2"/>
  <c r="I15" i="2"/>
  <c r="J10" i="2"/>
  <c r="J11" i="2"/>
  <c r="K12" i="2"/>
  <c r="K10" i="2"/>
  <c r="K6" i="2"/>
  <c r="T12" i="2"/>
  <c r="Q11" i="2"/>
  <c r="R10" i="2"/>
  <c r="O9" i="2"/>
  <c r="R8" i="2"/>
  <c r="T8" i="2"/>
  <c r="Q7" i="2"/>
  <c r="O6" i="2"/>
  <c r="O5" i="2"/>
  <c r="S5" i="2"/>
  <c r="R11" i="2"/>
  <c r="O10" i="2"/>
  <c r="S9" i="2"/>
  <c r="R7" i="2"/>
  <c r="N7" i="2"/>
  <c r="S6" i="2"/>
  <c r="Q6" i="2"/>
  <c r="S8" i="2"/>
  <c r="Q8" i="2"/>
  <c r="R6" i="2"/>
  <c r="S10" i="2"/>
  <c r="Q10" i="2"/>
  <c r="Q12" i="2"/>
  <c r="S12" i="2"/>
  <c r="T5" i="2"/>
  <c r="T9" i="2"/>
  <c r="Q5" i="2"/>
  <c r="T6" i="2"/>
  <c r="K7" i="2"/>
  <c r="S7" i="2"/>
  <c r="J8" i="2"/>
  <c r="N8" i="2"/>
  <c r="Q9" i="2"/>
  <c r="T10" i="2"/>
  <c r="K11" i="2"/>
  <c r="S11" i="2"/>
  <c r="J12" i="2"/>
  <c r="N12" i="2"/>
  <c r="Q13" i="2"/>
  <c r="N5" i="2"/>
  <c r="T7" i="2"/>
  <c r="O8" i="2"/>
  <c r="J9" i="2"/>
  <c r="R9" i="2"/>
  <c r="T11" i="2"/>
  <c r="O12" i="2"/>
  <c r="J13" i="2"/>
  <c r="N13" i="2"/>
  <c r="R13" i="2"/>
  <c r="H15" i="2"/>
  <c r="J5" i="2"/>
  <c r="R5" i="2"/>
  <c r="N9" i="2"/>
  <c r="K5" i="2"/>
  <c r="N6" i="2"/>
  <c r="K9" i="2"/>
  <c r="N10" i="2"/>
  <c r="K13" i="2"/>
  <c r="S13" i="2"/>
  <c r="H15" i="1"/>
  <c r="J5" i="1"/>
  <c r="P11" i="1"/>
  <c r="K10" i="1"/>
  <c r="R6" i="4" l="1"/>
  <c r="R15" i="4" s="1"/>
  <c r="Q6" i="4"/>
  <c r="Q15" i="4" s="1"/>
  <c r="F19" i="4" s="1"/>
  <c r="S6" i="4"/>
  <c r="S15" i="4" s="1"/>
  <c r="T15" i="4"/>
  <c r="P15" i="3"/>
  <c r="S5" i="3"/>
  <c r="Q5" i="3"/>
  <c r="R5" i="3"/>
  <c r="S9" i="3"/>
  <c r="R9" i="3"/>
  <c r="Q9" i="3"/>
  <c r="R13" i="3"/>
  <c r="Q13" i="3"/>
  <c r="S13" i="3"/>
  <c r="P15" i="2"/>
  <c r="N10" i="1"/>
  <c r="P10" i="1"/>
  <c r="R10" i="1" s="1"/>
  <c r="K12" i="1"/>
  <c r="K8" i="1"/>
  <c r="P9" i="1"/>
  <c r="Q9" i="1" s="1"/>
  <c r="R11" i="1"/>
  <c r="T11" i="1"/>
  <c r="K11" i="1"/>
  <c r="O11" i="1"/>
  <c r="O8" i="1"/>
  <c r="N11" i="1"/>
  <c r="P7" i="1"/>
  <c r="R7" i="1" s="1"/>
  <c r="Q11" i="1"/>
  <c r="S11" i="1"/>
  <c r="K6" i="1"/>
  <c r="N5" i="1"/>
  <c r="P5" i="1"/>
  <c r="O10" i="1"/>
  <c r="O12" i="1"/>
  <c r="O5" i="1"/>
  <c r="F21" i="4" l="1"/>
  <c r="E19" i="4"/>
  <c r="E21" i="4" s="1"/>
  <c r="S15" i="3"/>
  <c r="F19" i="3"/>
  <c r="R15" i="3"/>
  <c r="Q15" i="3"/>
  <c r="T15" i="3"/>
  <c r="T15" i="2"/>
  <c r="S15" i="2"/>
  <c r="R15" i="2"/>
  <c r="Q15" i="2"/>
  <c r="R9" i="1"/>
  <c r="Q10" i="1"/>
  <c r="T10" i="1"/>
  <c r="O9" i="1"/>
  <c r="S10" i="1"/>
  <c r="S9" i="1"/>
  <c r="Q7" i="1"/>
  <c r="S7" i="1"/>
  <c r="T7" i="1"/>
  <c r="K9" i="1"/>
  <c r="K7" i="1"/>
  <c r="N7" i="1"/>
  <c r="O7" i="1"/>
  <c r="N9" i="1"/>
  <c r="N8" i="1"/>
  <c r="P8" i="1"/>
  <c r="T9" i="1"/>
  <c r="N12" i="1"/>
  <c r="P12" i="1"/>
  <c r="N6" i="1"/>
  <c r="P6" i="1"/>
  <c r="O6" i="1"/>
  <c r="I15" i="1"/>
  <c r="K5" i="1"/>
  <c r="T5" i="1"/>
  <c r="S5" i="1"/>
  <c r="R5" i="1"/>
  <c r="Q5" i="1"/>
  <c r="E19" i="3" l="1"/>
  <c r="E21" i="3" s="1"/>
  <c r="F21" i="3"/>
  <c r="F19" i="2"/>
  <c r="F21" i="2" s="1"/>
  <c r="E19" i="2"/>
  <c r="E21" i="2" s="1"/>
  <c r="T8" i="1"/>
  <c r="S8" i="1"/>
  <c r="R8" i="1"/>
  <c r="Q8" i="1"/>
  <c r="T12" i="1"/>
  <c r="R12" i="1"/>
  <c r="S12" i="1"/>
  <c r="Q12" i="1"/>
  <c r="T6" i="1"/>
  <c r="Q6" i="1"/>
  <c r="S6" i="1"/>
  <c r="R6" i="1"/>
  <c r="F19" i="1" l="1"/>
  <c r="F21" i="1" s="1"/>
  <c r="E19" i="1"/>
  <c r="E21" i="1" s="1"/>
</calcChain>
</file>

<file path=xl/sharedStrings.xml><?xml version="1.0" encoding="utf-8"?>
<sst xmlns="http://schemas.openxmlformats.org/spreadsheetml/2006/main" count="129" uniqueCount="46">
  <si>
    <t>n</t>
  </si>
  <si>
    <t>x</t>
  </si>
  <si>
    <t>dx</t>
  </si>
  <si>
    <t>y</t>
  </si>
  <si>
    <t>dy</t>
  </si>
  <si>
    <t>dxoben</t>
  </si>
  <si>
    <t>dxunten</t>
  </si>
  <si>
    <t>dyoben</t>
  </si>
  <si>
    <t>dyunten</t>
  </si>
  <si>
    <t>1/dy^2</t>
  </si>
  <si>
    <t>mx</t>
  </si>
  <si>
    <t>my</t>
  </si>
  <si>
    <t>mxy</t>
  </si>
  <si>
    <t>mx^2</t>
  </si>
  <si>
    <t>m</t>
  </si>
  <si>
    <t>dm</t>
  </si>
  <si>
    <t>dn</t>
  </si>
  <si>
    <t>Title</t>
  </si>
  <si>
    <t>#####</t>
  </si>
  <si>
    <t>xlabel</t>
  </si>
  <si>
    <t>ylabel</t>
  </si>
  <si>
    <t>a^2/cm^2</t>
  </si>
  <si>
    <t>a*T^2/cm*s^2</t>
  </si>
  <si>
    <t>U</t>
  </si>
  <si>
    <t>dU</t>
  </si>
  <si>
    <t>I</t>
  </si>
  <si>
    <t>dI</t>
  </si>
  <si>
    <t>R</t>
  </si>
  <si>
    <t>dR</t>
  </si>
  <si>
    <t>U/V</t>
  </si>
  <si>
    <t>x'</t>
  </si>
  <si>
    <t>dx'</t>
  </si>
  <si>
    <t>bel. Pot. U</t>
  </si>
  <si>
    <t>Bel. Pot. I</t>
  </si>
  <si>
    <t>232.a</t>
  </si>
  <si>
    <t>I/A</t>
  </si>
  <si>
    <t>232.f#0Ohm</t>
  </si>
  <si>
    <t>x/Skt</t>
  </si>
  <si>
    <t>lambda</t>
  </si>
  <si>
    <t>dlambda</t>
  </si>
  <si>
    <t>wg</t>
  </si>
  <si>
    <t>dwg</t>
  </si>
  <si>
    <t>beta</t>
  </si>
  <si>
    <t>dbeta</t>
  </si>
  <si>
    <t>sin(beta)</t>
  </si>
  <si>
    <t>dsin(beta)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</si>
</sst>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'232_a'!$L$4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'232_a'!$H$5:$H$14</c:f>
              <c:numCache>
                <c:formatCode>General</c:formatCode>
                <c:ptCount val="10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0.185</c:v>
                </c:pt>
              </c:numCache>
            </c:numRef>
          </c:xVal>
          <c:yVal>
            <c:numRef>
              <c:f>'232_a'!$L$5:$L$14</c:f>
              <c:numCache>
                <c:formatCode>#,#00</c:formatCode>
                <c:ptCount val="10"/>
                <c:pt idx="0">
                  <c:v>2.2000000000000002</c:v>
                </c:pt>
                <c:pt idx="1">
                  <c:v>2.4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87520"/>
        <c:axId val="244609792"/>
      </c:scatterChart>
      <c:valAx>
        <c:axId val="24458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609792"/>
        <c:crosses val="autoZero"/>
        <c:crossBetween val="midCat"/>
      </c:valAx>
      <c:valAx>
        <c:axId val="244609792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44587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Tabelle2!$L$4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Tabelle2!$H$5:$H$13</c:f>
              <c:numCache>
                <c:formatCode>#,#00</c:formatCode>
                <c:ptCount val="9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</c:numCache>
            </c:numRef>
          </c:xVal>
          <c:yVal>
            <c:numRef>
              <c:f>Tabelle2!$L$5:$L$13</c:f>
              <c:numCache>
                <c:formatCode>#,#00</c:formatCode>
                <c:ptCount val="9"/>
                <c:pt idx="0">
                  <c:v>1.3</c:v>
                </c:pt>
                <c:pt idx="1">
                  <c:v>1.85</c:v>
                </c:pt>
                <c:pt idx="2">
                  <c:v>2.1</c:v>
                </c:pt>
                <c:pt idx="3">
                  <c:v>2.25</c:v>
                </c:pt>
                <c:pt idx="4">
                  <c:v>2.35</c:v>
                </c:pt>
                <c:pt idx="5">
                  <c:v>2.4500000000000002</c:v>
                </c:pt>
                <c:pt idx="6">
                  <c:v>2.5</c:v>
                </c:pt>
                <c:pt idx="7">
                  <c:v>2.5499999999999998</c:v>
                </c:pt>
                <c:pt idx="8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81696"/>
        <c:axId val="245583232"/>
      </c:scatterChart>
      <c:valAx>
        <c:axId val="245581696"/>
        <c:scaling>
          <c:orientation val="minMax"/>
        </c:scaling>
        <c:delete val="0"/>
        <c:axPos val="b"/>
        <c:numFmt formatCode="#,#00" sourceLinked="1"/>
        <c:majorTickMark val="out"/>
        <c:minorTickMark val="none"/>
        <c:tickLblPos val="nextTo"/>
        <c:crossAx val="245583232"/>
        <c:crosses val="autoZero"/>
        <c:crossBetween val="midCat"/>
      </c:valAx>
      <c:valAx>
        <c:axId val="245583232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45581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Tabelle3!$L$4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Tabelle3!$H$5:$H$13</c:f>
              <c:numCache>
                <c:formatCode>#,#00</c:formatCode>
                <c:ptCount val="9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</c:numCache>
            </c:numRef>
          </c:xVal>
          <c:yVal>
            <c:numRef>
              <c:f>Tabelle3!$L$5:$L$13</c:f>
              <c:numCache>
                <c:formatCode>#,#00</c:formatCode>
                <c:ptCount val="9"/>
                <c:pt idx="0">
                  <c:v>105</c:v>
                </c:pt>
                <c:pt idx="1">
                  <c:v>65</c:v>
                </c:pt>
                <c:pt idx="2">
                  <c:v>47.5</c:v>
                </c:pt>
                <c:pt idx="3">
                  <c:v>37.5</c:v>
                </c:pt>
                <c:pt idx="4">
                  <c:v>30</c:v>
                </c:pt>
                <c:pt idx="5">
                  <c:v>25</c:v>
                </c:pt>
                <c:pt idx="6">
                  <c:v>22.5</c:v>
                </c:pt>
                <c:pt idx="7">
                  <c:v>20</c:v>
                </c:pt>
                <c:pt idx="8">
                  <c:v>17.5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19808"/>
        <c:axId val="245721344"/>
      </c:scatterChart>
      <c:valAx>
        <c:axId val="245719808"/>
        <c:scaling>
          <c:orientation val="minMax"/>
        </c:scaling>
        <c:delete val="0"/>
        <c:axPos val="b"/>
        <c:numFmt formatCode="#,#00" sourceLinked="1"/>
        <c:majorTickMark val="out"/>
        <c:minorTickMark val="none"/>
        <c:tickLblPos val="nextTo"/>
        <c:crossAx val="245721344"/>
        <c:crosses val="autoZero"/>
        <c:crossBetween val="midCat"/>
      </c:valAx>
      <c:valAx>
        <c:axId val="245721344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45719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Tabelle1!$L$4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Tabelle1!$H$5:$H$13</c:f>
              <c:numCache>
                <c:formatCode>#,#00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Tabelle1!$L$5:$L$13</c:f>
              <c:numCache>
                <c:formatCode>#,#00</c:formatCode>
                <c:ptCount val="9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2.35</c:v>
                </c:pt>
                <c:pt idx="6">
                  <c:v>2.75</c:v>
                </c:pt>
                <c:pt idx="7">
                  <c:v>3.1</c:v>
                </c:pt>
                <c:pt idx="8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47072"/>
        <c:axId val="245757056"/>
      </c:scatterChart>
      <c:valAx>
        <c:axId val="245747072"/>
        <c:scaling>
          <c:orientation val="minMax"/>
        </c:scaling>
        <c:delete val="0"/>
        <c:axPos val="b"/>
        <c:numFmt formatCode="#,#00" sourceLinked="1"/>
        <c:majorTickMark val="out"/>
        <c:minorTickMark val="none"/>
        <c:tickLblPos val="nextTo"/>
        <c:crossAx val="245757056"/>
        <c:crosses val="autoZero"/>
        <c:crossBetween val="midCat"/>
      </c:valAx>
      <c:valAx>
        <c:axId val="245757056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245747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hg!$N$4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hg!$L$5:$L$24</c:f>
              <c:numCache>
                <c:formatCode>General</c:formatCode>
                <c:ptCount val="20"/>
                <c:pt idx="0">
                  <c:v>0.98048882523243841</c:v>
                </c:pt>
                <c:pt idx="1">
                  <c:v>0.99497715615565019</c:v>
                </c:pt>
                <c:pt idx="2">
                  <c:v>1.0578109181950948</c:v>
                </c:pt>
                <c:pt idx="3">
                  <c:v>1.0606306382527961</c:v>
                </c:pt>
                <c:pt idx="4">
                  <c:v>1.0662603771940942</c:v>
                </c:pt>
                <c:pt idx="5">
                  <c:v>1.1973211468067189</c:v>
                </c:pt>
                <c:pt idx="6">
                  <c:v>1.3273511432133227</c:v>
                </c:pt>
                <c:pt idx="7">
                  <c:v>1.4013156773779141</c:v>
                </c:pt>
                <c:pt idx="8">
                  <c:v>1.4082592475616698</c:v>
                </c:pt>
                <c:pt idx="9">
                  <c:v>1.0007513341375915</c:v>
                </c:pt>
              </c:numCache>
            </c:numRef>
          </c:xVal>
          <c:yVal>
            <c:numRef>
              <c:f>hg!$N$5:$N$24</c:f>
              <c:numCache>
                <c:formatCode>General</c:formatCode>
                <c:ptCount val="20"/>
                <c:pt idx="0">
                  <c:v>404.65600000000001</c:v>
                </c:pt>
                <c:pt idx="1">
                  <c:v>407.78300000000002</c:v>
                </c:pt>
                <c:pt idx="2">
                  <c:v>433.92200000000003</c:v>
                </c:pt>
                <c:pt idx="3">
                  <c:v>434.74900000000002</c:v>
                </c:pt>
                <c:pt idx="4">
                  <c:v>435.83300000000003</c:v>
                </c:pt>
                <c:pt idx="5">
                  <c:v>546.07399999999996</c:v>
                </c:pt>
                <c:pt idx="6">
                  <c:v>578.01300000000003</c:v>
                </c:pt>
                <c:pt idx="7">
                  <c:v>671.64300000000003</c:v>
                </c:pt>
                <c:pt idx="8">
                  <c:v>690.75199999999995</c:v>
                </c:pt>
                <c:pt idx="9">
                  <c:v>410.80500000000001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82400"/>
        <c:axId val="245783936"/>
      </c:scatterChart>
      <c:valAx>
        <c:axId val="24578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5783936"/>
        <c:crosses val="autoZero"/>
        <c:crossBetween val="midCat"/>
      </c:valAx>
      <c:valAx>
        <c:axId val="24578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82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15</xdr:row>
      <xdr:rowOff>161925</xdr:rowOff>
    </xdr:from>
    <xdr:to>
      <xdr:col>23</xdr:col>
      <xdr:colOff>304800</xdr:colOff>
      <xdr:row>31</xdr:row>
      <xdr:rowOff>47625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25</xdr:row>
      <xdr:rowOff>161925</xdr:rowOff>
    </xdr:from>
    <xdr:to>
      <xdr:col>23</xdr:col>
      <xdr:colOff>304800</xdr:colOff>
      <xdr:row>41</xdr:row>
      <xdr:rowOff>47625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workbookViewId="0">
      <selection activeCell="E3" sqref="E3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34</v>
      </c>
      <c r="D2" t="s">
        <v>29</v>
      </c>
      <c r="E2" t="s">
        <v>35</v>
      </c>
    </row>
    <row r="4" spans="3:20" x14ac:dyDescent="0.25">
      <c r="C4" t="s">
        <v>0</v>
      </c>
      <c r="D4" t="s">
        <v>23</v>
      </c>
      <c r="E4" t="s">
        <v>24</v>
      </c>
      <c r="F4" t="s">
        <v>25</v>
      </c>
      <c r="G4" t="s">
        <v>26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2.2000000000000002</v>
      </c>
      <c r="E5">
        <v>0.05</v>
      </c>
      <c r="F5">
        <v>0.1</v>
      </c>
      <c r="G5">
        <v>2.5000000000000001E-3</v>
      </c>
      <c r="H5">
        <f>F5</f>
        <v>0.1</v>
      </c>
      <c r="I5">
        <f>G5</f>
        <v>2.5000000000000001E-3</v>
      </c>
      <c r="J5">
        <f>H5+I5</f>
        <v>0.10250000000000001</v>
      </c>
      <c r="K5">
        <f>H5-I5</f>
        <v>9.7500000000000003E-2</v>
      </c>
      <c r="L5" s="1">
        <f>D5</f>
        <v>2.2000000000000002</v>
      </c>
      <c r="M5" s="2">
        <f>E5</f>
        <v>0.05</v>
      </c>
      <c r="N5">
        <f>L5+M5</f>
        <v>2.25</v>
      </c>
      <c r="O5">
        <f>L5-M5</f>
        <v>2.1500000000000004</v>
      </c>
      <c r="P5">
        <f>1/M5^2</f>
        <v>399.99999999999994</v>
      </c>
      <c r="Q5">
        <f>H5*P5</f>
        <v>40</v>
      </c>
      <c r="R5">
        <f>L5*P5</f>
        <v>880</v>
      </c>
      <c r="S5">
        <f>H5*L5*P5</f>
        <v>88</v>
      </c>
      <c r="T5">
        <f>H5^2*P5</f>
        <v>4</v>
      </c>
    </row>
    <row r="6" spans="3:20" x14ac:dyDescent="0.25">
      <c r="C6">
        <v>2</v>
      </c>
      <c r="D6" s="1">
        <v>2.4</v>
      </c>
      <c r="E6">
        <v>0.05</v>
      </c>
      <c r="F6">
        <v>0.11</v>
      </c>
      <c r="G6">
        <v>2.5000000000000001E-3</v>
      </c>
      <c r="H6">
        <f t="shared" ref="H6:I14" si="0">F6</f>
        <v>0.11</v>
      </c>
      <c r="I6">
        <f t="shared" si="0"/>
        <v>2.5000000000000001E-3</v>
      </c>
      <c r="J6">
        <f t="shared" ref="J6:J14" si="1">H6+I6</f>
        <v>0.1125</v>
      </c>
      <c r="K6">
        <f t="shared" ref="K6:K14" si="2">H6-I6</f>
        <v>0.1075</v>
      </c>
      <c r="L6" s="1">
        <f t="shared" ref="L6:M14" si="3">D6</f>
        <v>2.4</v>
      </c>
      <c r="M6" s="2">
        <f t="shared" si="3"/>
        <v>0.05</v>
      </c>
      <c r="N6">
        <f t="shared" ref="N6:N14" si="4">L6+M6</f>
        <v>2.4499999999999997</v>
      </c>
      <c r="O6">
        <f t="shared" ref="O6:O14" si="5">L6-M6</f>
        <v>2.35</v>
      </c>
      <c r="P6">
        <f t="shared" ref="P6:P14" si="6">1/M6^2</f>
        <v>399.99999999999994</v>
      </c>
      <c r="Q6">
        <f t="shared" ref="Q6:Q14" si="7">H6*P6</f>
        <v>43.999999999999993</v>
      </c>
      <c r="R6">
        <f t="shared" ref="R6:R14" si="8">L6*P6</f>
        <v>959.99999999999977</v>
      </c>
      <c r="S6">
        <f t="shared" ref="S6:S14" si="9">H6*L6*P6</f>
        <v>105.6</v>
      </c>
      <c r="T6">
        <f t="shared" ref="T6:T14" si="10">H6^2*P6</f>
        <v>4.839999999999999</v>
      </c>
    </row>
    <row r="7" spans="3:20" x14ac:dyDescent="0.25">
      <c r="C7">
        <v>3</v>
      </c>
      <c r="D7" s="1">
        <v>2.6</v>
      </c>
      <c r="E7">
        <v>0.05</v>
      </c>
      <c r="F7">
        <v>0.12</v>
      </c>
      <c r="G7">
        <v>2.5000000000000001E-3</v>
      </c>
      <c r="H7">
        <f t="shared" si="0"/>
        <v>0.12</v>
      </c>
      <c r="I7">
        <f t="shared" si="0"/>
        <v>2.5000000000000001E-3</v>
      </c>
      <c r="J7">
        <f t="shared" si="1"/>
        <v>0.1225</v>
      </c>
      <c r="K7">
        <f t="shared" si="2"/>
        <v>0.11749999999999999</v>
      </c>
      <c r="L7" s="1">
        <f t="shared" si="3"/>
        <v>2.6</v>
      </c>
      <c r="M7" s="2">
        <f t="shared" si="3"/>
        <v>0.05</v>
      </c>
      <c r="N7">
        <f t="shared" si="4"/>
        <v>2.65</v>
      </c>
      <c r="O7">
        <f t="shared" si="5"/>
        <v>2.5500000000000003</v>
      </c>
      <c r="P7">
        <f t="shared" si="6"/>
        <v>399.99999999999994</v>
      </c>
      <c r="Q7">
        <f t="shared" si="7"/>
        <v>47.999999999999993</v>
      </c>
      <c r="R7">
        <f t="shared" si="8"/>
        <v>1040</v>
      </c>
      <c r="S7">
        <f t="shared" si="9"/>
        <v>124.79999999999998</v>
      </c>
      <c r="T7">
        <f t="shared" si="10"/>
        <v>5.7599999999999989</v>
      </c>
    </row>
    <row r="8" spans="3:20" x14ac:dyDescent="0.25">
      <c r="C8">
        <v>4</v>
      </c>
      <c r="D8" s="1">
        <v>2.8</v>
      </c>
      <c r="E8">
        <v>0.05</v>
      </c>
      <c r="F8">
        <v>0.13</v>
      </c>
      <c r="G8">
        <v>2.5000000000000001E-3</v>
      </c>
      <c r="H8">
        <f t="shared" si="0"/>
        <v>0.13</v>
      </c>
      <c r="I8">
        <f t="shared" si="0"/>
        <v>2.5000000000000001E-3</v>
      </c>
      <c r="J8">
        <f t="shared" si="1"/>
        <v>0.13250000000000001</v>
      </c>
      <c r="K8">
        <f t="shared" si="2"/>
        <v>0.1275</v>
      </c>
      <c r="L8" s="1">
        <f t="shared" si="3"/>
        <v>2.8</v>
      </c>
      <c r="M8" s="2">
        <f t="shared" si="3"/>
        <v>0.05</v>
      </c>
      <c r="N8">
        <f t="shared" si="4"/>
        <v>2.8499999999999996</v>
      </c>
      <c r="O8">
        <f t="shared" si="5"/>
        <v>2.75</v>
      </c>
      <c r="P8">
        <f t="shared" si="6"/>
        <v>399.99999999999994</v>
      </c>
      <c r="Q8">
        <f t="shared" si="7"/>
        <v>51.999999999999993</v>
      </c>
      <c r="R8">
        <f t="shared" si="8"/>
        <v>1119.9999999999998</v>
      </c>
      <c r="S8">
        <f t="shared" si="9"/>
        <v>145.59999999999997</v>
      </c>
      <c r="T8">
        <f t="shared" si="10"/>
        <v>6.76</v>
      </c>
    </row>
    <row r="9" spans="3:20" x14ac:dyDescent="0.25">
      <c r="C9">
        <v>5</v>
      </c>
      <c r="D9" s="1">
        <v>3</v>
      </c>
      <c r="E9">
        <v>0.05</v>
      </c>
      <c r="F9">
        <v>0.14000000000000001</v>
      </c>
      <c r="G9">
        <v>2.5000000000000001E-3</v>
      </c>
      <c r="H9">
        <f t="shared" si="0"/>
        <v>0.14000000000000001</v>
      </c>
      <c r="I9">
        <f t="shared" si="0"/>
        <v>2.5000000000000001E-3</v>
      </c>
      <c r="J9">
        <f t="shared" si="1"/>
        <v>0.14250000000000002</v>
      </c>
      <c r="K9">
        <f t="shared" si="2"/>
        <v>0.13750000000000001</v>
      </c>
      <c r="L9" s="1">
        <f t="shared" si="3"/>
        <v>3</v>
      </c>
      <c r="M9" s="2">
        <f t="shared" si="3"/>
        <v>0.05</v>
      </c>
      <c r="N9">
        <f t="shared" si="4"/>
        <v>3.05</v>
      </c>
      <c r="O9">
        <f t="shared" si="5"/>
        <v>2.95</v>
      </c>
      <c r="P9">
        <f t="shared" si="6"/>
        <v>399.99999999999994</v>
      </c>
      <c r="Q9">
        <f t="shared" si="7"/>
        <v>56</v>
      </c>
      <c r="R9">
        <f t="shared" si="8"/>
        <v>1199.9999999999998</v>
      </c>
      <c r="S9">
        <f t="shared" si="9"/>
        <v>168</v>
      </c>
      <c r="T9">
        <f t="shared" si="10"/>
        <v>7.84</v>
      </c>
    </row>
    <row r="10" spans="3:20" x14ac:dyDescent="0.25">
      <c r="C10">
        <v>6</v>
      </c>
      <c r="D10" s="1">
        <v>3.2</v>
      </c>
      <c r="E10">
        <v>0.05</v>
      </c>
      <c r="F10">
        <v>0.15</v>
      </c>
      <c r="G10">
        <v>2.5000000000000001E-3</v>
      </c>
      <c r="H10">
        <f t="shared" si="0"/>
        <v>0.15</v>
      </c>
      <c r="I10">
        <f t="shared" si="0"/>
        <v>2.5000000000000001E-3</v>
      </c>
      <c r="J10">
        <f t="shared" si="1"/>
        <v>0.1525</v>
      </c>
      <c r="K10">
        <f t="shared" si="2"/>
        <v>0.14749999999999999</v>
      </c>
      <c r="L10" s="1">
        <f t="shared" si="3"/>
        <v>3.2</v>
      </c>
      <c r="M10" s="2">
        <f t="shared" si="3"/>
        <v>0.05</v>
      </c>
      <c r="N10">
        <f t="shared" si="4"/>
        <v>3.25</v>
      </c>
      <c r="O10">
        <f t="shared" si="5"/>
        <v>3.1500000000000004</v>
      </c>
      <c r="P10">
        <f t="shared" si="6"/>
        <v>399.99999999999994</v>
      </c>
      <c r="Q10">
        <f t="shared" si="7"/>
        <v>59.999999999999986</v>
      </c>
      <c r="R10">
        <f t="shared" si="8"/>
        <v>1280</v>
      </c>
      <c r="S10">
        <f t="shared" si="9"/>
        <v>191.99999999999997</v>
      </c>
      <c r="T10">
        <f t="shared" si="10"/>
        <v>8.9999999999999982</v>
      </c>
    </row>
    <row r="11" spans="3:20" x14ac:dyDescent="0.25">
      <c r="C11">
        <v>7</v>
      </c>
      <c r="D11" s="1">
        <v>3.4</v>
      </c>
      <c r="E11">
        <v>0.05</v>
      </c>
      <c r="F11">
        <v>0.16</v>
      </c>
      <c r="G11">
        <v>2.5000000000000001E-3</v>
      </c>
      <c r="H11">
        <f t="shared" si="0"/>
        <v>0.16</v>
      </c>
      <c r="I11">
        <f t="shared" si="0"/>
        <v>2.5000000000000001E-3</v>
      </c>
      <c r="J11">
        <f t="shared" si="1"/>
        <v>0.16250000000000001</v>
      </c>
      <c r="K11">
        <f t="shared" si="2"/>
        <v>0.1575</v>
      </c>
      <c r="L11" s="1">
        <f t="shared" si="3"/>
        <v>3.4</v>
      </c>
      <c r="M11" s="2">
        <f t="shared" si="3"/>
        <v>0.05</v>
      </c>
      <c r="N11">
        <f t="shared" si="4"/>
        <v>3.4499999999999997</v>
      </c>
      <c r="O11">
        <f t="shared" si="5"/>
        <v>3.35</v>
      </c>
      <c r="P11">
        <f t="shared" si="6"/>
        <v>399.99999999999994</v>
      </c>
      <c r="Q11">
        <f t="shared" si="7"/>
        <v>63.999999999999993</v>
      </c>
      <c r="R11">
        <f t="shared" si="8"/>
        <v>1359.9999999999998</v>
      </c>
      <c r="S11">
        <f t="shared" si="9"/>
        <v>217.6</v>
      </c>
      <c r="T11">
        <f t="shared" si="10"/>
        <v>10.239999999999998</v>
      </c>
    </row>
    <row r="12" spans="3:20" x14ac:dyDescent="0.25">
      <c r="C12">
        <v>8</v>
      </c>
      <c r="D12" s="1">
        <v>3.6</v>
      </c>
      <c r="E12">
        <v>0.05</v>
      </c>
      <c r="F12">
        <v>0.17</v>
      </c>
      <c r="G12">
        <v>2.5000000000000001E-3</v>
      </c>
      <c r="H12">
        <f t="shared" si="0"/>
        <v>0.17</v>
      </c>
      <c r="I12">
        <f t="shared" si="0"/>
        <v>2.5000000000000001E-3</v>
      </c>
      <c r="J12">
        <f t="shared" si="1"/>
        <v>0.17250000000000001</v>
      </c>
      <c r="K12">
        <f t="shared" si="2"/>
        <v>0.16750000000000001</v>
      </c>
      <c r="L12" s="1">
        <f t="shared" si="3"/>
        <v>3.6</v>
      </c>
      <c r="M12" s="2">
        <f t="shared" si="3"/>
        <v>0.05</v>
      </c>
      <c r="N12">
        <f t="shared" si="4"/>
        <v>3.65</v>
      </c>
      <c r="O12">
        <f t="shared" si="5"/>
        <v>3.5500000000000003</v>
      </c>
      <c r="P12">
        <f t="shared" si="6"/>
        <v>399.99999999999994</v>
      </c>
      <c r="Q12">
        <f t="shared" si="7"/>
        <v>68</v>
      </c>
      <c r="R12">
        <f t="shared" si="8"/>
        <v>1439.9999999999998</v>
      </c>
      <c r="S12">
        <f t="shared" si="9"/>
        <v>244.8</v>
      </c>
      <c r="T12">
        <f t="shared" si="10"/>
        <v>11.56</v>
      </c>
    </row>
    <row r="13" spans="3:20" x14ac:dyDescent="0.25">
      <c r="C13">
        <v>9</v>
      </c>
      <c r="D13" s="1">
        <v>3.8</v>
      </c>
      <c r="E13">
        <v>0.05</v>
      </c>
      <c r="F13">
        <v>0.18</v>
      </c>
      <c r="G13">
        <v>2.5000000000000001E-3</v>
      </c>
      <c r="H13">
        <f t="shared" si="0"/>
        <v>0.18</v>
      </c>
      <c r="I13">
        <f t="shared" si="0"/>
        <v>2.5000000000000001E-3</v>
      </c>
      <c r="J13">
        <f t="shared" si="1"/>
        <v>0.1825</v>
      </c>
      <c r="K13">
        <f t="shared" si="2"/>
        <v>0.17749999999999999</v>
      </c>
      <c r="L13" s="1">
        <f t="shared" si="3"/>
        <v>3.8</v>
      </c>
      <c r="M13" s="2">
        <f t="shared" si="3"/>
        <v>0.05</v>
      </c>
      <c r="N13">
        <f>L13+M13</f>
        <v>3.8499999999999996</v>
      </c>
      <c r="O13">
        <f t="shared" si="5"/>
        <v>3.75</v>
      </c>
      <c r="P13">
        <f t="shared" si="6"/>
        <v>399.99999999999994</v>
      </c>
      <c r="Q13">
        <f t="shared" si="7"/>
        <v>71.999999999999986</v>
      </c>
      <c r="R13">
        <f t="shared" si="8"/>
        <v>1519.9999999999998</v>
      </c>
      <c r="S13">
        <f t="shared" si="9"/>
        <v>273.59999999999997</v>
      </c>
      <c r="T13">
        <f t="shared" si="10"/>
        <v>12.959999999999997</v>
      </c>
    </row>
    <row r="14" spans="3:20" x14ac:dyDescent="0.25">
      <c r="C14">
        <v>10</v>
      </c>
      <c r="D14" s="1">
        <v>4</v>
      </c>
      <c r="E14">
        <v>0.05</v>
      </c>
      <c r="F14">
        <v>0.185</v>
      </c>
      <c r="G14">
        <v>2.5000000000000001E-3</v>
      </c>
      <c r="H14">
        <f t="shared" si="0"/>
        <v>0.185</v>
      </c>
      <c r="I14">
        <f t="shared" si="0"/>
        <v>2.5000000000000001E-3</v>
      </c>
      <c r="J14">
        <f t="shared" si="1"/>
        <v>0.1875</v>
      </c>
      <c r="K14">
        <f t="shared" si="2"/>
        <v>0.1825</v>
      </c>
      <c r="L14" s="1">
        <f t="shared" si="3"/>
        <v>4</v>
      </c>
      <c r="M14" s="2">
        <f t="shared" si="3"/>
        <v>0.05</v>
      </c>
      <c r="N14">
        <f t="shared" si="4"/>
        <v>4.05</v>
      </c>
      <c r="O14">
        <f t="shared" si="5"/>
        <v>3.95</v>
      </c>
      <c r="P14">
        <f t="shared" si="6"/>
        <v>399.99999999999994</v>
      </c>
      <c r="Q14">
        <f t="shared" si="7"/>
        <v>73.999999999999986</v>
      </c>
      <c r="R14">
        <f t="shared" si="8"/>
        <v>1599.9999999999998</v>
      </c>
      <c r="S14">
        <f t="shared" si="9"/>
        <v>295.99999999999994</v>
      </c>
      <c r="T14">
        <f t="shared" si="10"/>
        <v>13.689999999999998</v>
      </c>
    </row>
    <row r="15" spans="3:20" x14ac:dyDescent="0.25">
      <c r="C15" t="s">
        <v>18</v>
      </c>
      <c r="H15">
        <f>SUM(H5:H14)</f>
        <v>1.4450000000000001</v>
      </c>
      <c r="I15">
        <f>SUM(I5:I12)</f>
        <v>0.02</v>
      </c>
      <c r="P15">
        <f>SUM(P5:P14)</f>
        <v>3999.9999999999995</v>
      </c>
      <c r="Q15">
        <f>SUM(Q5:Q14)/$P$15</f>
        <v>0.14450000000000002</v>
      </c>
      <c r="R15">
        <f>SUM(R5:R14)/$P$15</f>
        <v>3.1000000000000005</v>
      </c>
      <c r="S15">
        <f>SUM(S5:S14)/$P$15</f>
        <v>0.46400000000000002</v>
      </c>
      <c r="T15">
        <f>SUM(T5:T14)/$P$15</f>
        <v>2.1662500000000001E-2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20.517737296260794</v>
      </c>
      <c r="F19">
        <f>1/SQRT(P15*(T15-Q15^2))</f>
        <v>0.56532373346408471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0.13518696069031533</v>
      </c>
      <c r="F21">
        <f>SQRT(T15)*F19</f>
        <v>8.320539876035675E-2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workbookViewId="0">
      <selection activeCell="F5" sqref="F5:G13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32</v>
      </c>
      <c r="D2" t="s">
        <v>21</v>
      </c>
      <c r="E2" t="s">
        <v>22</v>
      </c>
    </row>
    <row r="4" spans="3:20" x14ac:dyDescent="0.25">
      <c r="C4" t="s">
        <v>0</v>
      </c>
      <c r="D4" t="s">
        <v>27</v>
      </c>
      <c r="E4" t="s">
        <v>28</v>
      </c>
      <c r="F4" t="s">
        <v>23</v>
      </c>
      <c r="G4" t="s">
        <v>24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13</v>
      </c>
      <c r="E5">
        <v>0</v>
      </c>
      <c r="F5">
        <v>1.3</v>
      </c>
      <c r="G5">
        <v>0.05</v>
      </c>
      <c r="H5" s="1">
        <f>D5</f>
        <v>13</v>
      </c>
      <c r="I5" s="1">
        <f>E5</f>
        <v>0</v>
      </c>
      <c r="J5">
        <f>H5+I5</f>
        <v>13</v>
      </c>
      <c r="K5">
        <f>H5-I5</f>
        <v>13</v>
      </c>
      <c r="L5" s="1">
        <f>F5</f>
        <v>1.3</v>
      </c>
      <c r="M5" s="1">
        <f>G5</f>
        <v>0.05</v>
      </c>
      <c r="N5">
        <f>L5+M5</f>
        <v>1.35</v>
      </c>
      <c r="O5">
        <f>L5-M5</f>
        <v>1.25</v>
      </c>
      <c r="P5">
        <f>1/M5^2</f>
        <v>399.99999999999994</v>
      </c>
      <c r="Q5">
        <f>H5*P5</f>
        <v>5199.9999999999991</v>
      </c>
      <c r="R5">
        <f>L5*P5</f>
        <v>520</v>
      </c>
      <c r="S5">
        <f>H5*L5*P5</f>
        <v>6760</v>
      </c>
      <c r="T5">
        <f>H5^2*P5</f>
        <v>67599.999999999985</v>
      </c>
    </row>
    <row r="6" spans="3:20" x14ac:dyDescent="0.25">
      <c r="C6">
        <v>2</v>
      </c>
      <c r="D6" s="1">
        <v>26</v>
      </c>
      <c r="E6">
        <v>0</v>
      </c>
      <c r="F6">
        <v>1.85</v>
      </c>
      <c r="G6">
        <v>0.05</v>
      </c>
      <c r="H6" s="1">
        <f t="shared" ref="H6:I13" si="0">D6</f>
        <v>26</v>
      </c>
      <c r="I6" s="1">
        <f t="shared" si="0"/>
        <v>0</v>
      </c>
      <c r="J6">
        <f t="shared" ref="J6:J13" si="1">H6+I6</f>
        <v>26</v>
      </c>
      <c r="K6">
        <f t="shared" ref="K6:K13" si="2">H6-I6</f>
        <v>26</v>
      </c>
      <c r="L6" s="1">
        <f t="shared" ref="L6:M13" si="3">F6</f>
        <v>1.85</v>
      </c>
      <c r="M6" s="1">
        <f t="shared" si="3"/>
        <v>0.05</v>
      </c>
      <c r="N6">
        <f t="shared" ref="N6:N12" si="4">L6+M6</f>
        <v>1.9000000000000001</v>
      </c>
      <c r="O6">
        <f t="shared" ref="O6:O13" si="5">L6-M6</f>
        <v>1.8</v>
      </c>
      <c r="P6">
        <f t="shared" ref="P6:P13" si="6">1/M6^2</f>
        <v>399.99999999999994</v>
      </c>
      <c r="Q6">
        <f t="shared" ref="Q6:Q13" si="7">H6*P6</f>
        <v>10399.999999999998</v>
      </c>
      <c r="R6">
        <f t="shared" ref="R6:R13" si="8">L6*P6</f>
        <v>739.99999999999989</v>
      </c>
      <c r="S6">
        <f t="shared" ref="S6:S13" si="9">H6*L6*P6</f>
        <v>19239.999999999996</v>
      </c>
      <c r="T6">
        <f t="shared" ref="T6:T13" si="10">H6^2*P6</f>
        <v>270399.99999999994</v>
      </c>
    </row>
    <row r="7" spans="3:20" x14ac:dyDescent="0.25">
      <c r="C7">
        <v>3</v>
      </c>
      <c r="D7" s="1">
        <v>39</v>
      </c>
      <c r="E7">
        <v>0</v>
      </c>
      <c r="F7">
        <v>2.1</v>
      </c>
      <c r="G7">
        <v>0.05</v>
      </c>
      <c r="H7" s="1">
        <f t="shared" si="0"/>
        <v>39</v>
      </c>
      <c r="I7" s="1">
        <f t="shared" si="0"/>
        <v>0</v>
      </c>
      <c r="J7">
        <f t="shared" si="1"/>
        <v>39</v>
      </c>
      <c r="K7">
        <f t="shared" si="2"/>
        <v>39</v>
      </c>
      <c r="L7" s="1">
        <f t="shared" si="3"/>
        <v>2.1</v>
      </c>
      <c r="M7" s="1">
        <f t="shared" si="3"/>
        <v>0.05</v>
      </c>
      <c r="N7">
        <f t="shared" si="4"/>
        <v>2.15</v>
      </c>
      <c r="O7">
        <f t="shared" si="5"/>
        <v>2.0500000000000003</v>
      </c>
      <c r="P7">
        <f t="shared" si="6"/>
        <v>399.99999999999994</v>
      </c>
      <c r="Q7">
        <f t="shared" si="7"/>
        <v>15599.999999999998</v>
      </c>
      <c r="R7">
        <f t="shared" si="8"/>
        <v>839.99999999999989</v>
      </c>
      <c r="S7">
        <f t="shared" si="9"/>
        <v>32759.999999999996</v>
      </c>
      <c r="T7">
        <f t="shared" si="10"/>
        <v>608399.99999999988</v>
      </c>
    </row>
    <row r="8" spans="3:20" x14ac:dyDescent="0.25">
      <c r="C8">
        <v>4</v>
      </c>
      <c r="D8" s="1">
        <v>52</v>
      </c>
      <c r="E8">
        <v>0</v>
      </c>
      <c r="F8">
        <v>2.25</v>
      </c>
      <c r="G8">
        <v>0.05</v>
      </c>
      <c r="H8" s="1">
        <f t="shared" si="0"/>
        <v>52</v>
      </c>
      <c r="I8" s="1">
        <f t="shared" si="0"/>
        <v>0</v>
      </c>
      <c r="J8">
        <f t="shared" si="1"/>
        <v>52</v>
      </c>
      <c r="K8">
        <f t="shared" si="2"/>
        <v>52</v>
      </c>
      <c r="L8" s="1">
        <f t="shared" si="3"/>
        <v>2.25</v>
      </c>
      <c r="M8" s="1">
        <f t="shared" si="3"/>
        <v>0.05</v>
      </c>
      <c r="N8">
        <f t="shared" si="4"/>
        <v>2.2999999999999998</v>
      </c>
      <c r="O8">
        <f t="shared" si="5"/>
        <v>2.2000000000000002</v>
      </c>
      <c r="P8">
        <f t="shared" si="6"/>
        <v>399.99999999999994</v>
      </c>
      <c r="Q8">
        <f t="shared" si="7"/>
        <v>20799.999999999996</v>
      </c>
      <c r="R8">
        <f t="shared" si="8"/>
        <v>899.99999999999989</v>
      </c>
      <c r="S8">
        <f t="shared" si="9"/>
        <v>46799.999999999993</v>
      </c>
      <c r="T8">
        <f t="shared" si="10"/>
        <v>1081599.9999999998</v>
      </c>
    </row>
    <row r="9" spans="3:20" x14ac:dyDescent="0.25">
      <c r="C9">
        <v>5</v>
      </c>
      <c r="D9" s="1">
        <v>65</v>
      </c>
      <c r="E9">
        <v>0</v>
      </c>
      <c r="F9">
        <v>2.35</v>
      </c>
      <c r="G9">
        <v>0.05</v>
      </c>
      <c r="H9" s="1">
        <f t="shared" si="0"/>
        <v>65</v>
      </c>
      <c r="I9" s="1">
        <f t="shared" si="0"/>
        <v>0</v>
      </c>
      <c r="J9">
        <f t="shared" si="1"/>
        <v>65</v>
      </c>
      <c r="K9">
        <f t="shared" si="2"/>
        <v>65</v>
      </c>
      <c r="L9" s="1">
        <f t="shared" si="3"/>
        <v>2.35</v>
      </c>
      <c r="M9" s="1">
        <f t="shared" si="3"/>
        <v>0.05</v>
      </c>
      <c r="N9">
        <f t="shared" si="4"/>
        <v>2.4</v>
      </c>
      <c r="O9">
        <f t="shared" si="5"/>
        <v>2.3000000000000003</v>
      </c>
      <c r="P9">
        <f t="shared" si="6"/>
        <v>399.99999999999994</v>
      </c>
      <c r="Q9">
        <f t="shared" si="7"/>
        <v>25999.999999999996</v>
      </c>
      <c r="R9">
        <f t="shared" si="8"/>
        <v>939.99999999999989</v>
      </c>
      <c r="S9">
        <f t="shared" si="9"/>
        <v>61099.999999999993</v>
      </c>
      <c r="T9">
        <f t="shared" si="10"/>
        <v>1689999.9999999998</v>
      </c>
    </row>
    <row r="10" spans="3:20" x14ac:dyDescent="0.25">
      <c r="C10">
        <v>6</v>
      </c>
      <c r="D10" s="1">
        <v>78</v>
      </c>
      <c r="E10">
        <v>0</v>
      </c>
      <c r="F10">
        <v>2.4500000000000002</v>
      </c>
      <c r="G10">
        <v>0.05</v>
      </c>
      <c r="H10" s="1">
        <f t="shared" si="0"/>
        <v>78</v>
      </c>
      <c r="I10" s="1">
        <f t="shared" si="0"/>
        <v>0</v>
      </c>
      <c r="J10">
        <f t="shared" si="1"/>
        <v>78</v>
      </c>
      <c r="K10">
        <f t="shared" si="2"/>
        <v>78</v>
      </c>
      <c r="L10" s="1">
        <f t="shared" si="3"/>
        <v>2.4500000000000002</v>
      </c>
      <c r="M10" s="1">
        <f t="shared" si="3"/>
        <v>0.05</v>
      </c>
      <c r="N10">
        <f t="shared" si="4"/>
        <v>2.5</v>
      </c>
      <c r="O10">
        <f t="shared" si="5"/>
        <v>2.4000000000000004</v>
      </c>
      <c r="P10">
        <f t="shared" si="6"/>
        <v>399.99999999999994</v>
      </c>
      <c r="Q10">
        <f t="shared" si="7"/>
        <v>31199.999999999996</v>
      </c>
      <c r="R10">
        <f t="shared" si="8"/>
        <v>979.99999999999989</v>
      </c>
      <c r="S10">
        <f t="shared" si="9"/>
        <v>76440</v>
      </c>
      <c r="T10">
        <f t="shared" si="10"/>
        <v>2433599.9999999995</v>
      </c>
    </row>
    <row r="11" spans="3:20" x14ac:dyDescent="0.25">
      <c r="C11">
        <v>7</v>
      </c>
      <c r="D11" s="1">
        <v>91</v>
      </c>
      <c r="E11">
        <v>0</v>
      </c>
      <c r="F11">
        <v>2.5</v>
      </c>
      <c r="G11">
        <v>0.05</v>
      </c>
      <c r="H11" s="1">
        <f t="shared" si="0"/>
        <v>91</v>
      </c>
      <c r="I11" s="1">
        <f t="shared" si="0"/>
        <v>0</v>
      </c>
      <c r="J11">
        <f t="shared" si="1"/>
        <v>91</v>
      </c>
      <c r="K11">
        <f t="shared" si="2"/>
        <v>91</v>
      </c>
      <c r="L11" s="1">
        <f t="shared" si="3"/>
        <v>2.5</v>
      </c>
      <c r="M11" s="1">
        <f t="shared" si="3"/>
        <v>0.05</v>
      </c>
      <c r="N11">
        <f t="shared" si="4"/>
        <v>2.5499999999999998</v>
      </c>
      <c r="O11">
        <f t="shared" si="5"/>
        <v>2.4500000000000002</v>
      </c>
      <c r="P11">
        <f t="shared" si="6"/>
        <v>399.99999999999994</v>
      </c>
      <c r="Q11">
        <f t="shared" si="7"/>
        <v>36399.999999999993</v>
      </c>
      <c r="R11">
        <f t="shared" si="8"/>
        <v>999.99999999999989</v>
      </c>
      <c r="S11">
        <f t="shared" si="9"/>
        <v>90999.999999999985</v>
      </c>
      <c r="T11">
        <f t="shared" si="10"/>
        <v>3312399.9999999995</v>
      </c>
    </row>
    <row r="12" spans="3:20" x14ac:dyDescent="0.25">
      <c r="C12">
        <v>8</v>
      </c>
      <c r="D12" s="1">
        <v>104</v>
      </c>
      <c r="E12">
        <v>0</v>
      </c>
      <c r="F12">
        <v>2.5499999999999998</v>
      </c>
      <c r="G12">
        <v>0.05</v>
      </c>
      <c r="H12" s="1">
        <f t="shared" si="0"/>
        <v>104</v>
      </c>
      <c r="I12" s="1">
        <f t="shared" si="0"/>
        <v>0</v>
      </c>
      <c r="J12">
        <f t="shared" si="1"/>
        <v>104</v>
      </c>
      <c r="K12">
        <f t="shared" si="2"/>
        <v>104</v>
      </c>
      <c r="L12" s="1">
        <f t="shared" si="3"/>
        <v>2.5499999999999998</v>
      </c>
      <c r="M12" s="1">
        <f t="shared" si="3"/>
        <v>0.05</v>
      </c>
      <c r="N12">
        <f t="shared" si="4"/>
        <v>2.5999999999999996</v>
      </c>
      <c r="O12">
        <f t="shared" si="5"/>
        <v>2.5</v>
      </c>
      <c r="P12">
        <f t="shared" si="6"/>
        <v>399.99999999999994</v>
      </c>
      <c r="Q12">
        <f t="shared" si="7"/>
        <v>41599.999999999993</v>
      </c>
      <c r="R12">
        <f t="shared" si="8"/>
        <v>1019.9999999999998</v>
      </c>
      <c r="S12">
        <f t="shared" si="9"/>
        <v>106079.99999999999</v>
      </c>
      <c r="T12">
        <f t="shared" si="10"/>
        <v>4326399.9999999991</v>
      </c>
    </row>
    <row r="13" spans="3:20" x14ac:dyDescent="0.25">
      <c r="C13">
        <v>9</v>
      </c>
      <c r="D13" s="1">
        <v>117</v>
      </c>
      <c r="E13">
        <v>0</v>
      </c>
      <c r="F13">
        <v>2.6</v>
      </c>
      <c r="G13">
        <v>0.05</v>
      </c>
      <c r="H13" s="1">
        <f t="shared" si="0"/>
        <v>117</v>
      </c>
      <c r="I13" s="1">
        <f t="shared" si="0"/>
        <v>0</v>
      </c>
      <c r="J13">
        <f t="shared" si="1"/>
        <v>117</v>
      </c>
      <c r="K13">
        <f t="shared" si="2"/>
        <v>117</v>
      </c>
      <c r="L13" s="1">
        <f t="shared" si="3"/>
        <v>2.6</v>
      </c>
      <c r="M13" s="1">
        <f t="shared" si="3"/>
        <v>0.05</v>
      </c>
      <c r="N13">
        <f>L13+M13</f>
        <v>2.65</v>
      </c>
      <c r="O13">
        <f t="shared" si="5"/>
        <v>2.5500000000000003</v>
      </c>
      <c r="P13">
        <f t="shared" si="6"/>
        <v>399.99999999999994</v>
      </c>
      <c r="Q13">
        <f t="shared" si="7"/>
        <v>46799.999999999993</v>
      </c>
      <c r="R13">
        <f t="shared" si="8"/>
        <v>1040</v>
      </c>
      <c r="S13">
        <f t="shared" si="9"/>
        <v>121679.99999999997</v>
      </c>
      <c r="T13">
        <f t="shared" si="10"/>
        <v>5475599.9999999991</v>
      </c>
    </row>
    <row r="14" spans="3:20" x14ac:dyDescent="0.25">
      <c r="D14" s="1"/>
      <c r="L14" s="1"/>
      <c r="M14" s="2"/>
    </row>
    <row r="15" spans="3:20" x14ac:dyDescent="0.25">
      <c r="C15" t="s">
        <v>18</v>
      </c>
      <c r="H15">
        <f>SUM(H5:H14)</f>
        <v>585</v>
      </c>
      <c r="I15">
        <f>SUM(I5:I12)</f>
        <v>0</v>
      </c>
      <c r="P15">
        <f>SUM(P5:P14)</f>
        <v>3599.9999999999995</v>
      </c>
      <c r="Q15">
        <f>SUM(Q5:Q14)/$P$15</f>
        <v>65</v>
      </c>
      <c r="R15">
        <f>SUM(R5:R14)/$P$15</f>
        <v>2.2166666666666668</v>
      </c>
      <c r="S15">
        <f>SUM(S5:S14)/$P$15</f>
        <v>156.07222222222222</v>
      </c>
      <c r="T15">
        <f>SUM(T5:T14)/$P$15</f>
        <v>5351.6666666666661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1.0641025641025639E-2</v>
      </c>
      <c r="F19">
        <f>1/SQRT(P15*(T15-Q15^2))</f>
        <v>4.9653632643684848E-4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1.5250000000000004</v>
      </c>
      <c r="F21">
        <f>SQRT(T15)*F19</f>
        <v>3.6324157862838956E-2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workbookViewId="0">
      <selection activeCell="F4" sqref="F4:G13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33</v>
      </c>
      <c r="D2" t="s">
        <v>21</v>
      </c>
      <c r="E2" t="s">
        <v>22</v>
      </c>
    </row>
    <row r="4" spans="3:20" x14ac:dyDescent="0.25">
      <c r="C4" t="s">
        <v>0</v>
      </c>
      <c r="D4" t="s">
        <v>27</v>
      </c>
      <c r="E4" t="s">
        <v>28</v>
      </c>
      <c r="F4" t="s">
        <v>25</v>
      </c>
      <c r="G4" t="s">
        <v>26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13</v>
      </c>
      <c r="E5">
        <v>0</v>
      </c>
      <c r="F5">
        <v>105</v>
      </c>
      <c r="G5">
        <v>0.05</v>
      </c>
      <c r="H5" s="1">
        <f>D5</f>
        <v>13</v>
      </c>
      <c r="I5" s="1">
        <f>E5</f>
        <v>0</v>
      </c>
      <c r="J5">
        <f>H5+I5</f>
        <v>13</v>
      </c>
      <c r="K5">
        <f>H5-I5</f>
        <v>13</v>
      </c>
      <c r="L5" s="1">
        <f>F5</f>
        <v>105</v>
      </c>
      <c r="M5" s="1">
        <f>G5</f>
        <v>0.05</v>
      </c>
      <c r="N5">
        <f>L5+M5</f>
        <v>105.05</v>
      </c>
      <c r="O5">
        <f>L5-M5</f>
        <v>104.95</v>
      </c>
      <c r="P5">
        <f>1/M5^2</f>
        <v>399.99999999999994</v>
      </c>
      <c r="Q5">
        <f>H5*P5</f>
        <v>5199.9999999999991</v>
      </c>
      <c r="R5">
        <f>L5*P5</f>
        <v>41999.999999999993</v>
      </c>
      <c r="S5">
        <f>H5*L5*P5</f>
        <v>545999.99999999988</v>
      </c>
      <c r="T5">
        <f>H5^2*P5</f>
        <v>67599.999999999985</v>
      </c>
    </row>
    <row r="6" spans="3:20" x14ac:dyDescent="0.25">
      <c r="C6">
        <v>2</v>
      </c>
      <c r="D6" s="1">
        <v>26</v>
      </c>
      <c r="E6">
        <v>0</v>
      </c>
      <c r="F6">
        <v>65</v>
      </c>
      <c r="G6">
        <v>0.05</v>
      </c>
      <c r="H6" s="1">
        <f t="shared" ref="H6:I13" si="0">D6</f>
        <v>26</v>
      </c>
      <c r="I6" s="1">
        <f t="shared" si="0"/>
        <v>0</v>
      </c>
      <c r="J6">
        <f t="shared" ref="J6:J13" si="1">H6+I6</f>
        <v>26</v>
      </c>
      <c r="K6">
        <f t="shared" ref="K6:K13" si="2">H6-I6</f>
        <v>26</v>
      </c>
      <c r="L6" s="1">
        <f t="shared" ref="L6:M13" si="3">F6</f>
        <v>65</v>
      </c>
      <c r="M6" s="1">
        <f t="shared" si="3"/>
        <v>0.05</v>
      </c>
      <c r="N6">
        <f t="shared" ref="N6:N12" si="4">L6+M6</f>
        <v>65.05</v>
      </c>
      <c r="O6">
        <f t="shared" ref="O6:O13" si="5">L6-M6</f>
        <v>64.95</v>
      </c>
      <c r="P6">
        <f t="shared" ref="P6:P13" si="6">1/M6^2</f>
        <v>399.99999999999994</v>
      </c>
      <c r="Q6">
        <f t="shared" ref="Q6:Q13" si="7">H6*P6</f>
        <v>10399.999999999998</v>
      </c>
      <c r="R6">
        <f t="shared" ref="R6:R13" si="8">L6*P6</f>
        <v>25999.999999999996</v>
      </c>
      <c r="S6">
        <f t="shared" ref="S6:S13" si="9">H6*L6*P6</f>
        <v>675999.99999999988</v>
      </c>
      <c r="T6">
        <f t="shared" ref="T6:T13" si="10">H6^2*P6</f>
        <v>270399.99999999994</v>
      </c>
    </row>
    <row r="7" spans="3:20" x14ac:dyDescent="0.25">
      <c r="C7">
        <v>3</v>
      </c>
      <c r="D7" s="1">
        <v>39</v>
      </c>
      <c r="E7">
        <v>0</v>
      </c>
      <c r="F7">
        <v>47.5</v>
      </c>
      <c r="G7">
        <v>0.05</v>
      </c>
      <c r="H7" s="1">
        <f t="shared" si="0"/>
        <v>39</v>
      </c>
      <c r="I7" s="1">
        <f t="shared" si="0"/>
        <v>0</v>
      </c>
      <c r="J7">
        <f t="shared" si="1"/>
        <v>39</v>
      </c>
      <c r="K7">
        <f t="shared" si="2"/>
        <v>39</v>
      </c>
      <c r="L7" s="1">
        <f t="shared" si="3"/>
        <v>47.5</v>
      </c>
      <c r="M7" s="1">
        <f t="shared" si="3"/>
        <v>0.05</v>
      </c>
      <c r="N7">
        <f t="shared" si="4"/>
        <v>47.55</v>
      </c>
      <c r="O7">
        <f t="shared" si="5"/>
        <v>47.45</v>
      </c>
      <c r="P7">
        <f t="shared" si="6"/>
        <v>399.99999999999994</v>
      </c>
      <c r="Q7">
        <f t="shared" si="7"/>
        <v>15599.999999999998</v>
      </c>
      <c r="R7">
        <f t="shared" si="8"/>
        <v>18999.999999999996</v>
      </c>
      <c r="S7">
        <f t="shared" si="9"/>
        <v>740999.99999999988</v>
      </c>
      <c r="T7">
        <f t="shared" si="10"/>
        <v>608399.99999999988</v>
      </c>
    </row>
    <row r="8" spans="3:20" x14ac:dyDescent="0.25">
      <c r="C8">
        <v>4</v>
      </c>
      <c r="D8" s="1">
        <v>52</v>
      </c>
      <c r="E8">
        <v>0</v>
      </c>
      <c r="F8">
        <v>37.5</v>
      </c>
      <c r="G8">
        <v>0.05</v>
      </c>
      <c r="H8" s="1">
        <f t="shared" si="0"/>
        <v>52</v>
      </c>
      <c r="I8" s="1">
        <f t="shared" si="0"/>
        <v>0</v>
      </c>
      <c r="J8">
        <f t="shared" si="1"/>
        <v>52</v>
      </c>
      <c r="K8">
        <f t="shared" si="2"/>
        <v>52</v>
      </c>
      <c r="L8" s="1">
        <f t="shared" si="3"/>
        <v>37.5</v>
      </c>
      <c r="M8" s="1">
        <f t="shared" si="3"/>
        <v>0.05</v>
      </c>
      <c r="N8">
        <f t="shared" si="4"/>
        <v>37.549999999999997</v>
      </c>
      <c r="O8">
        <f t="shared" si="5"/>
        <v>37.450000000000003</v>
      </c>
      <c r="P8">
        <f t="shared" si="6"/>
        <v>399.99999999999994</v>
      </c>
      <c r="Q8">
        <f t="shared" si="7"/>
        <v>20799.999999999996</v>
      </c>
      <c r="R8">
        <f t="shared" si="8"/>
        <v>14999.999999999998</v>
      </c>
      <c r="S8">
        <f t="shared" si="9"/>
        <v>779999.99999999988</v>
      </c>
      <c r="T8">
        <f t="shared" si="10"/>
        <v>1081599.9999999998</v>
      </c>
    </row>
    <row r="9" spans="3:20" x14ac:dyDescent="0.25">
      <c r="C9">
        <v>5</v>
      </c>
      <c r="D9" s="1">
        <v>65</v>
      </c>
      <c r="E9">
        <v>0</v>
      </c>
      <c r="F9">
        <v>30</v>
      </c>
      <c r="G9">
        <v>0.05</v>
      </c>
      <c r="H9" s="1">
        <f t="shared" si="0"/>
        <v>65</v>
      </c>
      <c r="I9" s="1">
        <f t="shared" si="0"/>
        <v>0</v>
      </c>
      <c r="J9">
        <f t="shared" si="1"/>
        <v>65</v>
      </c>
      <c r="K9">
        <f t="shared" si="2"/>
        <v>65</v>
      </c>
      <c r="L9" s="1">
        <f t="shared" si="3"/>
        <v>30</v>
      </c>
      <c r="M9" s="1">
        <f t="shared" si="3"/>
        <v>0.05</v>
      </c>
      <c r="N9">
        <f t="shared" si="4"/>
        <v>30.05</v>
      </c>
      <c r="O9">
        <f t="shared" si="5"/>
        <v>29.95</v>
      </c>
      <c r="P9">
        <f t="shared" si="6"/>
        <v>399.99999999999994</v>
      </c>
      <c r="Q9">
        <f t="shared" si="7"/>
        <v>25999.999999999996</v>
      </c>
      <c r="R9">
        <f t="shared" si="8"/>
        <v>11999.999999999998</v>
      </c>
      <c r="S9">
        <f t="shared" si="9"/>
        <v>779999.99999999988</v>
      </c>
      <c r="T9">
        <f t="shared" si="10"/>
        <v>1689999.9999999998</v>
      </c>
    </row>
    <row r="10" spans="3:20" x14ac:dyDescent="0.25">
      <c r="C10">
        <v>6</v>
      </c>
      <c r="D10" s="1">
        <v>78</v>
      </c>
      <c r="E10">
        <v>0</v>
      </c>
      <c r="F10">
        <v>25</v>
      </c>
      <c r="G10">
        <v>0.05</v>
      </c>
      <c r="H10" s="1">
        <f t="shared" si="0"/>
        <v>78</v>
      </c>
      <c r="I10" s="1">
        <f t="shared" si="0"/>
        <v>0</v>
      </c>
      <c r="J10">
        <f t="shared" si="1"/>
        <v>78</v>
      </c>
      <c r="K10">
        <f t="shared" si="2"/>
        <v>78</v>
      </c>
      <c r="L10" s="1">
        <f t="shared" si="3"/>
        <v>25</v>
      </c>
      <c r="M10" s="1">
        <f t="shared" si="3"/>
        <v>0.05</v>
      </c>
      <c r="N10">
        <f t="shared" si="4"/>
        <v>25.05</v>
      </c>
      <c r="O10">
        <f t="shared" si="5"/>
        <v>24.95</v>
      </c>
      <c r="P10">
        <f t="shared" si="6"/>
        <v>399.99999999999994</v>
      </c>
      <c r="Q10">
        <f t="shared" si="7"/>
        <v>31199.999999999996</v>
      </c>
      <c r="R10">
        <f t="shared" si="8"/>
        <v>9999.9999999999982</v>
      </c>
      <c r="S10">
        <f t="shared" si="9"/>
        <v>779999.99999999988</v>
      </c>
      <c r="T10">
        <f t="shared" si="10"/>
        <v>2433599.9999999995</v>
      </c>
    </row>
    <row r="11" spans="3:20" x14ac:dyDescent="0.25">
      <c r="C11">
        <v>7</v>
      </c>
      <c r="D11" s="1">
        <v>91</v>
      </c>
      <c r="E11">
        <v>0</v>
      </c>
      <c r="F11">
        <v>22.5</v>
      </c>
      <c r="G11">
        <v>0.05</v>
      </c>
      <c r="H11" s="1">
        <f t="shared" si="0"/>
        <v>91</v>
      </c>
      <c r="I11" s="1">
        <f t="shared" si="0"/>
        <v>0</v>
      </c>
      <c r="J11">
        <f t="shared" si="1"/>
        <v>91</v>
      </c>
      <c r="K11">
        <f t="shared" si="2"/>
        <v>91</v>
      </c>
      <c r="L11" s="1">
        <f t="shared" si="3"/>
        <v>22.5</v>
      </c>
      <c r="M11" s="1">
        <f t="shared" si="3"/>
        <v>0.05</v>
      </c>
      <c r="N11">
        <f t="shared" si="4"/>
        <v>22.55</v>
      </c>
      <c r="O11">
        <f t="shared" si="5"/>
        <v>22.45</v>
      </c>
      <c r="P11">
        <f t="shared" si="6"/>
        <v>399.99999999999994</v>
      </c>
      <c r="Q11">
        <f t="shared" si="7"/>
        <v>36399.999999999993</v>
      </c>
      <c r="R11">
        <f t="shared" si="8"/>
        <v>8999.9999999999982</v>
      </c>
      <c r="S11">
        <f t="shared" si="9"/>
        <v>818999.99999999988</v>
      </c>
      <c r="T11">
        <f t="shared" si="10"/>
        <v>3312399.9999999995</v>
      </c>
    </row>
    <row r="12" spans="3:20" x14ac:dyDescent="0.25">
      <c r="C12">
        <v>8</v>
      </c>
      <c r="D12" s="1">
        <v>104</v>
      </c>
      <c r="E12">
        <v>0</v>
      </c>
      <c r="F12">
        <v>20</v>
      </c>
      <c r="G12">
        <v>0.05</v>
      </c>
      <c r="H12" s="1">
        <f t="shared" si="0"/>
        <v>104</v>
      </c>
      <c r="I12" s="1">
        <f t="shared" si="0"/>
        <v>0</v>
      </c>
      <c r="J12">
        <f t="shared" si="1"/>
        <v>104</v>
      </c>
      <c r="K12">
        <f t="shared" si="2"/>
        <v>104</v>
      </c>
      <c r="L12" s="1">
        <f t="shared" si="3"/>
        <v>20</v>
      </c>
      <c r="M12" s="1">
        <f t="shared" si="3"/>
        <v>0.05</v>
      </c>
      <c r="N12">
        <f t="shared" si="4"/>
        <v>20.05</v>
      </c>
      <c r="O12">
        <f t="shared" si="5"/>
        <v>19.95</v>
      </c>
      <c r="P12">
        <f t="shared" si="6"/>
        <v>399.99999999999994</v>
      </c>
      <c r="Q12">
        <f t="shared" si="7"/>
        <v>41599.999999999993</v>
      </c>
      <c r="R12">
        <f t="shared" si="8"/>
        <v>7999.9999999999991</v>
      </c>
      <c r="S12">
        <f t="shared" si="9"/>
        <v>831999.99999999988</v>
      </c>
      <c r="T12">
        <f t="shared" si="10"/>
        <v>4326399.9999999991</v>
      </c>
    </row>
    <row r="13" spans="3:20" x14ac:dyDescent="0.25">
      <c r="C13">
        <v>9</v>
      </c>
      <c r="D13" s="1">
        <v>117</v>
      </c>
      <c r="E13">
        <v>0</v>
      </c>
      <c r="F13">
        <v>17.5</v>
      </c>
      <c r="G13">
        <v>0.05</v>
      </c>
      <c r="H13" s="1">
        <f t="shared" si="0"/>
        <v>117</v>
      </c>
      <c r="I13" s="1">
        <f t="shared" si="0"/>
        <v>0</v>
      </c>
      <c r="J13">
        <f t="shared" si="1"/>
        <v>117</v>
      </c>
      <c r="K13">
        <f t="shared" si="2"/>
        <v>117</v>
      </c>
      <c r="L13" s="1">
        <f t="shared" si="3"/>
        <v>17.5</v>
      </c>
      <c r="M13" s="1">
        <f t="shared" si="3"/>
        <v>0.05</v>
      </c>
      <c r="N13">
        <f>L13+M13</f>
        <v>17.55</v>
      </c>
      <c r="O13">
        <f t="shared" si="5"/>
        <v>17.45</v>
      </c>
      <c r="P13">
        <f t="shared" si="6"/>
        <v>399.99999999999994</v>
      </c>
      <c r="Q13">
        <f t="shared" si="7"/>
        <v>46799.999999999993</v>
      </c>
      <c r="R13">
        <f t="shared" si="8"/>
        <v>6999.9999999999991</v>
      </c>
      <c r="S13">
        <f t="shared" si="9"/>
        <v>818999.99999999988</v>
      </c>
      <c r="T13">
        <f t="shared" si="10"/>
        <v>5475599.9999999991</v>
      </c>
    </row>
    <row r="14" spans="3:20" x14ac:dyDescent="0.25">
      <c r="D14" s="1"/>
      <c r="L14" s="1"/>
      <c r="M14" s="2"/>
    </row>
    <row r="15" spans="3:20" x14ac:dyDescent="0.25">
      <c r="C15" t="s">
        <v>18</v>
      </c>
      <c r="H15">
        <f>SUM(H5:H14)</f>
        <v>585</v>
      </c>
      <c r="I15">
        <f>SUM(I5:I12)</f>
        <v>0</v>
      </c>
      <c r="P15">
        <f>SUM(P5:P14)</f>
        <v>3599.9999999999995</v>
      </c>
      <c r="Q15">
        <f>SUM(Q5:Q14)/$P$15</f>
        <v>65</v>
      </c>
      <c r="R15">
        <f>SUM(R5:R14)/$P$15</f>
        <v>41.111111111111107</v>
      </c>
      <c r="S15">
        <f>SUM(S5:S14)/$P$15</f>
        <v>1881.3888888888889</v>
      </c>
      <c r="T15">
        <f>SUM(T5:T14)/$P$15</f>
        <v>5351.6666666666661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-0.7019230769230772</v>
      </c>
      <c r="F19">
        <f>1/SQRT(P15*(T15-Q15^2))</f>
        <v>4.9653632643684848E-4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86.736111111111128</v>
      </c>
      <c r="F21">
        <f>SQRT(T15)*F19</f>
        <v>3.6324157862838956E-2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1"/>
  <sheetViews>
    <sheetView topLeftCell="A2" workbookViewId="0">
      <selection activeCell="F21" sqref="F21"/>
    </sheetView>
  </sheetViews>
  <sheetFormatPr baseColWidth="10" defaultRowHeight="15" x14ac:dyDescent="0.25"/>
  <cols>
    <col min="6" max="6" width="12" bestFit="1" customWidth="1"/>
  </cols>
  <sheetData>
    <row r="1" spans="3:20" x14ac:dyDescent="0.25">
      <c r="C1" t="s">
        <v>17</v>
      </c>
      <c r="D1" t="s">
        <v>19</v>
      </c>
      <c r="E1" t="s">
        <v>20</v>
      </c>
    </row>
    <row r="2" spans="3:20" x14ac:dyDescent="0.25">
      <c r="C2" t="s">
        <v>36</v>
      </c>
      <c r="D2" t="s">
        <v>37</v>
      </c>
      <c r="E2" t="s">
        <v>29</v>
      </c>
    </row>
    <row r="4" spans="3:20" x14ac:dyDescent="0.25">
      <c r="C4" t="s">
        <v>0</v>
      </c>
      <c r="D4" t="s">
        <v>30</v>
      </c>
      <c r="E4" t="s">
        <v>31</v>
      </c>
      <c r="F4" t="s">
        <v>23</v>
      </c>
      <c r="G4" t="s">
        <v>24</v>
      </c>
      <c r="H4" t="s">
        <v>1</v>
      </c>
      <c r="I4" t="s">
        <v>2</v>
      </c>
      <c r="J4" t="s">
        <v>5</v>
      </c>
      <c r="K4" t="s">
        <v>6</v>
      </c>
      <c r="L4" t="s">
        <v>3</v>
      </c>
      <c r="M4" t="s">
        <v>4</v>
      </c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t="s">
        <v>13</v>
      </c>
    </row>
    <row r="5" spans="3:20" x14ac:dyDescent="0.25">
      <c r="C5">
        <v>1</v>
      </c>
      <c r="D5" s="1">
        <v>10</v>
      </c>
      <c r="E5">
        <v>0</v>
      </c>
      <c r="F5">
        <v>0.4</v>
      </c>
      <c r="G5">
        <v>0.05</v>
      </c>
      <c r="H5" s="1">
        <f>D5</f>
        <v>10</v>
      </c>
      <c r="I5" s="1">
        <f>E5</f>
        <v>0</v>
      </c>
      <c r="J5">
        <f>H5+I5</f>
        <v>10</v>
      </c>
      <c r="K5">
        <f>H5-I5</f>
        <v>10</v>
      </c>
      <c r="L5" s="1">
        <f>F5</f>
        <v>0.4</v>
      </c>
      <c r="M5" s="1">
        <f>G5</f>
        <v>0.05</v>
      </c>
      <c r="N5">
        <f>L5+M5</f>
        <v>0.45</v>
      </c>
      <c r="O5">
        <f>L5-M5</f>
        <v>0.35000000000000003</v>
      </c>
      <c r="P5">
        <f>1/M5^2</f>
        <v>399.99999999999994</v>
      </c>
      <c r="Q5">
        <f>H5*P5</f>
        <v>3999.9999999999995</v>
      </c>
      <c r="R5">
        <f>L5*P5</f>
        <v>160</v>
      </c>
      <c r="S5">
        <f>H5*L5*P5</f>
        <v>1599.9999999999998</v>
      </c>
      <c r="T5">
        <f>H5^2*P5</f>
        <v>39999.999999999993</v>
      </c>
    </row>
    <row r="6" spans="3:20" x14ac:dyDescent="0.25">
      <c r="C6">
        <v>2</v>
      </c>
      <c r="D6" s="1">
        <v>20</v>
      </c>
      <c r="E6">
        <v>0</v>
      </c>
      <c r="F6">
        <v>0.8</v>
      </c>
      <c r="G6">
        <v>0.05</v>
      </c>
      <c r="H6" s="1">
        <f t="shared" ref="H6:I13" si="0">D6</f>
        <v>20</v>
      </c>
      <c r="I6" s="1">
        <f t="shared" si="0"/>
        <v>0</v>
      </c>
      <c r="J6">
        <f t="shared" ref="J6:J13" si="1">H6+I6</f>
        <v>20</v>
      </c>
      <c r="K6">
        <f t="shared" ref="K6:K13" si="2">H6-I6</f>
        <v>20</v>
      </c>
      <c r="L6" s="1">
        <f t="shared" ref="L6:M13" si="3">F6</f>
        <v>0.8</v>
      </c>
      <c r="M6" s="1">
        <f t="shared" si="3"/>
        <v>0.05</v>
      </c>
      <c r="N6">
        <f t="shared" ref="N6:N12" si="4">L6+M6</f>
        <v>0.85000000000000009</v>
      </c>
      <c r="O6">
        <f t="shared" ref="O6:O13" si="5">L6-M6</f>
        <v>0.75</v>
      </c>
      <c r="P6">
        <f t="shared" ref="P6:P13" si="6">1/M6^2</f>
        <v>399.99999999999994</v>
      </c>
      <c r="Q6">
        <f t="shared" ref="Q6:Q13" si="7">H6*P6</f>
        <v>7999.9999999999991</v>
      </c>
      <c r="R6">
        <f t="shared" ref="R6:R13" si="8">L6*P6</f>
        <v>320</v>
      </c>
      <c r="S6">
        <f t="shared" ref="S6:S13" si="9">H6*L6*P6</f>
        <v>6399.9999999999991</v>
      </c>
      <c r="T6">
        <f t="shared" ref="T6:T13" si="10">H6^2*P6</f>
        <v>159999.99999999997</v>
      </c>
    </row>
    <row r="7" spans="3:20" x14ac:dyDescent="0.25">
      <c r="C7">
        <v>3</v>
      </c>
      <c r="D7" s="1">
        <v>30</v>
      </c>
      <c r="E7">
        <v>0</v>
      </c>
      <c r="F7">
        <v>1.2</v>
      </c>
      <c r="G7">
        <v>0.05</v>
      </c>
      <c r="H7" s="1">
        <f t="shared" si="0"/>
        <v>30</v>
      </c>
      <c r="I7" s="1">
        <f t="shared" si="0"/>
        <v>0</v>
      </c>
      <c r="J7">
        <f t="shared" si="1"/>
        <v>30</v>
      </c>
      <c r="K7">
        <f t="shared" si="2"/>
        <v>30</v>
      </c>
      <c r="L7" s="1">
        <f t="shared" si="3"/>
        <v>1.2</v>
      </c>
      <c r="M7" s="1">
        <f t="shared" si="3"/>
        <v>0.05</v>
      </c>
      <c r="N7">
        <f t="shared" si="4"/>
        <v>1.25</v>
      </c>
      <c r="O7">
        <f t="shared" si="5"/>
        <v>1.1499999999999999</v>
      </c>
      <c r="P7">
        <f t="shared" si="6"/>
        <v>399.99999999999994</v>
      </c>
      <c r="Q7">
        <f t="shared" si="7"/>
        <v>11999.999999999998</v>
      </c>
      <c r="R7">
        <f t="shared" si="8"/>
        <v>479.99999999999989</v>
      </c>
      <c r="S7">
        <f t="shared" si="9"/>
        <v>14399.999999999998</v>
      </c>
      <c r="T7">
        <f t="shared" si="10"/>
        <v>359999.99999999994</v>
      </c>
    </row>
    <row r="8" spans="3:20" x14ac:dyDescent="0.25">
      <c r="C8">
        <v>4</v>
      </c>
      <c r="D8" s="1">
        <v>40</v>
      </c>
      <c r="E8">
        <v>0</v>
      </c>
      <c r="F8">
        <v>1.6</v>
      </c>
      <c r="G8">
        <v>0.05</v>
      </c>
      <c r="H8" s="1">
        <f t="shared" si="0"/>
        <v>40</v>
      </c>
      <c r="I8" s="1">
        <f t="shared" si="0"/>
        <v>0</v>
      </c>
      <c r="J8">
        <f t="shared" si="1"/>
        <v>40</v>
      </c>
      <c r="K8">
        <f t="shared" si="2"/>
        <v>40</v>
      </c>
      <c r="L8" s="1">
        <f t="shared" si="3"/>
        <v>1.6</v>
      </c>
      <c r="M8" s="1">
        <f t="shared" si="3"/>
        <v>0.05</v>
      </c>
      <c r="N8">
        <f t="shared" si="4"/>
        <v>1.6500000000000001</v>
      </c>
      <c r="O8">
        <f t="shared" si="5"/>
        <v>1.55</v>
      </c>
      <c r="P8">
        <f t="shared" si="6"/>
        <v>399.99999999999994</v>
      </c>
      <c r="Q8">
        <f t="shared" si="7"/>
        <v>15999.999999999998</v>
      </c>
      <c r="R8">
        <f t="shared" si="8"/>
        <v>640</v>
      </c>
      <c r="S8">
        <f t="shared" si="9"/>
        <v>25599.999999999996</v>
      </c>
      <c r="T8">
        <f t="shared" si="10"/>
        <v>639999.99999999988</v>
      </c>
    </row>
    <row r="9" spans="3:20" x14ac:dyDescent="0.25">
      <c r="C9">
        <v>5</v>
      </c>
      <c r="D9" s="1">
        <v>50</v>
      </c>
      <c r="E9">
        <v>0</v>
      </c>
      <c r="F9">
        <v>2</v>
      </c>
      <c r="G9">
        <v>0.05</v>
      </c>
      <c r="H9" s="1">
        <f t="shared" si="0"/>
        <v>50</v>
      </c>
      <c r="I9" s="1">
        <f t="shared" si="0"/>
        <v>0</v>
      </c>
      <c r="J9">
        <f t="shared" si="1"/>
        <v>50</v>
      </c>
      <c r="K9">
        <f t="shared" si="2"/>
        <v>50</v>
      </c>
      <c r="L9" s="1">
        <f t="shared" si="3"/>
        <v>2</v>
      </c>
      <c r="M9" s="1">
        <f t="shared" si="3"/>
        <v>0.05</v>
      </c>
      <c r="N9">
        <f t="shared" si="4"/>
        <v>2.0499999999999998</v>
      </c>
      <c r="O9">
        <f t="shared" si="5"/>
        <v>1.95</v>
      </c>
      <c r="P9">
        <f t="shared" si="6"/>
        <v>399.99999999999994</v>
      </c>
      <c r="Q9">
        <f t="shared" si="7"/>
        <v>19999.999999999996</v>
      </c>
      <c r="R9">
        <f t="shared" si="8"/>
        <v>799.99999999999989</v>
      </c>
      <c r="S9">
        <f t="shared" si="9"/>
        <v>39999.999999999993</v>
      </c>
      <c r="T9">
        <f t="shared" si="10"/>
        <v>999999.99999999988</v>
      </c>
    </row>
    <row r="10" spans="3:20" x14ac:dyDescent="0.25">
      <c r="C10">
        <v>6</v>
      </c>
      <c r="D10" s="1">
        <v>60</v>
      </c>
      <c r="E10">
        <v>0</v>
      </c>
      <c r="F10">
        <v>2.35</v>
      </c>
      <c r="G10">
        <v>0.05</v>
      </c>
      <c r="H10" s="1">
        <f t="shared" si="0"/>
        <v>60</v>
      </c>
      <c r="I10" s="1">
        <f t="shared" si="0"/>
        <v>0</v>
      </c>
      <c r="J10">
        <f t="shared" si="1"/>
        <v>60</v>
      </c>
      <c r="K10">
        <f t="shared" si="2"/>
        <v>60</v>
      </c>
      <c r="L10" s="1">
        <f t="shared" si="3"/>
        <v>2.35</v>
      </c>
      <c r="M10" s="1">
        <f t="shared" si="3"/>
        <v>0.05</v>
      </c>
      <c r="N10">
        <f t="shared" si="4"/>
        <v>2.4</v>
      </c>
      <c r="O10">
        <f t="shared" si="5"/>
        <v>2.3000000000000003</v>
      </c>
      <c r="P10">
        <f t="shared" si="6"/>
        <v>399.99999999999994</v>
      </c>
      <c r="Q10">
        <f t="shared" si="7"/>
        <v>23999.999999999996</v>
      </c>
      <c r="R10">
        <f t="shared" si="8"/>
        <v>939.99999999999989</v>
      </c>
      <c r="S10">
        <f t="shared" si="9"/>
        <v>56399.999999999993</v>
      </c>
      <c r="T10">
        <f t="shared" si="10"/>
        <v>1439999.9999999998</v>
      </c>
    </row>
    <row r="11" spans="3:20" x14ac:dyDescent="0.25">
      <c r="C11">
        <v>7</v>
      </c>
      <c r="D11" s="1">
        <v>70</v>
      </c>
      <c r="E11">
        <v>0</v>
      </c>
      <c r="F11">
        <v>2.75</v>
      </c>
      <c r="G11">
        <v>0.05</v>
      </c>
      <c r="H11" s="1">
        <f t="shared" si="0"/>
        <v>70</v>
      </c>
      <c r="I11" s="1">
        <f t="shared" si="0"/>
        <v>0</v>
      </c>
      <c r="J11">
        <f t="shared" si="1"/>
        <v>70</v>
      </c>
      <c r="K11">
        <f t="shared" si="2"/>
        <v>70</v>
      </c>
      <c r="L11" s="1">
        <f t="shared" si="3"/>
        <v>2.75</v>
      </c>
      <c r="M11" s="1">
        <f t="shared" si="3"/>
        <v>0.05</v>
      </c>
      <c r="N11">
        <f t="shared" si="4"/>
        <v>2.8</v>
      </c>
      <c r="O11">
        <f t="shared" si="5"/>
        <v>2.7</v>
      </c>
      <c r="P11">
        <f t="shared" si="6"/>
        <v>399.99999999999994</v>
      </c>
      <c r="Q11">
        <f t="shared" si="7"/>
        <v>27999.999999999996</v>
      </c>
      <c r="R11">
        <f t="shared" si="8"/>
        <v>1099.9999999999998</v>
      </c>
      <c r="S11">
        <f t="shared" si="9"/>
        <v>76999.999999999985</v>
      </c>
      <c r="T11">
        <f t="shared" si="10"/>
        <v>1959999.9999999998</v>
      </c>
    </row>
    <row r="12" spans="3:20" x14ac:dyDescent="0.25">
      <c r="C12">
        <v>8</v>
      </c>
      <c r="D12" s="1">
        <v>80</v>
      </c>
      <c r="E12">
        <v>0</v>
      </c>
      <c r="F12">
        <v>3.1</v>
      </c>
      <c r="G12">
        <v>0.05</v>
      </c>
      <c r="H12" s="1">
        <f t="shared" si="0"/>
        <v>80</v>
      </c>
      <c r="I12" s="1">
        <f t="shared" si="0"/>
        <v>0</v>
      </c>
      <c r="J12">
        <f t="shared" si="1"/>
        <v>80</v>
      </c>
      <c r="K12">
        <f t="shared" si="2"/>
        <v>80</v>
      </c>
      <c r="L12" s="1">
        <f t="shared" si="3"/>
        <v>3.1</v>
      </c>
      <c r="M12" s="1">
        <f t="shared" si="3"/>
        <v>0.05</v>
      </c>
      <c r="N12">
        <f t="shared" si="4"/>
        <v>3.15</v>
      </c>
      <c r="O12">
        <f t="shared" si="5"/>
        <v>3.0500000000000003</v>
      </c>
      <c r="P12">
        <f t="shared" si="6"/>
        <v>399.99999999999994</v>
      </c>
      <c r="Q12">
        <f t="shared" si="7"/>
        <v>31999.999999999996</v>
      </c>
      <c r="R12">
        <f t="shared" si="8"/>
        <v>1239.9999999999998</v>
      </c>
      <c r="S12">
        <f t="shared" si="9"/>
        <v>99199.999999999985</v>
      </c>
      <c r="T12">
        <f t="shared" si="10"/>
        <v>2559999.9999999995</v>
      </c>
    </row>
    <row r="13" spans="3:20" x14ac:dyDescent="0.25">
      <c r="C13">
        <v>9</v>
      </c>
      <c r="D13" s="1">
        <v>90</v>
      </c>
      <c r="E13">
        <v>0</v>
      </c>
      <c r="F13">
        <v>3.5</v>
      </c>
      <c r="G13">
        <v>0.05</v>
      </c>
      <c r="H13" s="1">
        <f t="shared" si="0"/>
        <v>90</v>
      </c>
      <c r="I13" s="1">
        <f t="shared" si="0"/>
        <v>0</v>
      </c>
      <c r="J13">
        <f t="shared" si="1"/>
        <v>90</v>
      </c>
      <c r="K13">
        <f t="shared" si="2"/>
        <v>90</v>
      </c>
      <c r="L13" s="1">
        <f t="shared" si="3"/>
        <v>3.5</v>
      </c>
      <c r="M13" s="1">
        <f t="shared" si="3"/>
        <v>0.05</v>
      </c>
      <c r="N13">
        <f>L13+M13</f>
        <v>3.55</v>
      </c>
      <c r="O13">
        <f t="shared" si="5"/>
        <v>3.45</v>
      </c>
      <c r="P13">
        <f t="shared" si="6"/>
        <v>399.99999999999994</v>
      </c>
      <c r="Q13">
        <f t="shared" si="7"/>
        <v>35999.999999999993</v>
      </c>
      <c r="R13">
        <f t="shared" si="8"/>
        <v>1399.9999999999998</v>
      </c>
      <c r="S13">
        <f t="shared" si="9"/>
        <v>125999.99999999999</v>
      </c>
      <c r="T13">
        <f t="shared" si="10"/>
        <v>3239999.9999999995</v>
      </c>
    </row>
    <row r="14" spans="3:20" x14ac:dyDescent="0.25">
      <c r="D14" s="1"/>
      <c r="L14" s="1"/>
      <c r="M14" s="2"/>
    </row>
    <row r="15" spans="3:20" x14ac:dyDescent="0.25">
      <c r="C15" t="s">
        <v>18</v>
      </c>
      <c r="H15">
        <f>SUM(H5:H14)</f>
        <v>450</v>
      </c>
      <c r="I15">
        <f>SUM(I5:I12)</f>
        <v>0</v>
      </c>
      <c r="P15">
        <f>SUM(P5:P14)</f>
        <v>3599.9999999999995</v>
      </c>
      <c r="Q15">
        <f>SUM(Q5:Q14)/$P$15</f>
        <v>50</v>
      </c>
      <c r="R15">
        <f>SUM(R5:R14)/$P$15</f>
        <v>1.966666666666667</v>
      </c>
      <c r="S15">
        <f>SUM(S5:S14)/$P$15</f>
        <v>124.05555555555556</v>
      </c>
      <c r="T15">
        <f>SUM(T5:T14)/$P$15</f>
        <v>3166.6666666666665</v>
      </c>
    </row>
    <row r="18" spans="5:6" x14ac:dyDescent="0.25">
      <c r="E18" t="s">
        <v>14</v>
      </c>
      <c r="F18" t="s">
        <v>15</v>
      </c>
    </row>
    <row r="19" spans="5:6" x14ac:dyDescent="0.25">
      <c r="E19">
        <f>(S15-Q15*R15)/(T15-Q15^2)</f>
        <v>3.858333333333331E-2</v>
      </c>
      <c r="F19">
        <f>1/SQRT(P15*(T15-Q15^2))</f>
        <v>6.4549722436790292E-4</v>
      </c>
    </row>
    <row r="20" spans="5:6" x14ac:dyDescent="0.25">
      <c r="E20" t="s">
        <v>0</v>
      </c>
      <c r="F20" t="s">
        <v>16</v>
      </c>
    </row>
    <row r="21" spans="5:6" x14ac:dyDescent="0.25">
      <c r="E21">
        <f>R15-E19*Q15</f>
        <v>3.7500000000001421E-2</v>
      </c>
      <c r="F21">
        <f>SQRT(T15)*F19</f>
        <v>3.6324157862838949E-2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4"/>
  <sheetViews>
    <sheetView tabSelected="1" workbookViewId="0">
      <selection activeCell="H13" sqref="H13"/>
    </sheetView>
  </sheetViews>
  <sheetFormatPr baseColWidth="10" defaultRowHeight="15" x14ac:dyDescent="0.25"/>
  <cols>
    <col min="6" max="6" width="12" bestFit="1" customWidth="1"/>
  </cols>
  <sheetData>
    <row r="4" spans="3:15" x14ac:dyDescent="0.25">
      <c r="C4" t="s">
        <v>0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1</v>
      </c>
      <c r="M4" t="s">
        <v>2</v>
      </c>
      <c r="N4" t="s">
        <v>3</v>
      </c>
      <c r="O4" t="s">
        <v>4</v>
      </c>
    </row>
    <row r="5" spans="3:15" x14ac:dyDescent="0.25">
      <c r="C5">
        <v>1</v>
      </c>
      <c r="D5">
        <v>404.65600000000001</v>
      </c>
      <c r="E5">
        <v>0</v>
      </c>
      <c r="F5">
        <v>45.5</v>
      </c>
      <c r="G5">
        <v>0.5</v>
      </c>
      <c r="H5">
        <f>(F5-30)*PI()/180</f>
        <v>0.27052603405912107</v>
      </c>
      <c r="I5">
        <f>SQRT(2)*G5*PI()/180</f>
        <v>1.2341341494884351E-2</v>
      </c>
      <c r="J5">
        <f>SIN(H5)</f>
        <v>0.26723837607825685</v>
      </c>
      <c r="K5">
        <f>COS(H5)*G5</f>
        <v>0.48181522660431148</v>
      </c>
      <c r="L5" s="3">
        <f>J5+SIN(F5/180*PI())</f>
        <v>0.98048882523243841</v>
      </c>
      <c r="M5" s="3">
        <f>SQRT(K5*K5+COS(F5*PI()/180)^2*(G5*PI()/180)^2)</f>
        <v>0.48185404971511875</v>
      </c>
      <c r="N5" s="3">
        <f>D5</f>
        <v>404.65600000000001</v>
      </c>
      <c r="O5" s="3">
        <f>E5</f>
        <v>0</v>
      </c>
    </row>
    <row r="6" spans="3:15" x14ac:dyDescent="0.25">
      <c r="C6">
        <v>2</v>
      </c>
      <c r="D6">
        <v>407.78300000000002</v>
      </c>
      <c r="E6">
        <v>0</v>
      </c>
      <c r="F6">
        <v>46</v>
      </c>
      <c r="G6">
        <v>0.5</v>
      </c>
      <c r="H6">
        <f t="shared" ref="H6:H14" si="0">(F6-30)*PI()/180</f>
        <v>0.27925268031909273</v>
      </c>
      <c r="I6">
        <f t="shared" ref="I6:I14" si="1">SQRT(2)*G6*PI()/180</f>
        <v>1.2341341494884351E-2</v>
      </c>
      <c r="J6">
        <f t="shared" ref="J6:J14" si="2">SIN(H6)</f>
        <v>0.27563735581699916</v>
      </c>
      <c r="K6">
        <f t="shared" ref="K6:K14" si="3">COS(H6)*G6</f>
        <v>0.48063084796915945</v>
      </c>
      <c r="L6" s="3">
        <f t="shared" ref="L6:L14" si="4">J6+SIN(F6/180*PI())</f>
        <v>0.99497715615565019</v>
      </c>
      <c r="M6" s="3">
        <f t="shared" ref="M6:M14" si="5">SQRT(K6*K6+COS(F6*PI()/180)^2*(G6*PI()/180)^2)</f>
        <v>0.48066907568793826</v>
      </c>
      <c r="N6" s="3">
        <f t="shared" ref="N6:N14" si="6">D6</f>
        <v>407.78300000000002</v>
      </c>
      <c r="O6" s="3">
        <f t="shared" ref="O6:O14" si="7">E6</f>
        <v>0</v>
      </c>
    </row>
    <row r="7" spans="3:15" x14ac:dyDescent="0.25">
      <c r="C7">
        <v>3</v>
      </c>
      <c r="D7">
        <v>433.92200000000003</v>
      </c>
      <c r="E7">
        <v>0</v>
      </c>
      <c r="F7">
        <v>48.2</v>
      </c>
      <c r="G7">
        <v>0.5</v>
      </c>
      <c r="H7">
        <f t="shared" si="0"/>
        <v>0.31764992386296803</v>
      </c>
      <c r="I7">
        <f t="shared" si="1"/>
        <v>1.2341341494884351E-2</v>
      </c>
      <c r="J7">
        <f t="shared" si="2"/>
        <v>0.31233491851223261</v>
      </c>
      <c r="K7">
        <f t="shared" si="3"/>
        <v>0.47498602576232624</v>
      </c>
      <c r="L7" s="3">
        <f t="shared" si="4"/>
        <v>1.0578109181950948</v>
      </c>
      <c r="M7" s="3">
        <f t="shared" si="5"/>
        <v>0.47502163890148014</v>
      </c>
      <c r="N7" s="3">
        <f t="shared" si="6"/>
        <v>433.92200000000003</v>
      </c>
      <c r="O7" s="3">
        <f t="shared" si="7"/>
        <v>0</v>
      </c>
    </row>
    <row r="8" spans="3:15" x14ac:dyDescent="0.25">
      <c r="C8">
        <v>4</v>
      </c>
      <c r="D8">
        <v>434.74900000000002</v>
      </c>
      <c r="E8">
        <v>0</v>
      </c>
      <c r="F8">
        <v>48.3</v>
      </c>
      <c r="G8">
        <v>0.5</v>
      </c>
      <c r="H8">
        <f t="shared" si="0"/>
        <v>0.31939525311496225</v>
      </c>
      <c r="I8">
        <f t="shared" si="1"/>
        <v>1.2341341494884351E-2</v>
      </c>
      <c r="J8">
        <f t="shared" si="2"/>
        <v>0.31399245596740488</v>
      </c>
      <c r="K8">
        <f t="shared" si="3"/>
        <v>0.47471273882095194</v>
      </c>
      <c r="L8" s="3">
        <f t="shared" si="4"/>
        <v>1.0606306382527961</v>
      </c>
      <c r="M8" s="3">
        <f t="shared" si="5"/>
        <v>0.47474823337647615</v>
      </c>
      <c r="N8" s="3">
        <f t="shared" si="6"/>
        <v>434.74900000000002</v>
      </c>
      <c r="O8" s="3">
        <f t="shared" si="7"/>
        <v>0</v>
      </c>
    </row>
    <row r="9" spans="3:15" x14ac:dyDescent="0.25">
      <c r="C9">
        <v>5</v>
      </c>
      <c r="D9">
        <v>435.83300000000003</v>
      </c>
      <c r="E9">
        <v>0</v>
      </c>
      <c r="F9">
        <v>48.5</v>
      </c>
      <c r="G9">
        <v>0.5</v>
      </c>
      <c r="H9">
        <f t="shared" si="0"/>
        <v>0.32288591161895097</v>
      </c>
      <c r="I9">
        <f t="shared" si="1"/>
        <v>1.2341341494884351E-2</v>
      </c>
      <c r="J9">
        <f t="shared" si="2"/>
        <v>0.31730465640509214</v>
      </c>
      <c r="K9">
        <f t="shared" si="3"/>
        <v>0.47416182760309966</v>
      </c>
      <c r="L9" s="3">
        <f t="shared" si="4"/>
        <v>1.0662603771940942</v>
      </c>
      <c r="M9" s="3">
        <f t="shared" si="5"/>
        <v>0.47419708507409397</v>
      </c>
      <c r="N9" s="3">
        <f t="shared" si="6"/>
        <v>435.83300000000003</v>
      </c>
      <c r="O9" s="3">
        <f t="shared" si="7"/>
        <v>0</v>
      </c>
    </row>
    <row r="10" spans="3:15" x14ac:dyDescent="0.25">
      <c r="C10">
        <v>6</v>
      </c>
      <c r="D10">
        <v>546.07399999999996</v>
      </c>
      <c r="E10">
        <v>0</v>
      </c>
      <c r="F10">
        <v>53.3</v>
      </c>
      <c r="G10">
        <v>0.5</v>
      </c>
      <c r="H10">
        <f t="shared" si="0"/>
        <v>0.40666171571467868</v>
      </c>
      <c r="I10">
        <f t="shared" si="1"/>
        <v>1.2341341494884351E-2</v>
      </c>
      <c r="J10">
        <f t="shared" si="2"/>
        <v>0.39554550256296483</v>
      </c>
      <c r="K10">
        <f t="shared" si="3"/>
        <v>0.4592231906715436</v>
      </c>
      <c r="L10" s="3">
        <f t="shared" si="4"/>
        <v>1.1973211468067189</v>
      </c>
      <c r="M10" s="3">
        <f t="shared" si="5"/>
        <v>0.45925280382525535</v>
      </c>
      <c r="N10" s="3">
        <f t="shared" si="6"/>
        <v>546.07399999999996</v>
      </c>
      <c r="O10" s="3">
        <f t="shared" si="7"/>
        <v>0</v>
      </c>
    </row>
    <row r="11" spans="3:15" x14ac:dyDescent="0.25">
      <c r="C11">
        <v>7</v>
      </c>
      <c r="D11">
        <v>578.01300000000003</v>
      </c>
      <c r="E11">
        <v>0</v>
      </c>
      <c r="F11">
        <v>58.4</v>
      </c>
      <c r="G11">
        <v>0.5</v>
      </c>
      <c r="H11">
        <f t="shared" si="0"/>
        <v>0.49567350756638956</v>
      </c>
      <c r="I11">
        <f t="shared" si="1"/>
        <v>1.2341341494884351E-2</v>
      </c>
      <c r="J11">
        <f t="shared" si="2"/>
        <v>0.47562420907027519</v>
      </c>
      <c r="K11">
        <f t="shared" si="3"/>
        <v>0.43982428643330829</v>
      </c>
      <c r="L11" s="3">
        <f t="shared" si="4"/>
        <v>1.3273511432133227</v>
      </c>
      <c r="M11" s="3">
        <f t="shared" si="5"/>
        <v>0.43984805554862533</v>
      </c>
      <c r="N11" s="3">
        <f t="shared" si="6"/>
        <v>578.01300000000003</v>
      </c>
      <c r="O11" s="3">
        <f t="shared" si="7"/>
        <v>0</v>
      </c>
    </row>
    <row r="12" spans="3:15" x14ac:dyDescent="0.25">
      <c r="C12">
        <v>8</v>
      </c>
      <c r="D12">
        <v>671.64300000000003</v>
      </c>
      <c r="E12">
        <v>0</v>
      </c>
      <c r="F12">
        <v>61.5</v>
      </c>
      <c r="G12">
        <v>0.5</v>
      </c>
      <c r="H12">
        <f t="shared" si="0"/>
        <v>0.5497787143782138</v>
      </c>
      <c r="I12">
        <f t="shared" si="1"/>
        <v>1.2341341494884351E-2</v>
      </c>
      <c r="J12">
        <f t="shared" si="2"/>
        <v>0.5224985647159488</v>
      </c>
      <c r="K12">
        <f t="shared" si="3"/>
        <v>0.42632008217704609</v>
      </c>
      <c r="L12" s="3">
        <f t="shared" si="4"/>
        <v>1.4013156773779141</v>
      </c>
      <c r="M12" s="3">
        <f t="shared" si="5"/>
        <v>0.42634041718762894</v>
      </c>
      <c r="N12" s="3">
        <f t="shared" si="6"/>
        <v>671.64300000000003</v>
      </c>
      <c r="O12" s="3">
        <f t="shared" si="7"/>
        <v>0</v>
      </c>
    </row>
    <row r="13" spans="3:15" x14ac:dyDescent="0.25">
      <c r="C13">
        <v>8</v>
      </c>
      <c r="D13">
        <v>690.75199999999995</v>
      </c>
      <c r="E13">
        <v>0</v>
      </c>
      <c r="F13">
        <v>61.8</v>
      </c>
      <c r="G13">
        <v>0.5</v>
      </c>
      <c r="H13">
        <f t="shared" si="0"/>
        <v>0.55501470213419679</v>
      </c>
      <c r="I13">
        <f t="shared" si="1"/>
        <v>1.2341341494884351E-2</v>
      </c>
      <c r="J13">
        <f t="shared" si="2"/>
        <v>0.52695579549667759</v>
      </c>
      <c r="K13">
        <f t="shared" si="3"/>
        <v>0.42494634649343199</v>
      </c>
      <c r="L13" s="3">
        <f t="shared" si="4"/>
        <v>1.4082592475616698</v>
      </c>
      <c r="M13" s="3">
        <f t="shared" si="5"/>
        <v>0.42496635512397513</v>
      </c>
      <c r="N13" s="3">
        <f t="shared" si="6"/>
        <v>690.75199999999995</v>
      </c>
      <c r="O13" s="3">
        <f t="shared" si="7"/>
        <v>0</v>
      </c>
    </row>
    <row r="14" spans="3:15" x14ac:dyDescent="0.25">
      <c r="C14">
        <v>9</v>
      </c>
      <c r="D14">
        <v>410.80500000000001</v>
      </c>
      <c r="E14">
        <v>0</v>
      </c>
      <c r="F14">
        <v>46.2</v>
      </c>
      <c r="G14">
        <v>0.5</v>
      </c>
      <c r="H14">
        <f t="shared" si="0"/>
        <v>0.28274333882308145</v>
      </c>
      <c r="I14">
        <f t="shared" si="1"/>
        <v>1.2341341494884351E-2</v>
      </c>
      <c r="J14">
        <f t="shared" si="2"/>
        <v>0.27899110603922933</v>
      </c>
      <c r="K14">
        <f t="shared" si="3"/>
        <v>0.48014684283847153</v>
      </c>
      <c r="L14" s="3">
        <f t="shared" si="4"/>
        <v>1.0007513341375915</v>
      </c>
      <c r="M14" s="3">
        <f t="shared" si="5"/>
        <v>0.48018483249528648</v>
      </c>
      <c r="N14" s="3">
        <f t="shared" si="6"/>
        <v>410.80500000000001</v>
      </c>
      <c r="O14" s="3">
        <f t="shared" si="7"/>
        <v>0</v>
      </c>
    </row>
    <row r="15" spans="3:15" x14ac:dyDescent="0.25">
      <c r="D15" s="3"/>
      <c r="L15" s="3"/>
      <c r="M15" s="3"/>
      <c r="N15" s="3"/>
      <c r="O15" s="3"/>
    </row>
    <row r="16" spans="3:15" x14ac:dyDescent="0.25">
      <c r="D16" s="3"/>
      <c r="L16" s="3"/>
      <c r="M16" s="3"/>
      <c r="N16" s="3"/>
      <c r="O16" s="3"/>
    </row>
    <row r="17" spans="4:15" x14ac:dyDescent="0.25">
      <c r="D17" s="3"/>
      <c r="L17" s="3"/>
      <c r="M17" s="3"/>
      <c r="N17" s="3"/>
      <c r="O17" s="3"/>
    </row>
    <row r="18" spans="4:15" x14ac:dyDescent="0.25">
      <c r="D18" s="3"/>
      <c r="L18" s="3"/>
      <c r="M18" s="3"/>
      <c r="N18" s="3"/>
      <c r="O18" s="3"/>
    </row>
    <row r="19" spans="4:15" x14ac:dyDescent="0.25">
      <c r="D19" s="3"/>
      <c r="L19" s="3"/>
      <c r="M19" s="3"/>
      <c r="N19" s="3"/>
      <c r="O19" s="3"/>
    </row>
    <row r="20" spans="4:15" x14ac:dyDescent="0.25">
      <c r="D20" s="3"/>
      <c r="L20" s="3"/>
      <c r="M20" s="3"/>
      <c r="N20" s="3"/>
      <c r="O20" s="3"/>
    </row>
    <row r="21" spans="4:15" x14ac:dyDescent="0.25">
      <c r="D21" s="3"/>
      <c r="L21" s="3"/>
      <c r="M21" s="3"/>
      <c r="N21" s="3"/>
      <c r="O21" s="3"/>
    </row>
    <row r="22" spans="4:15" x14ac:dyDescent="0.25">
      <c r="D22" s="3"/>
      <c r="L22" s="3"/>
      <c r="M22" s="3"/>
      <c r="N22" s="3"/>
      <c r="O22" s="3"/>
    </row>
    <row r="23" spans="4:15" x14ac:dyDescent="0.25">
      <c r="D23" s="3"/>
      <c r="L23" s="3"/>
      <c r="M23" s="3"/>
      <c r="N23" s="3"/>
      <c r="O23" s="3"/>
    </row>
    <row r="24" spans="4:15" x14ac:dyDescent="0.25">
      <c r="D24" s="3"/>
      <c r="L24" s="3"/>
      <c r="M24" s="3"/>
      <c r="N24" s="3"/>
      <c r="O24" s="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232_a</vt:lpstr>
      <vt:lpstr>Tabelle2</vt:lpstr>
      <vt:lpstr>Tabelle3</vt:lpstr>
      <vt:lpstr>Tabelle1</vt:lpstr>
      <vt:lpstr>hg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 Hübner</dc:creator>
  <cp:lastModifiedBy>Friedrich Hübner</cp:lastModifiedBy>
  <dcterms:created xsi:type="dcterms:W3CDTF">2016-05-24T16:10:41Z</dcterms:created>
  <dcterms:modified xsi:type="dcterms:W3CDTF">2017-10-11T12:19:36Z</dcterms:modified>
</cp:coreProperties>
</file>