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KF\Pelatihan\Manajer Energi\Data\"/>
    </mc:Choice>
  </mc:AlternateContent>
  <xr:revisionPtr revIDLastSave="0" documentId="13_ncr:1_{4D6A750A-BE3D-4B29-9387-D1EE1F1FAB87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Baseline" sheetId="2" r:id="rId1"/>
    <sheet name="Predic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C2" i="4" l="1"/>
  <c r="C20" i="2"/>
  <c r="I5" i="4" s="1"/>
  <c r="C19" i="2"/>
  <c r="I4" i="4" s="1"/>
  <c r="C18" i="2"/>
  <c r="I3" i="4" s="1"/>
  <c r="C14" i="2" l="1"/>
  <c r="C15" i="2" s="1"/>
  <c r="C4" i="4" l="1"/>
  <c r="C5" i="4"/>
  <c r="C6" i="4"/>
  <c r="C7" i="4"/>
  <c r="C8" i="4"/>
  <c r="C9" i="4"/>
  <c r="C10" i="4"/>
  <c r="C11" i="4"/>
  <c r="C12" i="4"/>
  <c r="C13" i="4"/>
  <c r="C14" i="4"/>
  <c r="C3" i="4"/>
  <c r="B4" i="4"/>
  <c r="B5" i="4"/>
  <c r="B6" i="4"/>
  <c r="B7" i="4"/>
  <c r="B8" i="4"/>
  <c r="B9" i="4"/>
  <c r="B10" i="4"/>
  <c r="B11" i="4"/>
  <c r="B12" i="4"/>
  <c r="B13" i="4"/>
  <c r="B14" i="4"/>
  <c r="B3" i="4"/>
  <c r="B2" i="4"/>
  <c r="C47" i="4" l="1"/>
  <c r="C48" i="4"/>
  <c r="C49" i="4" s="1"/>
  <c r="D16" i="4"/>
  <c r="D17" i="4"/>
  <c r="D18" i="4"/>
  <c r="D19" i="4"/>
  <c r="D20" i="4"/>
  <c r="D21" i="4"/>
  <c r="D22" i="4"/>
  <c r="D23" i="4"/>
  <c r="D24" i="4"/>
  <c r="D25" i="4"/>
  <c r="D26" i="4"/>
  <c r="D15" i="4"/>
</calcChain>
</file>

<file path=xl/sharedStrings.xml><?xml version="1.0" encoding="utf-8"?>
<sst xmlns="http://schemas.openxmlformats.org/spreadsheetml/2006/main" count="29" uniqueCount="27">
  <si>
    <t>April</t>
  </si>
  <si>
    <t>September</t>
  </si>
  <si>
    <t>November</t>
  </si>
  <si>
    <t>Total</t>
  </si>
  <si>
    <t>Date</t>
  </si>
  <si>
    <t>Slope</t>
  </si>
  <si>
    <t>Baseload (intercept)</t>
  </si>
  <si>
    <t>R2</t>
  </si>
  <si>
    <t>Tahun 2023</t>
  </si>
  <si>
    <t>Tahun 2024</t>
  </si>
  <si>
    <t>Penghematan</t>
  </si>
  <si>
    <t>Average</t>
  </si>
  <si>
    <t>Occupancy</t>
  </si>
  <si>
    <t>Income ($)</t>
  </si>
  <si>
    <t>Intercept</t>
  </si>
  <si>
    <t>Linear Model</t>
  </si>
  <si>
    <t>Month</t>
  </si>
  <si>
    <t>January</t>
  </si>
  <si>
    <t>February</t>
  </si>
  <si>
    <t>March</t>
  </si>
  <si>
    <t>May</t>
  </si>
  <si>
    <t>June</t>
  </si>
  <si>
    <t>July</t>
  </si>
  <si>
    <t>August</t>
  </si>
  <si>
    <t>October</t>
  </si>
  <si>
    <t>December</t>
  </si>
  <si>
    <t>Expected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</si>
</sst>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\ hh:mm:ss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2ECB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2" fontId="0" fillId="0" borderId="0" xfId="0" applyNumberFormat="1"/>
    <xf numFmtId="0" fontId="4" fillId="0" borderId="0" xfId="3"/>
    <xf numFmtId="0" fontId="1" fillId="2" borderId="1" xfId="3" applyFont="1" applyFill="1" applyBorder="1" applyAlignment="1">
      <alignment vertical="center" wrapText="1"/>
    </xf>
    <xf numFmtId="0" fontId="1" fillId="2" borderId="1" xfId="3" applyFont="1" applyFill="1" applyBorder="1" applyAlignment="1">
      <alignment horizontal="center" vertical="center" wrapText="1"/>
    </xf>
    <xf numFmtId="0" fontId="3" fillId="0" borderId="1" xfId="3" applyFont="1" applyBorder="1"/>
    <xf numFmtId="17" fontId="3" fillId="0" borderId="1" xfId="3" applyNumberFormat="1" applyFont="1" applyBorder="1"/>
    <xf numFmtId="165" fontId="3" fillId="3" borderId="1" xfId="4" applyNumberFormat="1" applyFont="1" applyFill="1" applyBorder="1" applyAlignment="1">
      <alignment horizontal="center"/>
    </xf>
    <xf numFmtId="14" fontId="3" fillId="0" borderId="1" xfId="3" applyNumberFormat="1" applyFont="1" applyBorder="1"/>
    <xf numFmtId="1" fontId="1" fillId="2" borderId="1" xfId="3" applyNumberFormat="1" applyFont="1" applyFill="1" applyBorder="1" applyAlignment="1">
      <alignment horizontal="center" vertical="center" wrapText="1"/>
    </xf>
    <xf numFmtId="0" fontId="3" fillId="0" borderId="0" xfId="3" applyFont="1"/>
    <xf numFmtId="0" fontId="3" fillId="0" borderId="1" xfId="3" applyFont="1" applyBorder="1" applyAlignment="1">
      <alignment vertical="center"/>
    </xf>
    <xf numFmtId="165" fontId="3" fillId="0" borderId="1" xfId="4" applyNumberFormat="1" applyFont="1" applyBorder="1"/>
    <xf numFmtId="165" fontId="0" fillId="0" borderId="0" xfId="0" applyNumberFormat="1"/>
    <xf numFmtId="1" fontId="1" fillId="0" borderId="2" xfId="0" applyNumberFormat="1" applyFont="1" applyBorder="1" applyAlignment="1">
      <alignment horizontal="center" vertical="top"/>
    </xf>
    <xf numFmtId="164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1" fontId="3" fillId="3" borderId="1" xfId="3" applyNumberFormat="1" applyFont="1" applyFill="1" applyBorder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Fill="1" applyBorder="1"/>
    <xf numFmtId="1" fontId="1" fillId="0" borderId="0" xfId="0" applyNumberFormat="1" applyFont="1" applyBorder="1" applyAlignment="1">
      <alignment horizontal="center" vertical="top"/>
    </xf>
    <xf numFmtId="1" fontId="1" fillId="0" borderId="1" xfId="0" applyNumberFormat="1" applyFont="1" applyBorder="1"/>
    <xf numFmtId="1" fontId="3" fillId="0" borderId="0" xfId="3" applyNumberFormat="1" applyFont="1"/>
    <xf numFmtId="1" fontId="3" fillId="0" borderId="1" xfId="3" applyNumberFormat="1" applyFont="1" applyBorder="1"/>
  </cellXfs>
  <cellStyles count="5">
    <cellStyle name="Comma 3" xfId="4" xr:uid="{3CF2EB02-2B9A-40B9-AF59-40A7DC80A034}"/>
    <cellStyle name="Normal" xfId="0" builtinId="0"/>
    <cellStyle name="Normal 2" xfId="3" xr:uid="{FD8D01B0-DE98-4B58-B691-C44775966615}"/>
    <cellStyle name="Normal 2 2" xfId="1" xr:uid="{747D9966-3CCC-474A-A58D-2555AA5FA9A4}"/>
    <cellStyle name="Percent 2 2" xfId="2" xr:uid="{25A3CAD0-6F94-4DB3-8539-40440253D5E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498945627116422"/>
                  <c:y val="5.19356955380577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Baseline!$C$2:$C$13</c:f>
              <c:numCache>
                <c:formatCode>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  <c:pt idx="3">
                  <c:v>70</c:v>
                </c:pt>
                <c:pt idx="4">
                  <c:v>110</c:v>
                </c:pt>
                <c:pt idx="5">
                  <c:v>101</c:v>
                </c:pt>
                <c:pt idx="6">
                  <c:v>90</c:v>
                </c:pt>
                <c:pt idx="7">
                  <c:v>95</c:v>
                </c:pt>
                <c:pt idx="8">
                  <c:v>101</c:v>
                </c:pt>
                <c:pt idx="9">
                  <c:v>111</c:v>
                </c:pt>
                <c:pt idx="10">
                  <c:v>109</c:v>
                </c:pt>
                <c:pt idx="11">
                  <c:v>75</c:v>
                </c:pt>
              </c:numCache>
            </c:numRef>
          </c:xVal>
          <c:yVal>
            <c:numRef>
              <c:f>Baseline!$B$2:$B$13</c:f>
              <c:numCache>
                <c:formatCode>0</c:formatCode>
                <c:ptCount val="12"/>
                <c:pt idx="0">
                  <c:v>16922.654194699229</c:v>
                </c:pt>
                <c:pt idx="1">
                  <c:v>15796.728157688452</c:v>
                </c:pt>
                <c:pt idx="2">
                  <c:v>17608.573042637519</c:v>
                </c:pt>
                <c:pt idx="3">
                  <c:v>13398.659061752069</c:v>
                </c:pt>
                <c:pt idx="4">
                  <c:v>18251.723592706927</c:v>
                </c:pt>
                <c:pt idx="5">
                  <c:v>16836.231450386364</c:v>
                </c:pt>
                <c:pt idx="6">
                  <c:v>15868.455150431797</c:v>
                </c:pt>
                <c:pt idx="7">
                  <c:v>17218.415682336079</c:v>
                </c:pt>
                <c:pt idx="8">
                  <c:v>17671.871508744887</c:v>
                </c:pt>
                <c:pt idx="9">
                  <c:v>19619.089865885195</c:v>
                </c:pt>
                <c:pt idx="10">
                  <c:v>18615.320073196704</c:v>
                </c:pt>
                <c:pt idx="11">
                  <c:v>13585.639700527077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4-432A-B97B-4B6A2531A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85952"/>
        <c:axId val="1398197472"/>
      </c:scatterChart>
      <c:valAx>
        <c:axId val="1398185952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7472"/>
        <c:crosses val="autoZero"/>
        <c:crossBetween val="midCat"/>
      </c:valAx>
      <c:valAx>
        <c:axId val="139819747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Income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342866</xdr:colOff>
      <xdr:row>0</xdr:row>
      <xdr:rowOff>35830</xdr:rowOff>
    </xdr:from>
    <xdr:to>
      <xdr:col>12</xdr:col>
      <xdr:colOff>12784</xdr:colOff>
      <xdr:row>14</xdr:row>
      <xdr:rowOff>113309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76C8878B-353F-4383-EBD3-6636CDA4C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E956-6DE9-474B-ABA8-0D9BDB1F887C}">
  <dimension ref="A1:E20"/>
  <sheetViews>
    <sheetView topLeftCell="A2" zoomScale="199" workbookViewId="0">
      <selection activeCell="D8" sqref="D8"/>
    </sheetView>
  </sheetViews>
  <sheetFormatPr defaultRowHeight="15" x14ac:dyDescent="0.25"/>
  <cols>
    <col min="1" max="1" width="13.140625" customWidth="1"/>
    <col min="2" max="2" width="11.28515625" style="3" bestFit="1" customWidth="1"/>
    <col min="3" max="3" width="12" bestFit="1" customWidth="1"/>
    <col min="4" max="4" width="11.140625" customWidth="1"/>
  </cols>
  <sheetData>
    <row r="1" spans="1:5" x14ac:dyDescent="0.25">
      <c r="A1" s="1" t="s">
        <v>16</v>
      </c>
      <c r="B1" s="17" t="s">
        <v>13</v>
      </c>
      <c r="C1" s="2" t="s">
        <v>12</v>
      </c>
      <c r="D1" s="27"/>
    </row>
    <row r="2" spans="1:5" x14ac:dyDescent="0.25">
      <c r="A2" s="18" t="s">
        <v>17</v>
      </c>
      <c r="B2" s="20">
        <v>16922.654194699229</v>
      </c>
      <c r="C2" s="20">
        <v>100</v>
      </c>
      <c r="D2" s="3"/>
      <c r="E2" s="3"/>
    </row>
    <row r="3" spans="1:5" x14ac:dyDescent="0.25">
      <c r="A3" s="18" t="s">
        <v>18</v>
      </c>
      <c r="B3" s="20">
        <v>15796.728157688452</v>
      </c>
      <c r="C3" s="20">
        <v>100</v>
      </c>
      <c r="D3" s="3"/>
      <c r="E3" s="3"/>
    </row>
    <row r="4" spans="1:5" x14ac:dyDescent="0.25">
      <c r="A4" s="18" t="s">
        <v>19</v>
      </c>
      <c r="B4" s="20">
        <v>17608.573042637519</v>
      </c>
      <c r="C4" s="20">
        <v>110</v>
      </c>
      <c r="D4" s="3"/>
      <c r="E4" s="3"/>
    </row>
    <row r="5" spans="1:5" x14ac:dyDescent="0.25">
      <c r="A5" s="18" t="s">
        <v>0</v>
      </c>
      <c r="B5" s="20">
        <v>13398.659061752069</v>
      </c>
      <c r="C5" s="20">
        <v>70</v>
      </c>
      <c r="D5" s="3"/>
      <c r="E5" s="3"/>
    </row>
    <row r="6" spans="1:5" x14ac:dyDescent="0.25">
      <c r="A6" s="18" t="s">
        <v>20</v>
      </c>
      <c r="B6" s="20">
        <v>18251.723592706927</v>
      </c>
      <c r="C6" s="20">
        <v>110</v>
      </c>
      <c r="D6" s="3"/>
      <c r="E6" s="3"/>
    </row>
    <row r="7" spans="1:5" x14ac:dyDescent="0.25">
      <c r="A7" s="18" t="s">
        <v>21</v>
      </c>
      <c r="B7" s="20">
        <v>16836.231450386364</v>
      </c>
      <c r="C7" s="20">
        <v>101</v>
      </c>
      <c r="D7" s="3"/>
      <c r="E7" s="3"/>
    </row>
    <row r="8" spans="1:5" x14ac:dyDescent="0.25">
      <c r="A8" s="18" t="s">
        <v>22</v>
      </c>
      <c r="B8" s="20">
        <v>15868.455150431797</v>
      </c>
      <c r="C8" s="20">
        <v>90</v>
      </c>
      <c r="D8" s="3"/>
      <c r="E8" s="3"/>
    </row>
    <row r="9" spans="1:5" x14ac:dyDescent="0.25">
      <c r="A9" s="18" t="s">
        <v>23</v>
      </c>
      <c r="B9" s="20">
        <v>17218.415682336079</v>
      </c>
      <c r="C9" s="20">
        <v>95</v>
      </c>
      <c r="D9" s="3"/>
      <c r="E9" s="3"/>
    </row>
    <row r="10" spans="1:5" x14ac:dyDescent="0.25">
      <c r="A10" s="18" t="s">
        <v>1</v>
      </c>
      <c r="B10" s="20">
        <v>17671.871508744887</v>
      </c>
      <c r="C10" s="20">
        <v>101</v>
      </c>
      <c r="D10" s="3"/>
      <c r="E10" s="3"/>
    </row>
    <row r="11" spans="1:5" x14ac:dyDescent="0.25">
      <c r="A11" s="18" t="s">
        <v>24</v>
      </c>
      <c r="B11" s="20">
        <v>19619.089865885195</v>
      </c>
      <c r="C11" s="20">
        <v>111</v>
      </c>
      <c r="D11" s="3"/>
      <c r="E11" s="3"/>
    </row>
    <row r="12" spans="1:5" x14ac:dyDescent="0.25">
      <c r="A12" s="18" t="s">
        <v>2</v>
      </c>
      <c r="B12" s="20">
        <v>18615.320073196704</v>
      </c>
      <c r="C12" s="20">
        <v>109</v>
      </c>
      <c r="D12" s="3"/>
      <c r="E12" s="3"/>
    </row>
    <row r="13" spans="1:5" x14ac:dyDescent="0.25">
      <c r="A13" s="18" t="s">
        <v>25</v>
      </c>
      <c r="B13" s="20">
        <v>13585.639700527077</v>
      </c>
      <c r="C13" s="20">
        <v>75</v>
      </c>
      <c r="D13" s="3"/>
      <c r="E13" s="3"/>
    </row>
    <row r="14" spans="1:5" x14ac:dyDescent="0.25">
      <c r="A14" s="21" t="s">
        <v>3</v>
      </c>
      <c r="B14" s="28">
        <v>201393.36148099226</v>
      </c>
      <c r="C14" s="22">
        <f t="shared" ref="C14" si="0">SUM(C2:C13)</f>
        <v>1172</v>
      </c>
      <c r="D14" s="4"/>
    </row>
    <row r="15" spans="1:5" x14ac:dyDescent="0.25">
      <c r="A15" s="26" t="s">
        <v>11</v>
      </c>
      <c r="B15" s="20">
        <f>B14/12</f>
        <v>16782.780123416022</v>
      </c>
      <c r="C15" s="19">
        <f t="shared" ref="C15" si="1">C14/12</f>
        <v>97.666666666666671</v>
      </c>
    </row>
    <row r="17" spans="2:3" x14ac:dyDescent="0.25">
      <c r="B17" s="29" t="s">
        <v>15</v>
      </c>
      <c r="C17" s="13"/>
    </row>
    <row r="18" spans="2:3" x14ac:dyDescent="0.25">
      <c r="B18" s="30" t="s">
        <v>5</v>
      </c>
      <c r="C18" s="14">
        <f>SLOPE(B2:B13,C2:C13)</f>
        <v>130.74055699128121</v>
      </c>
    </row>
    <row r="19" spans="2:3" x14ac:dyDescent="0.25">
      <c r="B19" s="30" t="s">
        <v>14</v>
      </c>
      <c r="C19" s="14">
        <f>INTERCEPT(B2:B13,C2:C13)</f>
        <v>4013.7857239342229</v>
      </c>
    </row>
    <row r="20" spans="2:3" x14ac:dyDescent="0.25">
      <c r="B20" s="30" t="s">
        <v>7</v>
      </c>
      <c r="C20" s="14">
        <f>RSQ(B2:B13,C2:C13)</f>
        <v>0.87773366558979138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C469-9AD8-4BC0-A530-0AFD3DFEB693}">
  <dimension ref="A1:I49"/>
  <sheetViews>
    <sheetView tabSelected="1" zoomScale="155" workbookViewId="0">
      <selection activeCell="E10" sqref="E10"/>
    </sheetView>
  </sheetViews>
  <sheetFormatPr defaultRowHeight="15" x14ac:dyDescent="0.25"/>
  <cols>
    <col min="2" max="2" width="11.85546875" customWidth="1"/>
    <col min="3" max="3" width="14" customWidth="1"/>
    <col min="4" max="4" width="13" customWidth="1"/>
  </cols>
  <sheetData>
    <row r="1" spans="1:9" x14ac:dyDescent="0.25">
      <c r="A1" s="5"/>
      <c r="B1" s="5"/>
      <c r="C1" s="5"/>
      <c r="D1" s="5"/>
    </row>
    <row r="2" spans="1:9" ht="30" x14ac:dyDescent="0.25">
      <c r="A2" s="6" t="s">
        <v>4</v>
      </c>
      <c r="B2" s="12" t="str">
        <f>Baseline!C1</f>
        <v>Occupancy</v>
      </c>
      <c r="C2" s="12" t="str">
        <f>Baseline!B1</f>
        <v>Income ($)</v>
      </c>
      <c r="D2" s="7" t="s">
        <v>26</v>
      </c>
    </row>
    <row r="3" spans="1:9" x14ac:dyDescent="0.25">
      <c r="A3" s="9">
        <v>45292</v>
      </c>
      <c r="B3" s="23">
        <f>Baseline!C2</f>
        <v>100</v>
      </c>
      <c r="C3" s="10">
        <f>Baseline!B2</f>
        <v>16922.654194699229</v>
      </c>
      <c r="D3" s="8"/>
      <c r="G3" t="s">
        <v>5</v>
      </c>
      <c r="I3">
        <f>Baseline!C18</f>
        <v>130.74055699128121</v>
      </c>
    </row>
    <row r="4" spans="1:9" x14ac:dyDescent="0.25">
      <c r="A4" s="9">
        <v>45323</v>
      </c>
      <c r="B4" s="23">
        <f>Baseline!C3</f>
        <v>100</v>
      </c>
      <c r="C4" s="10">
        <f>Baseline!B3</f>
        <v>15796.728157688452</v>
      </c>
      <c r="D4" s="8"/>
      <c r="G4" t="s">
        <v>6</v>
      </c>
      <c r="I4">
        <f>Baseline!C19</f>
        <v>4013.7857239342229</v>
      </c>
    </row>
    <row r="5" spans="1:9" x14ac:dyDescent="0.25">
      <c r="A5" s="9">
        <v>45352</v>
      </c>
      <c r="B5" s="23">
        <f>Baseline!C4</f>
        <v>110</v>
      </c>
      <c r="C5" s="10">
        <f>Baseline!B4</f>
        <v>17608.573042637519</v>
      </c>
      <c r="D5" s="11"/>
      <c r="G5" t="s">
        <v>7</v>
      </c>
      <c r="I5">
        <f>Baseline!C20</f>
        <v>0.87773366558979138</v>
      </c>
    </row>
    <row r="6" spans="1:9" x14ac:dyDescent="0.25">
      <c r="A6" s="9">
        <v>45383</v>
      </c>
      <c r="B6" s="23">
        <f>Baseline!C5</f>
        <v>70</v>
      </c>
      <c r="C6" s="10">
        <f>Baseline!B5</f>
        <v>13398.659061752069</v>
      </c>
      <c r="D6" s="11"/>
    </row>
    <row r="7" spans="1:9" x14ac:dyDescent="0.25">
      <c r="A7" s="9">
        <v>45413</v>
      </c>
      <c r="B7" s="23">
        <f>Baseline!C6</f>
        <v>110</v>
      </c>
      <c r="C7" s="10">
        <f>Baseline!B6</f>
        <v>18251.723592706927</v>
      </c>
      <c r="D7" s="8"/>
    </row>
    <row r="8" spans="1:9" x14ac:dyDescent="0.25">
      <c r="A8" s="9">
        <v>45444</v>
      </c>
      <c r="B8" s="23">
        <f>Baseline!C7</f>
        <v>101</v>
      </c>
      <c r="C8" s="10">
        <f>Baseline!B7</f>
        <v>16836.231450386364</v>
      </c>
      <c r="D8" s="8"/>
    </row>
    <row r="9" spans="1:9" x14ac:dyDescent="0.25">
      <c r="A9" s="9">
        <v>45474</v>
      </c>
      <c r="B9" s="23">
        <f>Baseline!C8</f>
        <v>90</v>
      </c>
      <c r="C9" s="10">
        <f>Baseline!B8</f>
        <v>15868.455150431797</v>
      </c>
      <c r="D9" s="8"/>
    </row>
    <row r="10" spans="1:9" x14ac:dyDescent="0.25">
      <c r="A10" s="9">
        <v>45505</v>
      </c>
      <c r="B10" s="23">
        <f>Baseline!C9</f>
        <v>95</v>
      </c>
      <c r="C10" s="10">
        <f>Baseline!B9</f>
        <v>17218.415682336079</v>
      </c>
      <c r="D10" s="8"/>
    </row>
    <row r="11" spans="1:9" x14ac:dyDescent="0.25">
      <c r="A11" s="9">
        <v>45536</v>
      </c>
      <c r="B11" s="23">
        <f>Baseline!C10</f>
        <v>101</v>
      </c>
      <c r="C11" s="10">
        <f>Baseline!B10</f>
        <v>17671.871508744887</v>
      </c>
      <c r="D11" s="8"/>
    </row>
    <row r="12" spans="1:9" x14ac:dyDescent="0.25">
      <c r="A12" s="9">
        <v>45566</v>
      </c>
      <c r="B12" s="23">
        <f>Baseline!C11</f>
        <v>111</v>
      </c>
      <c r="C12" s="10">
        <f>Baseline!B11</f>
        <v>19619.089865885195</v>
      </c>
      <c r="D12" s="8"/>
    </row>
    <row r="13" spans="1:9" x14ac:dyDescent="0.25">
      <c r="A13" s="9">
        <v>45597</v>
      </c>
      <c r="B13" s="23">
        <f>Baseline!C12</f>
        <v>109</v>
      </c>
      <c r="C13" s="10">
        <f>Baseline!B12</f>
        <v>18615.320073196704</v>
      </c>
      <c r="D13" s="8"/>
    </row>
    <row r="14" spans="1:9" x14ac:dyDescent="0.25">
      <c r="A14" s="9">
        <v>45627</v>
      </c>
      <c r="B14" s="23">
        <f>Baseline!C13</f>
        <v>75</v>
      </c>
      <c r="C14" s="10">
        <f>Baseline!B13</f>
        <v>13585.639700527077</v>
      </c>
      <c r="D14" s="8"/>
    </row>
    <row r="15" spans="1:9" x14ac:dyDescent="0.25">
      <c r="A15" s="9">
        <v>45658</v>
      </c>
      <c r="B15" s="24">
        <v>95</v>
      </c>
      <c r="C15" s="25"/>
      <c r="D15" s="15">
        <f>B15*I$3+I$4</f>
        <v>16434.138638105938</v>
      </c>
    </row>
    <row r="16" spans="1:9" x14ac:dyDescent="0.25">
      <c r="A16" s="9">
        <v>45689</v>
      </c>
      <c r="B16" s="24">
        <v>98</v>
      </c>
      <c r="C16" s="25"/>
      <c r="D16" s="15">
        <f>B16*I$3+I$4</f>
        <v>16826.360309079781</v>
      </c>
    </row>
    <row r="17" spans="1:4" x14ac:dyDescent="0.25">
      <c r="A17" s="9">
        <v>45717</v>
      </c>
      <c r="B17" s="24">
        <v>106</v>
      </c>
      <c r="C17" s="25"/>
      <c r="D17" s="15">
        <f>B17*I$3+I$4</f>
        <v>17872.28476501003</v>
      </c>
    </row>
    <row r="18" spans="1:4" x14ac:dyDescent="0.25">
      <c r="A18" s="9">
        <v>45748</v>
      </c>
      <c r="B18" s="24">
        <v>79</v>
      </c>
      <c r="C18" s="25"/>
      <c r="D18" s="15">
        <f>B18*I$3+I$4</f>
        <v>14342.289726245439</v>
      </c>
    </row>
    <row r="19" spans="1:4" x14ac:dyDescent="0.25">
      <c r="A19" s="9">
        <v>45778</v>
      </c>
      <c r="B19" s="24">
        <v>102</v>
      </c>
      <c r="C19" s="25"/>
      <c r="D19" s="15">
        <f>B19*I$3+I$4</f>
        <v>17349.322537044907</v>
      </c>
    </row>
    <row r="20" spans="1:4" x14ac:dyDescent="0.25">
      <c r="A20" s="9">
        <v>45809</v>
      </c>
      <c r="B20" s="24">
        <v>104</v>
      </c>
      <c r="C20" s="25"/>
      <c r="D20" s="15">
        <f>B20*I$3+I$4</f>
        <v>17610.803651027469</v>
      </c>
    </row>
    <row r="21" spans="1:4" x14ac:dyDescent="0.25">
      <c r="A21" s="9">
        <v>45839</v>
      </c>
      <c r="B21" s="24">
        <v>90</v>
      </c>
      <c r="C21" s="25"/>
      <c r="D21" s="15">
        <f>B21*I$3+I$4</f>
        <v>15780.435853149531</v>
      </c>
    </row>
    <row r="22" spans="1:4" x14ac:dyDescent="0.25">
      <c r="A22" s="9">
        <v>45870</v>
      </c>
      <c r="B22" s="24">
        <v>101</v>
      </c>
      <c r="C22" s="25"/>
      <c r="D22" s="15">
        <f>B22*I$3+I$4</f>
        <v>17218.581980053626</v>
      </c>
    </row>
    <row r="23" spans="1:4" x14ac:dyDescent="0.25">
      <c r="A23" s="9">
        <v>45901</v>
      </c>
      <c r="B23" s="24">
        <v>100</v>
      </c>
      <c r="C23" s="25"/>
      <c r="D23" s="15">
        <f>B23*I$3+I$4</f>
        <v>17087.841423062346</v>
      </c>
    </row>
    <row r="24" spans="1:4" x14ac:dyDescent="0.25">
      <c r="A24" s="9">
        <v>45931</v>
      </c>
      <c r="B24" s="24">
        <v>103</v>
      </c>
      <c r="C24" s="25"/>
      <c r="D24" s="15">
        <f>B24*I$3+I$4</f>
        <v>17480.063094036188</v>
      </c>
    </row>
    <row r="25" spans="1:4" x14ac:dyDescent="0.25">
      <c r="A25" s="9">
        <v>45962</v>
      </c>
      <c r="B25" s="24">
        <v>112</v>
      </c>
      <c r="C25" s="25"/>
      <c r="D25" s="15">
        <f>B25*I$3+I$4</f>
        <v>18656.728106957718</v>
      </c>
    </row>
    <row r="26" spans="1:4" x14ac:dyDescent="0.25">
      <c r="A26" s="9">
        <v>45992</v>
      </c>
      <c r="B26" s="24">
        <v>72</v>
      </c>
      <c r="C26" s="25"/>
      <c r="D26" s="15">
        <f>B26*I$3+I$4</f>
        <v>13427.10582730647</v>
      </c>
    </row>
    <row r="47" spans="2:3" x14ac:dyDescent="0.25">
      <c r="B47" t="s">
        <v>8</v>
      </c>
      <c r="C47" s="16">
        <f>SUM(C3:C14)</f>
        <v>201393.36148099226</v>
      </c>
    </row>
    <row r="48" spans="2:3" x14ac:dyDescent="0.25">
      <c r="B48" t="s">
        <v>9</v>
      </c>
      <c r="C48" s="16">
        <f>SUM(C15:C26)</f>
        <v>0</v>
      </c>
    </row>
    <row r="49" spans="2:3" x14ac:dyDescent="0.25">
      <c r="B49" t="s">
        <v>10</v>
      </c>
      <c r="C49">
        <f>C48/C47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F34F0316596428B567175165F152F" ma:contentTypeVersion="18" ma:contentTypeDescription="Create a new document." ma:contentTypeScope="" ma:versionID="ffd9b88af2c06e17f60710900ddaf06b">
  <xsd:schema xmlns:xsd="http://www.w3.org/2001/XMLSchema" xmlns:xs="http://www.w3.org/2001/XMLSchema" xmlns:p="http://schemas.microsoft.com/office/2006/metadata/properties" xmlns:ns2="ed1de59d-d067-4310-9ecb-0fd71ee7e289" xmlns:ns3="d08c31a8-50f4-4a5f-81ce-08070f5c117e" targetNamespace="http://schemas.microsoft.com/office/2006/metadata/properties" ma:root="true" ma:fieldsID="62b345be2603d26e64e0556ea4c1fc88" ns2:_="" ns3:_="">
    <xsd:import namespace="ed1de59d-d067-4310-9ecb-0fd71ee7e289"/>
    <xsd:import namespace="d08c31a8-50f4-4a5f-81ce-08070f5c11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de59d-d067-4310-9ecb-0fd71ee7e2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8f57f67-4e9a-4485-b8e2-eec27c405d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8c31a8-50f4-4a5f-81ce-08070f5c117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7627ee-7777-4855-8fdd-47c8dc3c0145}" ma:internalName="TaxCatchAll" ma:showField="CatchAllData" ma:web="d08c31a8-50f4-4a5f-81ce-08070f5c11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A6725A-038E-46D3-A39E-98E028D7E7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B46843-C278-4456-9812-1C8A584DD3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1de59d-d067-4310-9ecb-0fd71ee7e289"/>
    <ds:schemaRef ds:uri="d08c31a8-50f4-4a5f-81ce-08070f5c11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Baseline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</dc:creator>
  <cp:lastModifiedBy>Koko Friansa</cp:lastModifiedBy>
  <dcterms:created xsi:type="dcterms:W3CDTF">2024-07-05T02:24:19Z</dcterms:created>
  <dcterms:modified xsi:type="dcterms:W3CDTF">2024-12-05T10:01:44Z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2024-07-05T02:25:18Z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b41928e1-6dc5-4fcb-b272-3767c7f98116</vt:lpwstr>
  </property>
  <property fmtid="{D5CDD505-2E9C-101B-9397-08002B2CF9AE}" pid="8" name="MSIP_Label_38b525e5-f3da-4501-8f1e-526b6769fc56_ContentBits">
    <vt:lpwstr>0</vt:lpwstr>
  </property>
</Properties>
</file>