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540" yWindow="9360" windowWidth="2446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K44" i="1"/>
  <c r="K45" i="1"/>
  <c r="K46" i="1"/>
  <c r="K42" i="1"/>
  <c r="K41" i="1"/>
  <c r="M38" i="1"/>
  <c r="M37" i="1"/>
  <c r="L38" i="1"/>
  <c r="L37" i="1"/>
  <c r="K38" i="1"/>
  <c r="K37" i="1"/>
  <c r="M36" i="1"/>
  <c r="M35" i="1"/>
  <c r="M34" i="1"/>
  <c r="M33" i="1"/>
  <c r="L36" i="1"/>
  <c r="L35" i="1"/>
  <c r="L34" i="1"/>
  <c r="L33" i="1"/>
  <c r="K36" i="1"/>
  <c r="K35" i="1"/>
  <c r="K34" i="1"/>
  <c r="K33" i="1"/>
  <c r="K31" i="1"/>
  <c r="K30" i="1"/>
  <c r="K29" i="1"/>
  <c r="K28" i="1"/>
  <c r="L29" i="1"/>
  <c r="M27" i="1"/>
  <c r="M28" i="1"/>
  <c r="M29" i="1"/>
  <c r="M30" i="1"/>
  <c r="M31" i="1"/>
  <c r="L27" i="1"/>
  <c r="K27" i="1"/>
  <c r="M26" i="1"/>
  <c r="L26" i="1"/>
  <c r="K26" i="1"/>
  <c r="L31" i="1"/>
  <c r="L30" i="1"/>
  <c r="C66" i="1"/>
  <c r="D66" i="1"/>
  <c r="F66" i="1"/>
  <c r="C65" i="1"/>
  <c r="D65" i="1"/>
  <c r="F65" i="1"/>
  <c r="C64" i="1"/>
  <c r="D64" i="1"/>
  <c r="F64" i="1"/>
  <c r="C63" i="1"/>
  <c r="D63" i="1"/>
  <c r="F63" i="1"/>
  <c r="C62" i="1"/>
  <c r="D62" i="1"/>
  <c r="F62" i="1"/>
  <c r="C61" i="1"/>
  <c r="D61" i="1"/>
  <c r="F61" i="1"/>
  <c r="C59" i="1"/>
  <c r="D59" i="1"/>
  <c r="F59" i="1"/>
  <c r="C58" i="1"/>
  <c r="D58" i="1"/>
  <c r="F58" i="1"/>
  <c r="C57" i="1"/>
  <c r="D57" i="1"/>
  <c r="F57" i="1"/>
  <c r="C56" i="1"/>
  <c r="D56" i="1"/>
  <c r="F56" i="1"/>
  <c r="C55" i="1"/>
  <c r="D55" i="1"/>
  <c r="F55" i="1"/>
  <c r="C54" i="1"/>
  <c r="D54" i="1"/>
  <c r="F54" i="1"/>
  <c r="C49" i="1"/>
  <c r="D49" i="1"/>
  <c r="F49" i="1"/>
  <c r="C50" i="1"/>
  <c r="D50" i="1"/>
  <c r="F50" i="1"/>
  <c r="C51" i="1"/>
  <c r="D51" i="1"/>
  <c r="F51" i="1"/>
  <c r="C40" i="1"/>
  <c r="D40" i="1"/>
  <c r="F40" i="1"/>
  <c r="C41" i="1"/>
  <c r="D41" i="1"/>
  <c r="F41" i="1"/>
  <c r="C42" i="1"/>
  <c r="D42" i="1"/>
  <c r="F42" i="1"/>
  <c r="L28" i="1"/>
  <c r="C52" i="1"/>
  <c r="D52" i="1"/>
  <c r="F52" i="1"/>
  <c r="C48" i="1"/>
  <c r="D48" i="1"/>
  <c r="F48" i="1"/>
  <c r="C47" i="1"/>
  <c r="D47" i="1"/>
  <c r="F47" i="1"/>
  <c r="C45" i="1"/>
  <c r="D45" i="1"/>
  <c r="F45" i="1"/>
  <c r="C44" i="1"/>
  <c r="D44" i="1"/>
  <c r="F44" i="1"/>
  <c r="C43" i="1"/>
  <c r="D43" i="1"/>
  <c r="F43" i="1"/>
</calcChain>
</file>

<file path=xl/sharedStrings.xml><?xml version="1.0" encoding="utf-8"?>
<sst xmlns="http://schemas.openxmlformats.org/spreadsheetml/2006/main" count="103" uniqueCount="95">
  <si>
    <t>Sample Name</t>
  </si>
  <si>
    <t>Peak Concentration (uM)</t>
  </si>
  <si>
    <t>Actual [PO4] (uM)</t>
  </si>
  <si>
    <t>umol PO4</t>
  </si>
  <si>
    <t>Mean [PO4] (umol/g)</t>
  </si>
  <si>
    <t>SD</t>
  </si>
  <si>
    <t>% Error</t>
  </si>
  <si>
    <t>Total P</t>
  </si>
  <si>
    <t>Inorganic P</t>
  </si>
  <si>
    <t>Organic P</t>
  </si>
  <si>
    <t>Sediment sample information</t>
  </si>
  <si>
    <t>Arctic Ocean</t>
  </si>
  <si>
    <t>P-1-94-AR P21 0-4 cm</t>
  </si>
  <si>
    <t>0 - 4</t>
  </si>
  <si>
    <t>07/25/94 - 08/30/94</t>
  </si>
  <si>
    <t>P-1-94-AR P21 16-20 cm</t>
  </si>
  <si>
    <t>16 - 20</t>
  </si>
  <si>
    <t>California margin</t>
  </si>
  <si>
    <t>W-2-98-NC TF1 0-4 cm</t>
  </si>
  <si>
    <t>07/17/98 - 07/24/98</t>
  </si>
  <si>
    <t>W-2-98 NC TF1 18-20 cm</t>
  </si>
  <si>
    <t>18 - 20</t>
  </si>
  <si>
    <t>Equatorial Pacific</t>
  </si>
  <si>
    <t>TT013-06MC 10-12 cm</t>
  </si>
  <si>
    <t>10 - 12</t>
  </si>
  <si>
    <t>10/30/92 - 12/13/92</t>
  </si>
  <si>
    <t>TT013-06MC 24-26 cm</t>
  </si>
  <si>
    <t>24 - 26</t>
  </si>
  <si>
    <t>Abbreviations</t>
  </si>
  <si>
    <t>Total P: total phosphorus</t>
  </si>
  <si>
    <t>Pi: molybdate reactive phosphorus</t>
  </si>
  <si>
    <t>Porg: molybdate unreactive phosphorus</t>
  </si>
  <si>
    <t>SD: standard deviation</t>
  </si>
  <si>
    <t>TT013-06MC 10-12cm Total P split 1</t>
  </si>
  <si>
    <t>TT013-06MC 10-12cm Total P split 2</t>
  </si>
  <si>
    <t>TT013-06MC 10-12cm Total P split 3</t>
  </si>
  <si>
    <t>TT013-06MC 24-26cm Total P split 1</t>
  </si>
  <si>
    <t>TT013-06MC 24-26cm Total P split 2</t>
  </si>
  <si>
    <t>TT013-06MC 24-26cm Total P split 3</t>
  </si>
  <si>
    <t>TT013-06MC 10-12cm Pi split 1</t>
  </si>
  <si>
    <t>TT013-06MC 10-12cm Pi split 2</t>
  </si>
  <si>
    <t>TT013-06MC 10-12cm Pi split 3</t>
  </si>
  <si>
    <t>TT013-06MC 24-26cm Pi split 1</t>
  </si>
  <si>
    <t>TT013-06MC 24-26cm Pi split 2</t>
  </si>
  <si>
    <t>TT013-06MC 24-26cm Pi split 3</t>
  </si>
  <si>
    <t>TT013-06MC 10-12cm Total P</t>
  </si>
  <si>
    <t xml:space="preserve">TT013-06MC 24-26cm Total P </t>
  </si>
  <si>
    <t>TT013-06MC 10-12cm Pi</t>
  </si>
  <si>
    <t>TT013-06MC 24-26cm Pi</t>
  </si>
  <si>
    <t>TT013-06MC 24-26cm Porg</t>
  </si>
  <si>
    <t>TT013-06MC 10-12cm Porg</t>
  </si>
  <si>
    <r>
      <t>84</t>
    </r>
    <r>
      <rPr>
        <vertAlign val="superscript"/>
        <sz val="11"/>
        <color rgb="FF000000"/>
        <rFont val="Arial"/>
      </rPr>
      <t>o</t>
    </r>
    <r>
      <rPr>
        <sz val="11"/>
        <color rgb="FF000000"/>
        <rFont val="Arial"/>
      </rPr>
      <t>5' N, 174</t>
    </r>
    <r>
      <rPr>
        <vertAlign val="superscript"/>
        <sz val="11"/>
        <color rgb="FF000000"/>
        <rFont val="Arial"/>
      </rPr>
      <t>o</t>
    </r>
    <r>
      <rPr>
        <sz val="11"/>
        <color rgb="FF000000"/>
        <rFont val="Arial"/>
      </rPr>
      <t>58' W</t>
    </r>
  </si>
  <si>
    <r>
      <t>41</t>
    </r>
    <r>
      <rPr>
        <vertAlign val="superscript"/>
        <sz val="11"/>
        <color rgb="FF000000"/>
        <rFont val="Arial"/>
      </rPr>
      <t>o</t>
    </r>
    <r>
      <rPr>
        <sz val="11"/>
        <color rgb="FF000000"/>
        <rFont val="Arial"/>
      </rPr>
      <t>5' N, 125</t>
    </r>
    <r>
      <rPr>
        <vertAlign val="superscript"/>
        <sz val="11"/>
        <color rgb="FF000000"/>
        <rFont val="Arial"/>
      </rPr>
      <t>o</t>
    </r>
    <r>
      <rPr>
        <sz val="11"/>
        <color rgb="FF000000"/>
        <rFont val="Arial"/>
      </rPr>
      <t>1' W</t>
    </r>
  </si>
  <si>
    <r>
      <t>12</t>
    </r>
    <r>
      <rPr>
        <vertAlign val="superscript"/>
        <sz val="11"/>
        <color rgb="FF000000"/>
        <rFont val="Arial"/>
      </rPr>
      <t>o</t>
    </r>
    <r>
      <rPr>
        <sz val="11"/>
        <color rgb="FF000000"/>
        <rFont val="Arial"/>
      </rPr>
      <t>00' S, 134</t>
    </r>
    <r>
      <rPr>
        <vertAlign val="superscript"/>
        <sz val="11"/>
        <color rgb="FF000000"/>
        <rFont val="Arial"/>
      </rPr>
      <t>o</t>
    </r>
    <r>
      <rPr>
        <sz val="11"/>
        <color rgb="FF000000"/>
        <rFont val="Arial"/>
      </rPr>
      <t>56' W</t>
    </r>
  </si>
  <si>
    <t>W-2-98-NC TF1 0-4cm Total P split 1</t>
  </si>
  <si>
    <t>W-2-98-NC TF1 0-4cm Total P split 3</t>
  </si>
  <si>
    <t>W-2-98-NC TF1 18-20cm Total P split 1</t>
  </si>
  <si>
    <t>W-2-98-NC TF1 18-20cm Total P split 2</t>
  </si>
  <si>
    <t>W-2-98-NC TF1 18-20cm Total P split 3</t>
  </si>
  <si>
    <t>W-2-98-NC TF1 0-4cm Total P split 2</t>
  </si>
  <si>
    <t>W-2-98-NC TF1 0-4cm Pi split 1</t>
  </si>
  <si>
    <t>W-2-98-NC TF1 0-4cm Pi split 2</t>
  </si>
  <si>
    <t>W-2-98-NC TF1 0-4cm Pi split 3</t>
  </si>
  <si>
    <t>W-2-98-NC TF1 18-20cm Pi split 1</t>
  </si>
  <si>
    <t>W-2-98-NC TF1 18-20cm Pi split 2</t>
  </si>
  <si>
    <t>W-2-98-NC TF1 18-20cm Pi split 3</t>
  </si>
  <si>
    <t>W-2-98-NC TF1 0-4cm Total P</t>
  </si>
  <si>
    <t xml:space="preserve">W-2-98-NC TF1 18-20cm Total P </t>
  </si>
  <si>
    <t xml:space="preserve">W-2-98-NC TF1 0-4cm Pi </t>
  </si>
  <si>
    <t xml:space="preserve">W-2-98-NC TF1 18-20cm Pi </t>
  </si>
  <si>
    <t>W-2-98-NC TF1 0-4cm Porg</t>
  </si>
  <si>
    <t>W-2-98-NC TF1 18-20cm Porg</t>
  </si>
  <si>
    <t>P-1-94-AR P21 0-4cm Total P split 1</t>
  </si>
  <si>
    <t>P-1-94-AR P21 0-4cm Total P split 2</t>
  </si>
  <si>
    <t>P-1-94-AR P21 0-4cm Total P split 3</t>
  </si>
  <si>
    <t>P-1-94-AR P21 16-20cm Total P split 1</t>
  </si>
  <si>
    <t>P-1-94-AR P21 16-20cm Total P split 2</t>
  </si>
  <si>
    <t>P-1-94-AR P21 16-20cm Total P split 3</t>
  </si>
  <si>
    <t>P-1-94-AR P21 0-4cm Pi split 1</t>
  </si>
  <si>
    <t>P-1-94-AR P21 0-4cm Pi split 2</t>
  </si>
  <si>
    <t>P-1-94-AR P21 0-4cm Pi split 3</t>
  </si>
  <si>
    <t>P-1-94-AR P21 16-20cm Pi split 1</t>
  </si>
  <si>
    <t>P-1-94-AR P21 16-20cm Pi split 2</t>
  </si>
  <si>
    <t>P-1-94-AR P21 16-20cm Pi split 3</t>
  </si>
  <si>
    <t xml:space="preserve">P-1-94-AR P21 0-4cm Total P </t>
  </si>
  <si>
    <t xml:space="preserve">P-1-94-AR P21 16-20cm Total P </t>
  </si>
  <si>
    <t xml:space="preserve">P-1-94-AR P21 0-4cm Pi </t>
  </si>
  <si>
    <t>P-1-94-AR P21 16-20cm Pi</t>
  </si>
  <si>
    <t>P-1-94-AR P21 0-4cm Porg</t>
  </si>
  <si>
    <t>P-1-94-AR P21 16-20cm Porg</t>
  </si>
  <si>
    <t>umol PO4/g</t>
  </si>
  <si>
    <t>Sediment mass (g)</t>
  </si>
  <si>
    <t>uM: micromoles per liter</t>
  </si>
  <si>
    <t>umol: micromoles</t>
  </si>
  <si>
    <t>PO4: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</si>
</sst>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i/>
      <sz val="11"/>
      <color rgb="FF000000"/>
      <name val="Arial"/>
    </font>
    <font>
      <vertAlign val="superscript"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/>
    <xf numFmtId="2" fontId="5" fillId="0" borderId="0" xfId="0" applyNumberFormat="1" applyFont="1"/>
    <xf numFmtId="0" fontId="5" fillId="0" borderId="0" xfId="0" applyFon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16" workbookViewId="0">
      <selection activeCell="B22" sqref="B22"/>
    </sheetView>
  </sheetViews>
  <sheetFormatPr baseColWidth="10" defaultRowHeight="13" x14ac:dyDescent="0"/>
  <cols>
    <col min="1" max="1" width="38" style="3" customWidth="1"/>
    <col min="2" max="2" width="13.33203125" style="3" customWidth="1"/>
    <col min="3" max="4" width="10.83203125" style="3"/>
    <col min="5" max="5" width="12" style="3" customWidth="1"/>
    <col min="6" max="9" width="10.83203125" style="3"/>
    <col min="10" max="10" width="28.83203125" style="3" customWidth="1"/>
    <col min="11" max="16384" width="10.83203125" style="3"/>
  </cols>
  <sheetData>
    <row r="1" spans="1:13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5" t="s">
        <v>12</v>
      </c>
      <c r="B4" s="6" t="s">
        <v>51</v>
      </c>
      <c r="C4" s="7">
        <v>3180</v>
      </c>
      <c r="D4" s="8" t="s">
        <v>13</v>
      </c>
      <c r="E4" s="2" t="s">
        <v>14</v>
      </c>
      <c r="F4" s="2"/>
      <c r="G4" s="2"/>
      <c r="H4" s="2"/>
      <c r="I4" s="2"/>
      <c r="J4" s="2"/>
      <c r="K4" s="2"/>
      <c r="L4" s="2"/>
      <c r="M4" s="2"/>
    </row>
    <row r="5" spans="1:13" ht="14">
      <c r="A5" s="5" t="s">
        <v>15</v>
      </c>
      <c r="B5" s="6" t="s">
        <v>51</v>
      </c>
      <c r="C5" s="7">
        <v>3180</v>
      </c>
      <c r="D5" s="8" t="s">
        <v>16</v>
      </c>
      <c r="E5" s="2" t="s">
        <v>14</v>
      </c>
      <c r="F5" s="2"/>
      <c r="G5" s="2"/>
      <c r="H5" s="2"/>
      <c r="I5" s="2"/>
      <c r="J5" s="2"/>
      <c r="K5" s="2"/>
      <c r="L5" s="2"/>
      <c r="M5" s="2"/>
    </row>
    <row r="6" spans="1:13">
      <c r="A6" s="2"/>
      <c r="B6" s="6"/>
      <c r="C6" s="8"/>
      <c r="D6" s="8"/>
      <c r="E6" s="2"/>
      <c r="F6" s="2"/>
      <c r="G6" s="2"/>
      <c r="H6" s="2"/>
      <c r="I6" s="2"/>
      <c r="J6" s="2"/>
      <c r="K6" s="2"/>
      <c r="L6" s="2"/>
      <c r="M6" s="2"/>
    </row>
    <row r="7" spans="1:13">
      <c r="A7" s="4" t="s">
        <v>17</v>
      </c>
      <c r="B7" s="6"/>
      <c r="C7" s="8"/>
      <c r="D7" s="8"/>
      <c r="E7" s="2"/>
      <c r="F7" s="2"/>
      <c r="G7" s="2"/>
      <c r="H7" s="2"/>
      <c r="I7" s="2"/>
      <c r="J7" s="2"/>
      <c r="K7" s="2"/>
      <c r="L7" s="2"/>
      <c r="M7" s="2"/>
    </row>
    <row r="8" spans="1:13" ht="14">
      <c r="A8" s="5" t="s">
        <v>18</v>
      </c>
      <c r="B8" s="6" t="s">
        <v>52</v>
      </c>
      <c r="C8" s="7">
        <v>3045</v>
      </c>
      <c r="D8" s="8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</row>
    <row r="9" spans="1:13" ht="14">
      <c r="A9" s="5" t="s">
        <v>20</v>
      </c>
      <c r="B9" s="6" t="s">
        <v>52</v>
      </c>
      <c r="C9" s="7">
        <v>3045</v>
      </c>
      <c r="D9" s="8" t="s">
        <v>21</v>
      </c>
      <c r="E9" s="2" t="s">
        <v>19</v>
      </c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6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4" t="s">
        <v>22</v>
      </c>
      <c r="B11" s="6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</row>
    <row r="12" spans="1:13" ht="14">
      <c r="A12" s="5" t="s">
        <v>23</v>
      </c>
      <c r="B12" s="5" t="s">
        <v>53</v>
      </c>
      <c r="C12" s="7">
        <v>4280</v>
      </c>
      <c r="D12" s="9" t="s">
        <v>24</v>
      </c>
      <c r="E12" s="8" t="s">
        <v>25</v>
      </c>
      <c r="F12" s="2"/>
      <c r="G12" s="2"/>
      <c r="H12" s="2"/>
      <c r="I12" s="2"/>
      <c r="J12" s="2"/>
      <c r="K12" s="2"/>
      <c r="L12" s="2"/>
      <c r="M12" s="2"/>
    </row>
    <row r="13" spans="1:13" ht="14">
      <c r="A13" s="5" t="s">
        <v>26</v>
      </c>
      <c r="B13" s="5" t="s">
        <v>53</v>
      </c>
      <c r="C13" s="7">
        <v>4280</v>
      </c>
      <c r="D13" s="8" t="s">
        <v>27</v>
      </c>
      <c r="E13" s="8" t="s">
        <v>25</v>
      </c>
      <c r="F13" s="2"/>
      <c r="G13" s="2"/>
      <c r="H13" s="2"/>
      <c r="I13" s="2"/>
      <c r="J13" s="2"/>
      <c r="K13" s="2"/>
      <c r="L13" s="2"/>
      <c r="M13" s="2"/>
    </row>
    <row r="14" spans="1:13">
      <c r="A14" s="5"/>
      <c r="B14" s="5"/>
      <c r="C14" s="7"/>
      <c r="D14" s="8"/>
      <c r="E14" s="8"/>
      <c r="F14" s="2"/>
      <c r="G14" s="2"/>
      <c r="H14" s="2"/>
      <c r="I14" s="2"/>
      <c r="J14" s="2"/>
      <c r="K14" s="2"/>
      <c r="L14" s="2"/>
      <c r="M14" s="2"/>
    </row>
    <row r="15" spans="1:13">
      <c r="A15" s="10" t="s">
        <v>28</v>
      </c>
      <c r="B15" s="5"/>
      <c r="C15" s="7"/>
      <c r="D15" s="8"/>
      <c r="E15" s="8"/>
      <c r="F15" s="2"/>
      <c r="G15" s="2"/>
      <c r="H15" s="2"/>
      <c r="I15" s="2"/>
      <c r="J15" s="2"/>
      <c r="K15" s="2"/>
      <c r="L15" s="2"/>
      <c r="M15" s="2"/>
    </row>
    <row r="16" spans="1:13">
      <c r="A16" s="5"/>
      <c r="B16" s="5"/>
      <c r="C16" s="7"/>
      <c r="D16" s="8"/>
      <c r="E16" s="8"/>
      <c r="F16" s="2"/>
      <c r="G16" s="2"/>
      <c r="H16" s="2"/>
      <c r="I16" s="2"/>
      <c r="J16" s="2"/>
      <c r="K16" s="2"/>
      <c r="L16" s="2"/>
      <c r="M16" s="2"/>
    </row>
    <row r="17" spans="1:15">
      <c r="A17" s="5" t="s">
        <v>29</v>
      </c>
      <c r="B17" s="5"/>
      <c r="C17" s="7"/>
      <c r="D17" s="8"/>
      <c r="E17" s="8"/>
      <c r="F17" s="2"/>
      <c r="G17" s="2"/>
      <c r="H17" s="2"/>
      <c r="I17" s="2"/>
      <c r="J17" s="2"/>
      <c r="K17" s="2"/>
      <c r="L17" s="2"/>
      <c r="M17" s="2"/>
    </row>
    <row r="18" spans="1:15">
      <c r="A18" s="5" t="s">
        <v>30</v>
      </c>
      <c r="B18" s="5"/>
      <c r="C18" s="7"/>
      <c r="D18" s="8"/>
      <c r="E18" s="8"/>
      <c r="F18" s="2"/>
      <c r="G18" s="2"/>
      <c r="H18" s="2"/>
      <c r="I18" s="2"/>
      <c r="J18" s="2"/>
      <c r="K18" s="2"/>
      <c r="L18" s="2"/>
      <c r="M18" s="2"/>
    </row>
    <row r="19" spans="1:15">
      <c r="A19" s="5" t="s">
        <v>31</v>
      </c>
      <c r="B19" s="5"/>
      <c r="C19" s="7"/>
      <c r="D19" s="8"/>
      <c r="E19" s="8"/>
      <c r="F19" s="2"/>
      <c r="G19" s="2"/>
      <c r="H19" s="2"/>
      <c r="I19" s="2"/>
      <c r="J19" s="2"/>
      <c r="K19" s="2"/>
      <c r="L19" s="2"/>
      <c r="M19" s="2"/>
    </row>
    <row r="20" spans="1:15">
      <c r="A20" s="5" t="s">
        <v>94</v>
      </c>
      <c r="B20" s="5"/>
      <c r="C20" s="7"/>
      <c r="D20" s="8"/>
      <c r="E20" s="8"/>
      <c r="F20" s="2"/>
      <c r="G20" s="2"/>
      <c r="H20" s="2"/>
      <c r="I20" s="2"/>
      <c r="J20" s="2"/>
      <c r="K20" s="2"/>
      <c r="L20" s="2"/>
      <c r="M20" s="2"/>
    </row>
    <row r="21" spans="1:15">
      <c r="A21" s="5" t="s">
        <v>32</v>
      </c>
      <c r="B21" s="5"/>
      <c r="C21" s="7"/>
      <c r="D21" s="8"/>
      <c r="E21" s="8"/>
      <c r="F21" s="2"/>
      <c r="G21" s="2"/>
      <c r="H21" s="2"/>
      <c r="I21" s="2"/>
      <c r="J21" s="2"/>
      <c r="K21" s="2"/>
      <c r="L21" s="2"/>
      <c r="M21" s="2"/>
    </row>
    <row r="22" spans="1:15">
      <c r="A22" s="5" t="s">
        <v>92</v>
      </c>
      <c r="B22" s="5"/>
      <c r="C22" s="7"/>
      <c r="D22" s="8"/>
      <c r="E22" s="8"/>
      <c r="F22" s="2"/>
      <c r="G22" s="2"/>
      <c r="H22" s="2"/>
      <c r="I22" s="2"/>
      <c r="J22" s="2"/>
      <c r="K22" s="2"/>
      <c r="L22" s="2"/>
      <c r="M22" s="2"/>
    </row>
    <row r="23" spans="1:15">
      <c r="A23" s="5" t="s">
        <v>93</v>
      </c>
      <c r="B23" s="5"/>
      <c r="C23" s="7"/>
      <c r="D23" s="8"/>
      <c r="E23" s="8"/>
      <c r="F23" s="2"/>
      <c r="G23" s="2"/>
      <c r="H23" s="2"/>
      <c r="I23" s="2"/>
      <c r="J23" s="2"/>
      <c r="K23" s="2"/>
      <c r="L23" s="2"/>
      <c r="M23" s="2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5" ht="39">
      <c r="A25" s="11" t="s">
        <v>0</v>
      </c>
      <c r="B25" s="12" t="s">
        <v>1</v>
      </c>
      <c r="C25" s="12" t="s">
        <v>2</v>
      </c>
      <c r="D25" s="11" t="s">
        <v>3</v>
      </c>
      <c r="E25" s="12" t="s">
        <v>91</v>
      </c>
      <c r="F25" s="11" t="s">
        <v>90</v>
      </c>
      <c r="G25" s="11"/>
      <c r="H25" s="11"/>
      <c r="I25" s="11"/>
      <c r="J25" s="11" t="s">
        <v>0</v>
      </c>
      <c r="K25" s="12" t="s">
        <v>4</v>
      </c>
      <c r="L25" s="11" t="s">
        <v>5</v>
      </c>
      <c r="M25" s="11" t="s">
        <v>6</v>
      </c>
    </row>
    <row r="26" spans="1:15">
      <c r="A26" s="2" t="s">
        <v>72</v>
      </c>
      <c r="B26" s="2">
        <v>63.365000000000002</v>
      </c>
      <c r="C26" s="2">
        <v>253.46</v>
      </c>
      <c r="D26" s="2">
        <v>2.5346000000000002</v>
      </c>
      <c r="E26" s="2">
        <v>0.1003</v>
      </c>
      <c r="F26" s="13">
        <v>25.27</v>
      </c>
      <c r="G26" s="2"/>
      <c r="H26" s="2"/>
      <c r="I26" s="1" t="s">
        <v>7</v>
      </c>
      <c r="J26" s="2" t="s">
        <v>84</v>
      </c>
      <c r="K26" s="13">
        <f>AVERAGE(F26:F28)</f>
        <v>25.306666666666668</v>
      </c>
      <c r="L26" s="13">
        <f>STDEV(F26:F28)</f>
        <v>0.10969655114602926</v>
      </c>
      <c r="M26" s="14">
        <f>(L26/K26)*100</f>
        <v>0.43346898503436221</v>
      </c>
      <c r="O26" s="14"/>
    </row>
    <row r="27" spans="1:15">
      <c r="A27" s="2" t="s">
        <v>73</v>
      </c>
      <c r="B27" s="2">
        <v>63.564999999999998</v>
      </c>
      <c r="C27" s="2">
        <v>254.26</v>
      </c>
      <c r="D27" s="2">
        <v>2.5426000000000002</v>
      </c>
      <c r="E27" s="2">
        <v>0.1</v>
      </c>
      <c r="F27" s="13">
        <v>25.43</v>
      </c>
      <c r="G27" s="2"/>
      <c r="H27" s="2"/>
      <c r="I27" s="2"/>
      <c r="J27" s="2" t="s">
        <v>85</v>
      </c>
      <c r="K27" s="13">
        <f>AVERAGE(F29:F31)</f>
        <v>26.50333333333333</v>
      </c>
      <c r="L27" s="13">
        <f>STDEV(F29:F31)</f>
        <v>0.15885003409925164</v>
      </c>
      <c r="M27" s="14">
        <f t="shared" ref="M27:M38" si="0">(L27/K27)*100</f>
        <v>0.59935869990913715</v>
      </c>
    </row>
    <row r="28" spans="1:15">
      <c r="A28" s="2" t="s">
        <v>74</v>
      </c>
      <c r="B28" s="2">
        <v>63.164999999999999</v>
      </c>
      <c r="C28" s="2">
        <v>252.66</v>
      </c>
      <c r="D28" s="2">
        <v>2.5266000000000002</v>
      </c>
      <c r="E28" s="2">
        <v>0.1002</v>
      </c>
      <c r="F28" s="13">
        <v>25.22</v>
      </c>
      <c r="G28" s="2"/>
      <c r="H28" s="2"/>
      <c r="I28" s="2"/>
      <c r="J28" s="3" t="s">
        <v>66</v>
      </c>
      <c r="K28" s="14">
        <f>AVERAGE(F40:F42)</f>
        <v>28.402947718947715</v>
      </c>
      <c r="L28" s="14">
        <f>STDEV(F40:F42)</f>
        <v>0.86015623491297555</v>
      </c>
      <c r="M28" s="14">
        <f t="shared" si="0"/>
        <v>3.0284048100372418</v>
      </c>
    </row>
    <row r="29" spans="1:15">
      <c r="A29" s="2" t="s">
        <v>75</v>
      </c>
      <c r="B29" s="2">
        <v>66.864999999999995</v>
      </c>
      <c r="C29" s="2">
        <v>267.45999999999998</v>
      </c>
      <c r="D29" s="2">
        <v>2.6745999999999999</v>
      </c>
      <c r="E29" s="2">
        <v>0.10059999999999999</v>
      </c>
      <c r="F29" s="13">
        <v>26.59</v>
      </c>
      <c r="G29" s="2"/>
      <c r="H29" s="2"/>
      <c r="I29" s="2"/>
      <c r="J29" s="2" t="s">
        <v>67</v>
      </c>
      <c r="K29" s="13">
        <f>AVERAGE(F43:F45)</f>
        <v>26.355228153838301</v>
      </c>
      <c r="L29" s="13">
        <f>STDEV(F43:F45)</f>
        <v>0.4833045898131027</v>
      </c>
      <c r="M29" s="14">
        <f t="shared" si="0"/>
        <v>1.8338091667884711</v>
      </c>
    </row>
    <row r="30" spans="1:15">
      <c r="A30" s="2" t="s">
        <v>76</v>
      </c>
      <c r="B30" s="2">
        <v>65.864999999999995</v>
      </c>
      <c r="C30" s="2">
        <v>263.45999999999998</v>
      </c>
      <c r="D30" s="2">
        <v>2.6345999999999998</v>
      </c>
      <c r="E30" s="2">
        <v>0.10009999999999999</v>
      </c>
      <c r="F30" s="13">
        <v>26.32</v>
      </c>
      <c r="G30" s="2"/>
      <c r="H30" s="2"/>
      <c r="I30" s="2"/>
      <c r="J30" s="3" t="s">
        <v>45</v>
      </c>
      <c r="K30" s="13">
        <f>AVERAGE(F54:F56)</f>
        <v>97.301098901098896</v>
      </c>
      <c r="L30" s="13">
        <f>STDEV(F54:F56)</f>
        <v>0.51771188973487137</v>
      </c>
      <c r="M30" s="14">
        <f t="shared" si="0"/>
        <v>0.53207198642339737</v>
      </c>
    </row>
    <row r="31" spans="1:15">
      <c r="A31" s="2" t="s">
        <v>77</v>
      </c>
      <c r="B31" s="2">
        <v>66.564999999999998</v>
      </c>
      <c r="C31" s="2">
        <v>266.26</v>
      </c>
      <c r="D31" s="2">
        <v>2.6625999999999999</v>
      </c>
      <c r="E31" s="2">
        <v>0.10009999999999999</v>
      </c>
      <c r="F31" s="13">
        <v>26.6</v>
      </c>
      <c r="G31" s="2"/>
      <c r="H31" s="2"/>
      <c r="I31" s="2"/>
      <c r="J31" s="3" t="s">
        <v>46</v>
      </c>
      <c r="K31" s="13">
        <f>AVERAGE(F57:F59)</f>
        <v>178.19297473958304</v>
      </c>
      <c r="L31" s="13">
        <f>STDEV(F57:F59)</f>
        <v>2.1677908569993836</v>
      </c>
      <c r="M31" s="14">
        <f t="shared" si="0"/>
        <v>1.2165411460061559</v>
      </c>
    </row>
    <row r="32" spans="1:15">
      <c r="A32" s="2"/>
      <c r="B32" s="2"/>
      <c r="C32" s="2"/>
      <c r="D32" s="2"/>
      <c r="E32" s="2"/>
      <c r="F32" s="13"/>
      <c r="G32" s="2"/>
      <c r="H32" s="2"/>
      <c r="K32" s="14"/>
      <c r="L32" s="14"/>
      <c r="M32" s="14"/>
    </row>
    <row r="33" spans="1:13">
      <c r="A33" s="2" t="s">
        <v>78</v>
      </c>
      <c r="B33" s="2">
        <v>58.865000000000002</v>
      </c>
      <c r="C33" s="2">
        <v>235.46</v>
      </c>
      <c r="D33" s="2">
        <v>2.3546</v>
      </c>
      <c r="E33" s="2">
        <v>0.1003</v>
      </c>
      <c r="F33" s="13">
        <v>23.48</v>
      </c>
      <c r="G33" s="2"/>
      <c r="H33" s="2"/>
      <c r="I33" s="1" t="s">
        <v>8</v>
      </c>
      <c r="J33" s="2" t="s">
        <v>86</v>
      </c>
      <c r="K33" s="13">
        <f>AVERAGE(F33:F35)</f>
        <v>23.233333333333334</v>
      </c>
      <c r="L33" s="13">
        <f>STDEV(F33:F35)</f>
        <v>0.2145538005567218</v>
      </c>
      <c r="M33" s="14">
        <f t="shared" si="0"/>
        <v>0.92347403396006511</v>
      </c>
    </row>
    <row r="34" spans="1:13">
      <c r="A34" s="2" t="s">
        <v>79</v>
      </c>
      <c r="B34" s="2">
        <v>58.064999999999998</v>
      </c>
      <c r="C34" s="2">
        <v>232.26</v>
      </c>
      <c r="D34" s="2">
        <v>2.3226</v>
      </c>
      <c r="E34" s="2">
        <v>0.1004</v>
      </c>
      <c r="F34" s="13">
        <v>23.13</v>
      </c>
      <c r="G34" s="2"/>
      <c r="H34" s="2"/>
      <c r="I34" s="2"/>
      <c r="J34" s="2" t="s">
        <v>87</v>
      </c>
      <c r="K34" s="13">
        <f>AVERAGE(F36:F38)</f>
        <v>24.320000000000004</v>
      </c>
      <c r="L34" s="13">
        <f>STDEV(F36:F38)</f>
        <v>0.30315012782448358</v>
      </c>
      <c r="M34" s="14">
        <f t="shared" si="0"/>
        <v>1.2465054598046197</v>
      </c>
    </row>
    <row r="35" spans="1:13">
      <c r="A35" s="2" t="s">
        <v>80</v>
      </c>
      <c r="B35" s="2">
        <v>57.965000000000003</v>
      </c>
      <c r="C35" s="2">
        <v>231.86</v>
      </c>
      <c r="D35" s="2">
        <v>2.3186</v>
      </c>
      <c r="E35" s="2">
        <v>0.1004</v>
      </c>
      <c r="F35" s="13">
        <v>23.09</v>
      </c>
      <c r="G35" s="2"/>
      <c r="H35" s="2"/>
      <c r="I35" s="2"/>
      <c r="J35" s="2" t="s">
        <v>68</v>
      </c>
      <c r="K35" s="13">
        <f>AVERAGE(F47:F49)</f>
        <v>27.234445775116431</v>
      </c>
      <c r="L35" s="13">
        <f>STDEV(F47:F49)</f>
        <v>0.14642738603108246</v>
      </c>
      <c r="M35" s="14">
        <f t="shared" si="0"/>
        <v>0.53765509766631725</v>
      </c>
    </row>
    <row r="36" spans="1:13">
      <c r="A36" s="2" t="s">
        <v>81</v>
      </c>
      <c r="B36" s="2">
        <v>60.465000000000003</v>
      </c>
      <c r="C36" s="2">
        <v>241.86</v>
      </c>
      <c r="D36" s="2">
        <v>2.4186000000000001</v>
      </c>
      <c r="E36" s="2">
        <v>0.1002</v>
      </c>
      <c r="F36" s="13">
        <v>24.14</v>
      </c>
      <c r="G36" s="2"/>
      <c r="H36" s="2"/>
      <c r="I36" s="2"/>
      <c r="J36" s="3" t="s">
        <v>69</v>
      </c>
      <c r="K36" s="14">
        <f>AVERAGE(F50:F52)</f>
        <v>22.685504299178447</v>
      </c>
      <c r="L36" s="14">
        <f>STDEV(F50:F52)</f>
        <v>9.4134787725109553E-2</v>
      </c>
      <c r="M36" s="14">
        <f t="shared" si="0"/>
        <v>0.41495567602840827</v>
      </c>
    </row>
    <row r="37" spans="1:13">
      <c r="A37" s="2" t="s">
        <v>82</v>
      </c>
      <c r="B37" s="2">
        <v>61.865000000000002</v>
      </c>
      <c r="C37" s="2">
        <v>247.46</v>
      </c>
      <c r="D37" s="2">
        <v>2.4746000000000001</v>
      </c>
      <c r="E37" s="2">
        <v>0.1003</v>
      </c>
      <c r="F37" s="13">
        <v>24.67</v>
      </c>
      <c r="G37" s="2"/>
      <c r="H37" s="2"/>
      <c r="I37" s="2"/>
      <c r="J37" s="2" t="s">
        <v>47</v>
      </c>
      <c r="K37" s="13">
        <f>AVERAGE(F61:F63)</f>
        <v>91.854003970810027</v>
      </c>
      <c r="L37" s="13">
        <f>STDEV(F61:F63)</f>
        <v>12.030593008251119</v>
      </c>
      <c r="M37" s="14">
        <f t="shared" si="0"/>
        <v>13.097516154085435</v>
      </c>
    </row>
    <row r="38" spans="1:13">
      <c r="A38" s="2" t="s">
        <v>83</v>
      </c>
      <c r="B38" s="2">
        <v>60.564999999999998</v>
      </c>
      <c r="C38" s="2">
        <v>242.26</v>
      </c>
      <c r="D38" s="2">
        <v>2.4226000000000001</v>
      </c>
      <c r="E38" s="2">
        <v>0.1003</v>
      </c>
      <c r="F38" s="13">
        <v>24.15</v>
      </c>
      <c r="G38" s="2"/>
      <c r="H38" s="2"/>
      <c r="I38" s="2"/>
      <c r="J38" s="2" t="s">
        <v>48</v>
      </c>
      <c r="K38" s="13">
        <f>AVERAGE(F64:F66)</f>
        <v>177.13563230558063</v>
      </c>
      <c r="L38" s="13">
        <f>STDEV(F64:F66)</f>
        <v>8.5835720100042288</v>
      </c>
      <c r="M38" s="14">
        <f t="shared" si="0"/>
        <v>4.845762480581274</v>
      </c>
    </row>
    <row r="39" spans="1:13">
      <c r="A39" s="2"/>
      <c r="B39" s="2"/>
      <c r="C39" s="2"/>
      <c r="D39" s="2"/>
      <c r="E39" s="2"/>
      <c r="F39" s="2"/>
      <c r="G39" s="2"/>
      <c r="H39" s="2"/>
      <c r="K39" s="14"/>
      <c r="L39" s="13"/>
      <c r="M39" s="13"/>
    </row>
    <row r="40" spans="1:13">
      <c r="A40" s="3" t="s">
        <v>54</v>
      </c>
      <c r="B40" s="3">
        <v>68.664999999999992</v>
      </c>
      <c r="C40" s="3">
        <f>B40*4</f>
        <v>274.65999999999997</v>
      </c>
      <c r="D40" s="3">
        <f>C40*0.01</f>
        <v>2.7465999999999999</v>
      </c>
      <c r="E40" s="15">
        <v>0.1</v>
      </c>
      <c r="F40" s="14">
        <f>D40/E40</f>
        <v>27.465999999999998</v>
      </c>
      <c r="G40" s="2"/>
      <c r="H40" s="2"/>
      <c r="K40" s="14"/>
      <c r="L40" s="13"/>
      <c r="M40" s="13"/>
    </row>
    <row r="41" spans="1:13">
      <c r="A41" s="3" t="s">
        <v>59</v>
      </c>
      <c r="B41" s="3">
        <v>72.964999999999989</v>
      </c>
      <c r="C41" s="3">
        <f t="shared" ref="C41:C45" si="1">B41*4</f>
        <v>291.85999999999996</v>
      </c>
      <c r="D41" s="3">
        <f t="shared" ref="D41:D45" si="2">C41*0.01</f>
        <v>2.9185999999999996</v>
      </c>
      <c r="E41" s="15">
        <v>0.10009999999999999</v>
      </c>
      <c r="F41" s="14">
        <f t="shared" ref="F41:F45" si="3">D41/E41</f>
        <v>29.156843156843156</v>
      </c>
      <c r="G41" s="2"/>
      <c r="H41" s="2"/>
      <c r="I41" s="1" t="s">
        <v>9</v>
      </c>
      <c r="J41" s="2" t="s">
        <v>88</v>
      </c>
      <c r="K41" s="13">
        <f>K26-K33</f>
        <v>2.0733333333333341</v>
      </c>
      <c r="L41" s="13"/>
      <c r="M41" s="14"/>
    </row>
    <row r="42" spans="1:13">
      <c r="A42" s="3" t="s">
        <v>55</v>
      </c>
      <c r="B42" s="3">
        <v>71.464999999999989</v>
      </c>
      <c r="C42" s="3">
        <f t="shared" si="1"/>
        <v>285.85999999999996</v>
      </c>
      <c r="D42" s="3">
        <f t="shared" si="2"/>
        <v>2.8585999999999996</v>
      </c>
      <c r="E42" s="15">
        <v>0.1</v>
      </c>
      <c r="F42" s="14">
        <f t="shared" si="3"/>
        <v>28.585999999999995</v>
      </c>
      <c r="G42" s="2"/>
      <c r="H42" s="2"/>
      <c r="I42" s="2"/>
      <c r="J42" s="2" t="s">
        <v>89</v>
      </c>
      <c r="K42" s="13">
        <f>K27-K34</f>
        <v>2.1833333333333265</v>
      </c>
      <c r="L42" s="13"/>
      <c r="M42" s="14"/>
    </row>
    <row r="43" spans="1:13">
      <c r="A43" s="3" t="s">
        <v>56</v>
      </c>
      <c r="B43" s="3">
        <v>64.664999999999992</v>
      </c>
      <c r="C43" s="3">
        <f t="shared" si="1"/>
        <v>258.65999999999997</v>
      </c>
      <c r="D43" s="3">
        <f t="shared" si="2"/>
        <v>2.5865999999999998</v>
      </c>
      <c r="E43" s="15">
        <v>0.10009999999999999</v>
      </c>
      <c r="F43" s="14">
        <f t="shared" si="3"/>
        <v>25.840159840159838</v>
      </c>
      <c r="G43" s="2"/>
      <c r="H43" s="2"/>
      <c r="I43" s="2"/>
      <c r="J43" s="2" t="s">
        <v>70</v>
      </c>
      <c r="K43" s="13">
        <f t="shared" ref="K43:K46" si="4">K28-K35</f>
        <v>1.1685019438312843</v>
      </c>
      <c r="L43" s="13"/>
      <c r="M43" s="14"/>
    </row>
    <row r="44" spans="1:13">
      <c r="A44" s="3" t="s">
        <v>57</v>
      </c>
      <c r="B44" s="3">
        <v>66.265000000000001</v>
      </c>
      <c r="C44" s="3">
        <f t="shared" si="1"/>
        <v>265.06</v>
      </c>
      <c r="D44" s="3">
        <f t="shared" si="2"/>
        <v>2.6506000000000003</v>
      </c>
      <c r="E44" s="15">
        <v>0.1003</v>
      </c>
      <c r="F44" s="14">
        <f t="shared" si="3"/>
        <v>26.426719840478569</v>
      </c>
      <c r="G44" s="2"/>
      <c r="H44" s="2"/>
      <c r="I44" s="2"/>
      <c r="J44" s="2" t="s">
        <v>71</v>
      </c>
      <c r="K44" s="13">
        <f t="shared" si="4"/>
        <v>3.6697238546598534</v>
      </c>
      <c r="L44" s="13"/>
      <c r="M44" s="14"/>
    </row>
    <row r="45" spans="1:13">
      <c r="A45" s="3" t="s">
        <v>58</v>
      </c>
      <c r="B45" s="3">
        <v>67.265000000000001</v>
      </c>
      <c r="C45" s="3">
        <f t="shared" si="1"/>
        <v>269.06</v>
      </c>
      <c r="D45" s="3">
        <f t="shared" si="2"/>
        <v>2.6905999999999999</v>
      </c>
      <c r="E45" s="15">
        <v>0.1004</v>
      </c>
      <c r="F45" s="14">
        <f t="shared" si="3"/>
        <v>26.798804780876491</v>
      </c>
      <c r="G45" s="2"/>
      <c r="H45" s="2"/>
      <c r="I45" s="2"/>
      <c r="J45" s="2" t="s">
        <v>50</v>
      </c>
      <c r="K45" s="13">
        <f t="shared" si="4"/>
        <v>5.4470949302888698</v>
      </c>
      <c r="L45" s="13"/>
      <c r="M45" s="14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 t="s">
        <v>49</v>
      </c>
      <c r="K46" s="13">
        <f t="shared" si="4"/>
        <v>1.0573424340024076</v>
      </c>
      <c r="L46" s="13"/>
      <c r="M46" s="14"/>
    </row>
    <row r="47" spans="1:13">
      <c r="A47" s="3" t="s">
        <v>60</v>
      </c>
      <c r="B47" s="3">
        <v>68.464999999999989</v>
      </c>
      <c r="C47" s="3">
        <f>B47*4</f>
        <v>273.85999999999996</v>
      </c>
      <c r="D47" s="3">
        <f>C47*0.01</f>
        <v>2.7385999999999995</v>
      </c>
      <c r="E47" s="15">
        <v>0.1002</v>
      </c>
      <c r="F47" s="14">
        <f>D47/E47</f>
        <v>27.331337325349295</v>
      </c>
      <c r="G47" s="2"/>
      <c r="H47" s="2"/>
      <c r="I47" s="2"/>
      <c r="J47" s="2"/>
      <c r="K47" s="13"/>
      <c r="L47" s="13"/>
      <c r="M47" s="14"/>
    </row>
    <row r="48" spans="1:13">
      <c r="A48" s="3" t="s">
        <v>61</v>
      </c>
      <c r="B48" s="3">
        <v>67.664999999999992</v>
      </c>
      <c r="C48" s="3">
        <f t="shared" ref="C48:C52" si="5">B48*4</f>
        <v>270.65999999999997</v>
      </c>
      <c r="D48" s="3">
        <f t="shared" ref="D48:D52" si="6">C48*0.01</f>
        <v>2.7065999999999999</v>
      </c>
      <c r="E48" s="15">
        <v>0.1</v>
      </c>
      <c r="F48" s="14">
        <f t="shared" ref="F48:F52" si="7">D48/E48</f>
        <v>27.065999999999999</v>
      </c>
      <c r="G48" s="2"/>
      <c r="H48" s="2"/>
      <c r="I48" s="2"/>
      <c r="J48" s="2"/>
      <c r="K48" s="13"/>
      <c r="L48" s="13"/>
      <c r="M48" s="14"/>
    </row>
    <row r="49" spans="1:12">
      <c r="A49" s="3" t="s">
        <v>62</v>
      </c>
      <c r="B49" s="3">
        <v>68.265000000000001</v>
      </c>
      <c r="C49" s="3">
        <f t="shared" si="5"/>
        <v>273.06</v>
      </c>
      <c r="D49" s="3">
        <f t="shared" si="6"/>
        <v>2.7305999999999999</v>
      </c>
      <c r="E49" s="15">
        <v>0.1</v>
      </c>
      <c r="F49" s="14">
        <f t="shared" si="7"/>
        <v>27.305999999999997</v>
      </c>
      <c r="G49" s="2"/>
      <c r="H49" s="2"/>
      <c r="I49" s="2"/>
      <c r="J49" s="2"/>
      <c r="K49" s="2"/>
      <c r="L49" s="2"/>
    </row>
    <row r="50" spans="1:12">
      <c r="A50" s="3" t="s">
        <v>63</v>
      </c>
      <c r="B50" s="3">
        <v>56.965000000000003</v>
      </c>
      <c r="C50" s="3">
        <f t="shared" si="5"/>
        <v>227.86</v>
      </c>
      <c r="D50" s="3">
        <f t="shared" si="6"/>
        <v>2.2786000000000004</v>
      </c>
      <c r="E50" s="15">
        <v>0.10009999999999999</v>
      </c>
      <c r="F50" s="14">
        <f t="shared" si="7"/>
        <v>22.763236763236769</v>
      </c>
      <c r="G50" s="2"/>
      <c r="H50" s="2"/>
      <c r="I50" s="2"/>
      <c r="J50" s="2"/>
      <c r="K50" s="2"/>
      <c r="L50" s="2"/>
    </row>
    <row r="51" spans="1:12">
      <c r="A51" s="3" t="s">
        <v>64</v>
      </c>
      <c r="B51" s="3">
        <v>57.065000000000005</v>
      </c>
      <c r="C51" s="3">
        <f t="shared" si="5"/>
        <v>228.26000000000002</v>
      </c>
      <c r="D51" s="3">
        <f t="shared" si="6"/>
        <v>2.2826000000000004</v>
      </c>
      <c r="E51" s="15">
        <v>0.10050000000000001</v>
      </c>
      <c r="F51" s="14">
        <f t="shared" si="7"/>
        <v>22.712437810945275</v>
      </c>
      <c r="G51" s="2"/>
      <c r="H51" s="2"/>
      <c r="I51" s="2"/>
      <c r="J51" s="2"/>
      <c r="K51" s="2"/>
      <c r="L51" s="2"/>
    </row>
    <row r="52" spans="1:12">
      <c r="A52" s="3" t="s">
        <v>65</v>
      </c>
      <c r="B52" s="3">
        <v>56.565000000000005</v>
      </c>
      <c r="C52" s="3">
        <f t="shared" si="5"/>
        <v>226.26000000000002</v>
      </c>
      <c r="D52" s="3">
        <f t="shared" si="6"/>
        <v>2.2626000000000004</v>
      </c>
      <c r="E52" s="15">
        <v>0.1002</v>
      </c>
      <c r="F52" s="14">
        <f t="shared" si="7"/>
        <v>22.580838323353298</v>
      </c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3" t="s">
        <v>33</v>
      </c>
      <c r="B54" s="3">
        <v>12.2</v>
      </c>
      <c r="C54" s="3">
        <f>B54*80</f>
        <v>976</v>
      </c>
      <c r="D54" s="3">
        <f>C54*0.01</f>
        <v>9.76</v>
      </c>
      <c r="E54" s="15">
        <v>0.1</v>
      </c>
      <c r="F54" s="14">
        <f>D54/E54</f>
        <v>97.6</v>
      </c>
      <c r="G54" s="2"/>
      <c r="H54" s="2"/>
      <c r="I54" s="2"/>
      <c r="J54" s="2"/>
      <c r="K54" s="2"/>
      <c r="L54" s="2"/>
    </row>
    <row r="55" spans="1:12">
      <c r="A55" s="3" t="s">
        <v>34</v>
      </c>
      <c r="B55" s="3">
        <v>12.2</v>
      </c>
      <c r="C55" s="3">
        <f t="shared" ref="C55:C59" si="8">B55*80</f>
        <v>976</v>
      </c>
      <c r="D55" s="3">
        <f t="shared" ref="D55:D59" si="9">C55*0.01</f>
        <v>9.76</v>
      </c>
      <c r="E55" s="15">
        <v>0.1</v>
      </c>
      <c r="F55" s="14">
        <f t="shared" ref="F55:F59" si="10">D55/E55</f>
        <v>97.6</v>
      </c>
      <c r="G55" s="2"/>
      <c r="H55" s="2"/>
      <c r="I55" s="2"/>
      <c r="J55" s="2"/>
      <c r="K55" s="2"/>
      <c r="L55" s="2"/>
    </row>
    <row r="56" spans="1:12">
      <c r="A56" s="3" t="s">
        <v>35</v>
      </c>
      <c r="B56" s="3">
        <v>12.1</v>
      </c>
      <c r="C56" s="3">
        <f t="shared" si="8"/>
        <v>968</v>
      </c>
      <c r="D56" s="3">
        <f t="shared" si="9"/>
        <v>9.68</v>
      </c>
      <c r="E56" s="15">
        <v>0.10009999999999999</v>
      </c>
      <c r="F56" s="14">
        <f t="shared" si="10"/>
        <v>96.703296703296701</v>
      </c>
      <c r="G56" s="2"/>
      <c r="H56" s="2"/>
      <c r="I56" s="2"/>
      <c r="J56" s="2"/>
      <c r="K56" s="2"/>
      <c r="L56" s="2"/>
    </row>
    <row r="57" spans="1:12">
      <c r="A57" s="3" t="s">
        <v>36</v>
      </c>
      <c r="B57" s="3">
        <v>22.3</v>
      </c>
      <c r="C57" s="3">
        <f t="shared" si="8"/>
        <v>1784</v>
      </c>
      <c r="D57" s="3">
        <f t="shared" si="9"/>
        <v>17.84</v>
      </c>
      <c r="E57" s="15">
        <v>0.10050000000000001</v>
      </c>
      <c r="F57" s="14">
        <f t="shared" si="10"/>
        <v>177.51243781094527</v>
      </c>
      <c r="G57" s="2"/>
      <c r="H57" s="2"/>
      <c r="I57" s="2"/>
      <c r="J57" s="2"/>
      <c r="K57" s="2"/>
      <c r="L57" s="2"/>
    </row>
    <row r="58" spans="1:12">
      <c r="A58" s="3" t="s">
        <v>37</v>
      </c>
      <c r="B58" s="3">
        <v>22.1</v>
      </c>
      <c r="C58" s="3">
        <f t="shared" si="8"/>
        <v>1768</v>
      </c>
      <c r="D58" s="3">
        <f t="shared" si="9"/>
        <v>17.68</v>
      </c>
      <c r="E58" s="15">
        <v>0.1002</v>
      </c>
      <c r="F58" s="14">
        <f t="shared" si="10"/>
        <v>176.44710578842316</v>
      </c>
      <c r="G58" s="2"/>
      <c r="H58" s="2"/>
      <c r="I58" s="2"/>
      <c r="J58" s="2"/>
      <c r="K58" s="2"/>
      <c r="L58" s="2"/>
    </row>
    <row r="59" spans="1:12">
      <c r="A59" s="3" t="s">
        <v>38</v>
      </c>
      <c r="B59" s="3">
        <v>22.6</v>
      </c>
      <c r="C59" s="3">
        <f t="shared" si="8"/>
        <v>1808</v>
      </c>
      <c r="D59" s="3">
        <f t="shared" si="9"/>
        <v>18.080000000000002</v>
      </c>
      <c r="E59" s="15">
        <v>0.10009999999999999</v>
      </c>
      <c r="F59" s="14">
        <f t="shared" si="10"/>
        <v>180.61938061938065</v>
      </c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3" t="s">
        <v>39</v>
      </c>
      <c r="B61" s="3">
        <v>11.9</v>
      </c>
      <c r="C61" s="3">
        <f t="shared" ref="C61:C66" si="11">B61*80</f>
        <v>952</v>
      </c>
      <c r="D61" s="3">
        <f t="shared" ref="D61:D66" si="12">C61*0.01</f>
        <v>9.52</v>
      </c>
      <c r="E61" s="15">
        <v>0.1002</v>
      </c>
      <c r="F61" s="14">
        <f t="shared" ref="F61:F66" si="13">D61/E61</f>
        <v>95.009980039920151</v>
      </c>
      <c r="G61" s="2"/>
      <c r="H61" s="2"/>
      <c r="I61" s="2"/>
      <c r="J61" s="2"/>
      <c r="K61" s="2"/>
      <c r="L61" s="2"/>
    </row>
    <row r="62" spans="1:12">
      <c r="A62" s="3" t="s">
        <v>40</v>
      </c>
      <c r="B62" s="3">
        <v>12.8</v>
      </c>
      <c r="C62" s="3">
        <f t="shared" si="11"/>
        <v>1024</v>
      </c>
      <c r="D62" s="3">
        <f t="shared" si="12"/>
        <v>10.24</v>
      </c>
      <c r="E62" s="15">
        <v>0.1004</v>
      </c>
      <c r="F62" s="14">
        <f t="shared" si="13"/>
        <v>101.99203187250995</v>
      </c>
      <c r="G62" s="2"/>
      <c r="H62" s="2"/>
      <c r="I62" s="2"/>
      <c r="J62" s="2"/>
      <c r="K62" s="2"/>
      <c r="L62" s="2"/>
    </row>
    <row r="63" spans="1:12">
      <c r="A63" s="3" t="s">
        <v>41</v>
      </c>
      <c r="B63" s="3">
        <v>9.82</v>
      </c>
      <c r="C63" s="3">
        <f t="shared" si="11"/>
        <v>785.6</v>
      </c>
      <c r="D63" s="3">
        <f t="shared" si="12"/>
        <v>7.8560000000000008</v>
      </c>
      <c r="E63" s="15">
        <v>0.1</v>
      </c>
      <c r="F63" s="14">
        <f t="shared" si="13"/>
        <v>78.56</v>
      </c>
      <c r="G63" s="2"/>
      <c r="H63" s="2"/>
      <c r="I63" s="2"/>
      <c r="J63" s="2"/>
      <c r="K63" s="2"/>
      <c r="L63" s="2"/>
    </row>
    <row r="64" spans="1:12">
      <c r="A64" s="3" t="s">
        <v>42</v>
      </c>
      <c r="B64" s="3">
        <v>23.4</v>
      </c>
      <c r="C64" s="3">
        <f t="shared" si="11"/>
        <v>1872</v>
      </c>
      <c r="D64" s="3">
        <f t="shared" si="12"/>
        <v>18.72</v>
      </c>
      <c r="E64" s="15">
        <v>0.10009999999999999</v>
      </c>
      <c r="F64" s="14">
        <f t="shared" si="13"/>
        <v>187.01298701298703</v>
      </c>
      <c r="G64" s="2"/>
      <c r="H64" s="2"/>
      <c r="I64" s="2"/>
      <c r="J64" s="2"/>
      <c r="K64" s="2"/>
      <c r="L64" s="2"/>
    </row>
    <row r="65" spans="1:12">
      <c r="A65" s="3" t="s">
        <v>43</v>
      </c>
      <c r="B65" s="3">
        <v>21.5</v>
      </c>
      <c r="C65" s="3">
        <f t="shared" si="11"/>
        <v>1720</v>
      </c>
      <c r="D65" s="3">
        <f t="shared" si="12"/>
        <v>17.2</v>
      </c>
      <c r="E65" s="15">
        <v>0.1003</v>
      </c>
      <c r="F65" s="14">
        <f t="shared" si="13"/>
        <v>171.48554336989031</v>
      </c>
      <c r="G65" s="2"/>
      <c r="H65" s="2"/>
      <c r="I65" s="2"/>
      <c r="J65" s="2"/>
      <c r="K65" s="2"/>
      <c r="L65" s="2"/>
    </row>
    <row r="66" spans="1:12">
      <c r="A66" s="3" t="s">
        <v>44</v>
      </c>
      <c r="B66" s="3">
        <v>21.7</v>
      </c>
      <c r="C66" s="3">
        <f t="shared" si="11"/>
        <v>1736</v>
      </c>
      <c r="D66" s="3">
        <f t="shared" si="12"/>
        <v>17.36</v>
      </c>
      <c r="E66" s="15">
        <v>0.1004</v>
      </c>
      <c r="F66" s="14">
        <f t="shared" si="13"/>
        <v>172.90836653386452</v>
      </c>
      <c r="G66" s="2"/>
      <c r="H66" s="2"/>
      <c r="I66" s="2"/>
      <c r="J66" s="2"/>
      <c r="K66" s="2"/>
      <c r="L66" s="2"/>
    </row>
    <row r="67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Defforey</dc:creator>
  <cp:lastModifiedBy>Delphine Defforey</cp:lastModifiedBy>
  <dcterms:created xsi:type="dcterms:W3CDTF">2018-08-21T14:14:39Z</dcterms:created>
  <dcterms:modified xsi:type="dcterms:W3CDTF">2019-09-03T15:04:32Z</dcterms:modified>
</cp:coreProperties>
</file>