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DieseArbeitsmappe"/>
  <mc:AlternateContent xmlns:mc="http://schemas.openxmlformats.org/markup-compatibility/2006">
    <mc:Choice Requires="x15">
      <x15ac:absPath xmlns:x15ac="http://schemas.microsoft.com/office/spreadsheetml/2010/11/ac" url="D:\Lumitech\700110 LTAS\PILEDClient\PILEDClient\"/>
    </mc:Choice>
  </mc:AlternateContent>
  <bookViews>
    <workbookView xWindow="0" yWindow="0" windowWidth="19200" windowHeight="11595" tabRatio="604" activeTab="4"/>
  </bookViews>
  <sheets>
    <sheet name="Sonnenst.-Diagr." sheetId="1" r:id="rId1"/>
    <sheet name="Sonnenst.-Diagr-zyl." sheetId="2" state="veryHidden" r:id="rId2"/>
    <sheet name="Höhe,Azimuth" sheetId="3" r:id="rId3"/>
    <sheet name="ZahlenGrafZyl." sheetId="5" state="veryHidden" r:id="rId4"/>
    <sheet name="CCT" sheetId="6" r:id="rId5"/>
    <sheet name="ZahlenGrafWinkel" sheetId="4" r:id="rId6"/>
  </sheets>
  <calcPr calcId="152511"/>
  <customWorkbookViews>
    <customWorkbookView name="ReinholdH - Persönliche Ansicht" guid="{5E467747-5281-4AF3-8A46-2B1CC4D71E94}" mergeInterval="0" personalView="1" maximized="1" windowWidth="1362" windowHeight="533" tabRatio="604" activeSheetId="3"/>
  </customWorkbookViews>
</workbook>
</file>

<file path=xl/calcChain.xml><?xml version="1.0" encoding="utf-8"?>
<calcChain xmlns="http://schemas.openxmlformats.org/spreadsheetml/2006/main">
  <c r="B4" i="6" l="1"/>
  <c r="A4" i="6"/>
  <c r="C4" i="6" l="1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390" i="4"/>
  <c r="A391" i="4"/>
  <c r="A392" i="4"/>
  <c r="A393" i="4"/>
  <c r="A394" i="4"/>
  <c r="A395" i="4"/>
  <c r="A396" i="4"/>
  <c r="A397" i="4"/>
  <c r="A398" i="4"/>
  <c r="A399" i="4"/>
  <c r="A400" i="4"/>
  <c r="A401" i="4"/>
  <c r="A402" i="4"/>
  <c r="A403" i="4"/>
  <c r="A404" i="4"/>
  <c r="A405" i="4"/>
  <c r="A406" i="4"/>
  <c r="A407" i="4"/>
  <c r="A408" i="4"/>
  <c r="A409" i="4"/>
  <c r="A410" i="4"/>
  <c r="A411" i="4"/>
  <c r="A412" i="4"/>
  <c r="A413" i="4"/>
  <c r="A414" i="4"/>
  <c r="B6" i="3"/>
  <c r="C6" i="3"/>
  <c r="D6" i="3"/>
  <c r="E6" i="3"/>
  <c r="F6" i="3"/>
  <c r="G6" i="3"/>
  <c r="H6" i="3"/>
  <c r="B7" i="3"/>
  <c r="J11" i="3"/>
  <c r="K11" i="3"/>
  <c r="J12" i="3"/>
  <c r="K12" i="3" s="1"/>
  <c r="J13" i="3"/>
  <c r="K13" i="3" s="1"/>
  <c r="J14" i="3"/>
  <c r="K14" i="3" s="1"/>
  <c r="J15" i="3"/>
  <c r="K15" i="3"/>
  <c r="J16" i="3"/>
  <c r="K16" i="3" s="1"/>
  <c r="J17" i="3"/>
  <c r="K17" i="3" s="1"/>
  <c r="J18" i="3"/>
  <c r="K18" i="3" s="1"/>
  <c r="J19" i="3"/>
  <c r="K19" i="3"/>
  <c r="J20" i="3"/>
  <c r="K20" i="3"/>
  <c r="J21" i="3"/>
  <c r="K21" i="3" s="1"/>
  <c r="J22" i="3"/>
  <c r="K22" i="3" s="1"/>
  <c r="J23" i="3"/>
  <c r="K23" i="3"/>
  <c r="J24" i="3"/>
  <c r="K24" i="3"/>
  <c r="J25" i="3"/>
  <c r="K25" i="3" s="1"/>
  <c r="J26" i="3"/>
  <c r="K26" i="3" s="1"/>
  <c r="J27" i="3"/>
  <c r="K27" i="3"/>
  <c r="J28" i="3"/>
  <c r="K28" i="3"/>
  <c r="J29" i="3"/>
  <c r="K29" i="3" s="1"/>
  <c r="J30" i="3"/>
  <c r="K30" i="3" s="1"/>
  <c r="J31" i="3"/>
  <c r="K31" i="3"/>
  <c r="J32" i="3"/>
  <c r="K32" i="3"/>
  <c r="J33" i="3"/>
  <c r="K33" i="3" s="1"/>
  <c r="J34" i="3"/>
  <c r="K34" i="3" s="1"/>
  <c r="J35" i="3"/>
  <c r="K35" i="3"/>
  <c r="J36" i="3"/>
  <c r="K36" i="3"/>
  <c r="J37" i="3"/>
  <c r="K37" i="3" s="1"/>
  <c r="J38" i="3"/>
  <c r="K38" i="3" s="1"/>
  <c r="J39" i="3"/>
  <c r="K39" i="3"/>
  <c r="J40" i="3"/>
  <c r="K40" i="3"/>
  <c r="J41" i="3"/>
  <c r="K41" i="3" s="1"/>
  <c r="J42" i="3"/>
  <c r="K42" i="3" s="1"/>
  <c r="J43" i="3"/>
  <c r="K43" i="3"/>
  <c r="J44" i="3"/>
  <c r="K44" i="3"/>
  <c r="D2" i="2"/>
  <c r="H12" i="3" l="1"/>
  <c r="H182" i="4" s="1"/>
  <c r="I182" i="5" s="1"/>
  <c r="H16" i="3"/>
  <c r="H20" i="3"/>
  <c r="H24" i="3"/>
  <c r="H28" i="3"/>
  <c r="H32" i="3"/>
  <c r="H36" i="3"/>
  <c r="H40" i="3"/>
  <c r="B39" i="6" s="1"/>
  <c r="C39" i="6" s="1"/>
  <c r="H44" i="3"/>
  <c r="B43" i="6" s="1"/>
  <c r="C43" i="6" s="1"/>
  <c r="G15" i="3"/>
  <c r="AL14" i="6" s="1"/>
  <c r="AM14" i="6" s="1"/>
  <c r="AN14" i="6" s="1"/>
  <c r="AO14" i="6" s="1"/>
  <c r="AP14" i="6" s="1"/>
  <c r="G19" i="3"/>
  <c r="G23" i="3"/>
  <c r="G27" i="3"/>
  <c r="AL26" i="6" s="1"/>
  <c r="AM26" i="6" s="1"/>
  <c r="AN26" i="6" s="1"/>
  <c r="AO26" i="6" s="1"/>
  <c r="AP26" i="6" s="1"/>
  <c r="G31" i="3"/>
  <c r="G35" i="3"/>
  <c r="G39" i="3"/>
  <c r="G43" i="3"/>
  <c r="AL42" i="6" s="1"/>
  <c r="AM42" i="6" s="1"/>
  <c r="AN42" i="6" s="1"/>
  <c r="AO42" i="6" s="1"/>
  <c r="AP42" i="6" s="1"/>
  <c r="F14" i="3"/>
  <c r="AF13" i="6" s="1"/>
  <c r="AG13" i="6" s="1"/>
  <c r="AH13" i="6" s="1"/>
  <c r="AI13" i="6" s="1"/>
  <c r="AJ13" i="6" s="1"/>
  <c r="F18" i="3"/>
  <c r="AF17" i="6" s="1"/>
  <c r="AG17" i="6" s="1"/>
  <c r="AH17" i="6" s="1"/>
  <c r="AI17" i="6" s="1"/>
  <c r="AJ17" i="6" s="1"/>
  <c r="F22" i="3"/>
  <c r="AF21" i="6" s="1"/>
  <c r="AG21" i="6" s="1"/>
  <c r="AH21" i="6" s="1"/>
  <c r="AI21" i="6" s="1"/>
  <c r="AJ21" i="6" s="1"/>
  <c r="F26" i="3"/>
  <c r="AF25" i="6" s="1"/>
  <c r="AG25" i="6" s="1"/>
  <c r="AH25" i="6" s="1"/>
  <c r="AI25" i="6" s="1"/>
  <c r="AJ25" i="6" s="1"/>
  <c r="F30" i="3"/>
  <c r="F34" i="3"/>
  <c r="AF33" i="6" s="1"/>
  <c r="AG33" i="6" s="1"/>
  <c r="AH33" i="6" s="1"/>
  <c r="AI33" i="6" s="1"/>
  <c r="AJ33" i="6" s="1"/>
  <c r="F38" i="3"/>
  <c r="F42" i="3"/>
  <c r="AF41" i="6" s="1"/>
  <c r="AG41" i="6" s="1"/>
  <c r="AH41" i="6" s="1"/>
  <c r="AI41" i="6" s="1"/>
  <c r="AJ41" i="6" s="1"/>
  <c r="E13" i="3"/>
  <c r="E17" i="3"/>
  <c r="Z16" i="6" s="1"/>
  <c r="AA16" i="6" s="1"/>
  <c r="AB16" i="6" s="1"/>
  <c r="AC16" i="6" s="1"/>
  <c r="AD16" i="6" s="1"/>
  <c r="E21" i="3"/>
  <c r="Z20" i="6" s="1"/>
  <c r="AA20" i="6" s="1"/>
  <c r="AB20" i="6" s="1"/>
  <c r="AC20" i="6" s="1"/>
  <c r="AD20" i="6" s="1"/>
  <c r="E25" i="3"/>
  <c r="Z24" i="6" s="1"/>
  <c r="AA24" i="6" s="1"/>
  <c r="AB24" i="6" s="1"/>
  <c r="AC24" i="6" s="1"/>
  <c r="AD24" i="6" s="1"/>
  <c r="E29" i="3"/>
  <c r="E33" i="3"/>
  <c r="Z32" i="6" s="1"/>
  <c r="AA32" i="6" s="1"/>
  <c r="AB32" i="6" s="1"/>
  <c r="AC32" i="6" s="1"/>
  <c r="AD32" i="6" s="1"/>
  <c r="E37" i="3"/>
  <c r="Z36" i="6" s="1"/>
  <c r="AA36" i="6" s="1"/>
  <c r="AB36" i="6" s="1"/>
  <c r="AC36" i="6" s="1"/>
  <c r="AD36" i="6" s="1"/>
  <c r="E41" i="3"/>
  <c r="Z40" i="6" s="1"/>
  <c r="AA40" i="6" s="1"/>
  <c r="AB40" i="6" s="1"/>
  <c r="AC40" i="6" s="1"/>
  <c r="AD40" i="6" s="1"/>
  <c r="D12" i="3"/>
  <c r="T11" i="6" s="1"/>
  <c r="U11" i="6" s="1"/>
  <c r="V11" i="6" s="1"/>
  <c r="W11" i="6" s="1"/>
  <c r="X11" i="6" s="1"/>
  <c r="D16" i="3"/>
  <c r="T15" i="6" s="1"/>
  <c r="U15" i="6" s="1"/>
  <c r="V15" i="6" s="1"/>
  <c r="W15" i="6" s="1"/>
  <c r="X15" i="6" s="1"/>
  <c r="D20" i="3"/>
  <c r="T19" i="6" s="1"/>
  <c r="U19" i="6" s="1"/>
  <c r="V19" i="6" s="1"/>
  <c r="W19" i="6" s="1"/>
  <c r="X19" i="6" s="1"/>
  <c r="D24" i="3"/>
  <c r="T23" i="6" s="1"/>
  <c r="U23" i="6" s="1"/>
  <c r="V23" i="6" s="1"/>
  <c r="W23" i="6" s="1"/>
  <c r="X23" i="6" s="1"/>
  <c r="D28" i="3"/>
  <c r="D32" i="3"/>
  <c r="T31" i="6" s="1"/>
  <c r="U31" i="6" s="1"/>
  <c r="V31" i="6" s="1"/>
  <c r="W31" i="6" s="1"/>
  <c r="X31" i="6" s="1"/>
  <c r="D36" i="3"/>
  <c r="T35" i="6" s="1"/>
  <c r="U35" i="6" s="1"/>
  <c r="V35" i="6" s="1"/>
  <c r="W35" i="6" s="1"/>
  <c r="X35" i="6" s="1"/>
  <c r="D40" i="3"/>
  <c r="T39" i="6" s="1"/>
  <c r="U39" i="6" s="1"/>
  <c r="V39" i="6" s="1"/>
  <c r="W39" i="6" s="1"/>
  <c r="X39" i="6" s="1"/>
  <c r="D44" i="3"/>
  <c r="T43" i="6" s="1"/>
  <c r="U43" i="6" s="1"/>
  <c r="V43" i="6" s="1"/>
  <c r="W43" i="6" s="1"/>
  <c r="X43" i="6" s="1"/>
  <c r="C15" i="3"/>
  <c r="N14" i="6" s="1"/>
  <c r="O14" i="6" s="1"/>
  <c r="P14" i="6" s="1"/>
  <c r="Q14" i="6" s="1"/>
  <c r="R14" i="6" s="1"/>
  <c r="H14" i="3"/>
  <c r="H18" i="3"/>
  <c r="H22" i="3"/>
  <c r="H26" i="3"/>
  <c r="H30" i="3"/>
  <c r="H34" i="3"/>
  <c r="H38" i="3"/>
  <c r="H42" i="3"/>
  <c r="B41" i="6" s="1"/>
  <c r="C41" i="6" s="1"/>
  <c r="G13" i="3"/>
  <c r="AL12" i="6" s="1"/>
  <c r="AM12" i="6" s="1"/>
  <c r="AN12" i="6" s="1"/>
  <c r="AO12" i="6" s="1"/>
  <c r="AP12" i="6" s="1"/>
  <c r="G17" i="3"/>
  <c r="AL16" i="6" s="1"/>
  <c r="AM16" i="6" s="1"/>
  <c r="AN16" i="6" s="1"/>
  <c r="AO16" i="6" s="1"/>
  <c r="AP16" i="6" s="1"/>
  <c r="G21" i="3"/>
  <c r="AL20" i="6" s="1"/>
  <c r="AM20" i="6" s="1"/>
  <c r="AN20" i="6" s="1"/>
  <c r="AO20" i="6" s="1"/>
  <c r="AP20" i="6" s="1"/>
  <c r="G25" i="3"/>
  <c r="G29" i="3"/>
  <c r="G33" i="3"/>
  <c r="AL32" i="6" s="1"/>
  <c r="AM32" i="6" s="1"/>
  <c r="AN32" i="6" s="1"/>
  <c r="AO32" i="6" s="1"/>
  <c r="AP32" i="6" s="1"/>
  <c r="G37" i="3"/>
  <c r="Z339" i="4" s="1"/>
  <c r="AA339" i="5" s="1"/>
  <c r="G41" i="3"/>
  <c r="F12" i="3"/>
  <c r="AF11" i="6" s="1"/>
  <c r="AG11" i="6" s="1"/>
  <c r="AH11" i="6" s="1"/>
  <c r="AI11" i="6" s="1"/>
  <c r="AJ11" i="6" s="1"/>
  <c r="F16" i="3"/>
  <c r="AF15" i="6" s="1"/>
  <c r="AG15" i="6" s="1"/>
  <c r="AH15" i="6" s="1"/>
  <c r="AI15" i="6" s="1"/>
  <c r="AJ15" i="6" s="1"/>
  <c r="F20" i="3"/>
  <c r="F24" i="3"/>
  <c r="F28" i="3"/>
  <c r="F32" i="3"/>
  <c r="AF31" i="6" s="1"/>
  <c r="AG31" i="6" s="1"/>
  <c r="AH31" i="6" s="1"/>
  <c r="AI31" i="6" s="1"/>
  <c r="AJ31" i="6" s="1"/>
  <c r="F36" i="3"/>
  <c r="F40" i="3"/>
  <c r="AF39" i="6" s="1"/>
  <c r="AG39" i="6" s="1"/>
  <c r="AH39" i="6" s="1"/>
  <c r="AI39" i="6" s="1"/>
  <c r="AJ39" i="6" s="1"/>
  <c r="F44" i="3"/>
  <c r="E15" i="3"/>
  <c r="Z14" i="6" s="1"/>
  <c r="AA14" i="6" s="1"/>
  <c r="AB14" i="6" s="1"/>
  <c r="AC14" i="6" s="1"/>
  <c r="AD14" i="6" s="1"/>
  <c r="E19" i="3"/>
  <c r="Z18" i="6" s="1"/>
  <c r="AA18" i="6" s="1"/>
  <c r="AB18" i="6" s="1"/>
  <c r="AC18" i="6" s="1"/>
  <c r="AD18" i="6" s="1"/>
  <c r="E23" i="3"/>
  <c r="Z22" i="6" s="1"/>
  <c r="AA22" i="6" s="1"/>
  <c r="AB22" i="6" s="1"/>
  <c r="AC22" i="6" s="1"/>
  <c r="AD22" i="6" s="1"/>
  <c r="E27" i="3"/>
  <c r="Z26" i="6" s="1"/>
  <c r="AA26" i="6" s="1"/>
  <c r="AB26" i="6" s="1"/>
  <c r="AC26" i="6" s="1"/>
  <c r="AD26" i="6" s="1"/>
  <c r="E31" i="3"/>
  <c r="Z30" i="6" s="1"/>
  <c r="AA30" i="6" s="1"/>
  <c r="AB30" i="6" s="1"/>
  <c r="AC30" i="6" s="1"/>
  <c r="AD30" i="6" s="1"/>
  <c r="E35" i="3"/>
  <c r="Z34" i="6" s="1"/>
  <c r="AA34" i="6" s="1"/>
  <c r="AB34" i="6" s="1"/>
  <c r="AC34" i="6" s="1"/>
  <c r="AD34" i="6" s="1"/>
  <c r="E39" i="3"/>
  <c r="Z38" i="6" s="1"/>
  <c r="AA38" i="6" s="1"/>
  <c r="AB38" i="6" s="1"/>
  <c r="AC38" i="6" s="1"/>
  <c r="AD38" i="6" s="1"/>
  <c r="E43" i="3"/>
  <c r="Z42" i="6" s="1"/>
  <c r="AA42" i="6" s="1"/>
  <c r="AB42" i="6" s="1"/>
  <c r="AC42" i="6" s="1"/>
  <c r="AD42" i="6" s="1"/>
  <c r="D14" i="3"/>
  <c r="T13" i="6" s="1"/>
  <c r="U13" i="6" s="1"/>
  <c r="V13" i="6" s="1"/>
  <c r="W13" i="6" s="1"/>
  <c r="X13" i="6" s="1"/>
  <c r="D18" i="3"/>
  <c r="T17" i="6" s="1"/>
  <c r="U17" i="6" s="1"/>
  <c r="V17" i="6" s="1"/>
  <c r="W17" i="6" s="1"/>
  <c r="X17" i="6" s="1"/>
  <c r="D22" i="3"/>
  <c r="T21" i="6" s="1"/>
  <c r="U21" i="6" s="1"/>
  <c r="V21" i="6" s="1"/>
  <c r="W21" i="6" s="1"/>
  <c r="X21" i="6" s="1"/>
  <c r="D26" i="3"/>
  <c r="T25" i="6" s="1"/>
  <c r="U25" i="6" s="1"/>
  <c r="V25" i="6" s="1"/>
  <c r="W25" i="6" s="1"/>
  <c r="X25" i="6" s="1"/>
  <c r="D30" i="3"/>
  <c r="T29" i="6" s="1"/>
  <c r="U29" i="6" s="1"/>
  <c r="V29" i="6" s="1"/>
  <c r="W29" i="6" s="1"/>
  <c r="X29" i="6" s="1"/>
  <c r="D34" i="3"/>
  <c r="T33" i="6" s="1"/>
  <c r="U33" i="6" s="1"/>
  <c r="V33" i="6" s="1"/>
  <c r="W33" i="6" s="1"/>
  <c r="X33" i="6" s="1"/>
  <c r="D38" i="3"/>
  <c r="T37" i="6" s="1"/>
  <c r="U37" i="6" s="1"/>
  <c r="V37" i="6" s="1"/>
  <c r="W37" i="6" s="1"/>
  <c r="X37" i="6" s="1"/>
  <c r="D42" i="3"/>
  <c r="T41" i="6" s="1"/>
  <c r="U41" i="6" s="1"/>
  <c r="V41" i="6" s="1"/>
  <c r="W41" i="6" s="1"/>
  <c r="X41" i="6" s="1"/>
  <c r="C13" i="3"/>
  <c r="N12" i="6" s="1"/>
  <c r="O12" i="6" s="1"/>
  <c r="P12" i="6" s="1"/>
  <c r="Q12" i="6" s="1"/>
  <c r="R12" i="6" s="1"/>
  <c r="C17" i="3"/>
  <c r="N16" i="6" s="1"/>
  <c r="O16" i="6" s="1"/>
  <c r="P16" i="6" s="1"/>
  <c r="Q16" i="6" s="1"/>
  <c r="R16" i="6" s="1"/>
  <c r="C21" i="3"/>
  <c r="C25" i="3"/>
  <c r="N24" i="6" s="1"/>
  <c r="O24" i="6" s="1"/>
  <c r="P24" i="6" s="1"/>
  <c r="Q24" i="6" s="1"/>
  <c r="R24" i="6" s="1"/>
  <c r="C29" i="3"/>
  <c r="N28" i="6" s="1"/>
  <c r="O28" i="6" s="1"/>
  <c r="P28" i="6" s="1"/>
  <c r="Q28" i="6" s="1"/>
  <c r="R28" i="6" s="1"/>
  <c r="C33" i="3"/>
  <c r="N32" i="6" s="1"/>
  <c r="O32" i="6" s="1"/>
  <c r="P32" i="6" s="1"/>
  <c r="Q32" i="6" s="1"/>
  <c r="R32" i="6" s="1"/>
  <c r="C37" i="3"/>
  <c r="C41" i="3"/>
  <c r="N40" i="6" s="1"/>
  <c r="O40" i="6" s="1"/>
  <c r="P40" i="6" s="1"/>
  <c r="Q40" i="6" s="1"/>
  <c r="R40" i="6" s="1"/>
  <c r="H11" i="3"/>
  <c r="D11" i="3"/>
  <c r="B20" i="3"/>
  <c r="H19" i="6" s="1"/>
  <c r="I19" i="6" s="1"/>
  <c r="J19" i="6" s="1"/>
  <c r="K19" i="6" s="1"/>
  <c r="L19" i="6" s="1"/>
  <c r="B24" i="3"/>
  <c r="H23" i="6" s="1"/>
  <c r="I23" i="6" s="1"/>
  <c r="J23" i="6" s="1"/>
  <c r="K23" i="6" s="1"/>
  <c r="L23" i="6" s="1"/>
  <c r="B28" i="3"/>
  <c r="H27" i="6" s="1"/>
  <c r="I27" i="6" s="1"/>
  <c r="J27" i="6" s="1"/>
  <c r="K27" i="6" s="1"/>
  <c r="L27" i="6" s="1"/>
  <c r="B32" i="3"/>
  <c r="B36" i="3"/>
  <c r="B40" i="3"/>
  <c r="H39" i="6" s="1"/>
  <c r="I39" i="6" s="1"/>
  <c r="J39" i="6" s="1"/>
  <c r="K39" i="6" s="1"/>
  <c r="L39" i="6" s="1"/>
  <c r="B44" i="3"/>
  <c r="H43" i="6" s="1"/>
  <c r="I43" i="6" s="1"/>
  <c r="J43" i="6" s="1"/>
  <c r="K43" i="6" s="1"/>
  <c r="L43" i="6" s="1"/>
  <c r="B12" i="3"/>
  <c r="H11" i="6" s="1"/>
  <c r="I11" i="6" s="1"/>
  <c r="J11" i="6" s="1"/>
  <c r="K11" i="6" s="1"/>
  <c r="L11" i="6" s="1"/>
  <c r="H15" i="3"/>
  <c r="H19" i="3"/>
  <c r="H23" i="3"/>
  <c r="H27" i="3"/>
  <c r="H31" i="3"/>
  <c r="H35" i="3"/>
  <c r="H39" i="3"/>
  <c r="H43" i="3"/>
  <c r="G14" i="3"/>
  <c r="AL13" i="6" s="1"/>
  <c r="AM13" i="6" s="1"/>
  <c r="AN13" i="6" s="1"/>
  <c r="AO13" i="6" s="1"/>
  <c r="AP13" i="6" s="1"/>
  <c r="G18" i="3"/>
  <c r="AL17" i="6" s="1"/>
  <c r="AM17" i="6" s="1"/>
  <c r="AN17" i="6" s="1"/>
  <c r="AO17" i="6" s="1"/>
  <c r="AP17" i="6" s="1"/>
  <c r="G22" i="3"/>
  <c r="AL21" i="6" s="1"/>
  <c r="AM21" i="6" s="1"/>
  <c r="AN21" i="6" s="1"/>
  <c r="AO21" i="6" s="1"/>
  <c r="AP21" i="6" s="1"/>
  <c r="G26" i="3"/>
  <c r="G30" i="3"/>
  <c r="G34" i="3"/>
  <c r="AL33" i="6" s="1"/>
  <c r="AM33" i="6" s="1"/>
  <c r="AN33" i="6" s="1"/>
  <c r="AO33" i="6" s="1"/>
  <c r="AP33" i="6" s="1"/>
  <c r="G38" i="3"/>
  <c r="AL37" i="6" s="1"/>
  <c r="AM37" i="6" s="1"/>
  <c r="AN37" i="6" s="1"/>
  <c r="AO37" i="6" s="1"/>
  <c r="AP37" i="6" s="1"/>
  <c r="G42" i="3"/>
  <c r="AL41" i="6" s="1"/>
  <c r="AM41" i="6" s="1"/>
  <c r="AN41" i="6" s="1"/>
  <c r="AO41" i="6" s="1"/>
  <c r="AP41" i="6" s="1"/>
  <c r="F13" i="3"/>
  <c r="AF12" i="6" s="1"/>
  <c r="AG12" i="6" s="1"/>
  <c r="AH12" i="6" s="1"/>
  <c r="AI12" i="6" s="1"/>
  <c r="AJ12" i="6" s="1"/>
  <c r="F17" i="3"/>
  <c r="AF16" i="6" s="1"/>
  <c r="AG16" i="6" s="1"/>
  <c r="AH16" i="6" s="1"/>
  <c r="AI16" i="6" s="1"/>
  <c r="AJ16" i="6" s="1"/>
  <c r="F21" i="3"/>
  <c r="AF20" i="6" s="1"/>
  <c r="AG20" i="6" s="1"/>
  <c r="AH20" i="6" s="1"/>
  <c r="AI20" i="6" s="1"/>
  <c r="AJ20" i="6" s="1"/>
  <c r="F25" i="3"/>
  <c r="F29" i="3"/>
  <c r="F33" i="3"/>
  <c r="AF32" i="6" s="1"/>
  <c r="AG32" i="6" s="1"/>
  <c r="AH32" i="6" s="1"/>
  <c r="AI32" i="6" s="1"/>
  <c r="AJ32" i="6" s="1"/>
  <c r="F37" i="3"/>
  <c r="AF36" i="6" s="1"/>
  <c r="AG36" i="6" s="1"/>
  <c r="AH36" i="6" s="1"/>
  <c r="AI36" i="6" s="1"/>
  <c r="AJ36" i="6" s="1"/>
  <c r="F41" i="3"/>
  <c r="AF40" i="6" s="1"/>
  <c r="AG40" i="6" s="1"/>
  <c r="AH40" i="6" s="1"/>
  <c r="AI40" i="6" s="1"/>
  <c r="AJ40" i="6" s="1"/>
  <c r="E12" i="3"/>
  <c r="Z11" i="6" s="1"/>
  <c r="AA11" i="6" s="1"/>
  <c r="AB11" i="6" s="1"/>
  <c r="AC11" i="6" s="1"/>
  <c r="AD11" i="6" s="1"/>
  <c r="E16" i="3"/>
  <c r="Z15" i="6" s="1"/>
  <c r="AA15" i="6" s="1"/>
  <c r="AB15" i="6" s="1"/>
  <c r="AC15" i="6" s="1"/>
  <c r="AD15" i="6" s="1"/>
  <c r="D13" i="3"/>
  <c r="T12" i="6" s="1"/>
  <c r="U12" i="6" s="1"/>
  <c r="V12" i="6" s="1"/>
  <c r="W12" i="6" s="1"/>
  <c r="X12" i="6" s="1"/>
  <c r="C14" i="3"/>
  <c r="N13" i="6" s="1"/>
  <c r="O13" i="6" s="1"/>
  <c r="P13" i="6" s="1"/>
  <c r="Q13" i="6" s="1"/>
  <c r="R13" i="6" s="1"/>
  <c r="C36" i="3"/>
  <c r="N35" i="6" s="1"/>
  <c r="O35" i="6" s="1"/>
  <c r="P35" i="6" s="1"/>
  <c r="Q35" i="6" s="1"/>
  <c r="R35" i="6" s="1"/>
  <c r="B19" i="3"/>
  <c r="H18" i="6" s="1"/>
  <c r="I18" i="6" s="1"/>
  <c r="J18" i="6" s="1"/>
  <c r="K18" i="6" s="1"/>
  <c r="L18" i="6" s="1"/>
  <c r="B30" i="3"/>
  <c r="H29" i="6" s="1"/>
  <c r="I29" i="6" s="1"/>
  <c r="J29" i="6" s="1"/>
  <c r="K29" i="6" s="1"/>
  <c r="L29" i="6" s="1"/>
  <c r="B41" i="3"/>
  <c r="B11" i="3"/>
  <c r="H10" i="6" s="1"/>
  <c r="I10" i="6" s="1"/>
  <c r="J10" i="6" s="1"/>
  <c r="K10" i="6" s="1"/>
  <c r="L10" i="6" s="1"/>
  <c r="H21" i="3"/>
  <c r="H37" i="3"/>
  <c r="G20" i="3"/>
  <c r="AL19" i="6" s="1"/>
  <c r="AM19" i="6" s="1"/>
  <c r="AN19" i="6" s="1"/>
  <c r="AO19" i="6" s="1"/>
  <c r="AP19" i="6" s="1"/>
  <c r="G36" i="3"/>
  <c r="AL35" i="6" s="1"/>
  <c r="AM35" i="6" s="1"/>
  <c r="AN35" i="6" s="1"/>
  <c r="AO35" i="6" s="1"/>
  <c r="AP35" i="6" s="1"/>
  <c r="F19" i="3"/>
  <c r="AF18" i="6" s="1"/>
  <c r="AG18" i="6" s="1"/>
  <c r="AH18" i="6" s="1"/>
  <c r="AI18" i="6" s="1"/>
  <c r="AJ18" i="6" s="1"/>
  <c r="F35" i="3"/>
  <c r="AF34" i="6" s="1"/>
  <c r="AG34" i="6" s="1"/>
  <c r="AH34" i="6" s="1"/>
  <c r="AI34" i="6" s="1"/>
  <c r="AJ34" i="6" s="1"/>
  <c r="E18" i="3"/>
  <c r="Z17" i="6" s="1"/>
  <c r="AA17" i="6" s="1"/>
  <c r="AB17" i="6" s="1"/>
  <c r="AC17" i="6" s="1"/>
  <c r="AD17" i="6" s="1"/>
  <c r="E26" i="3"/>
  <c r="E34" i="3"/>
  <c r="Z33" i="6" s="1"/>
  <c r="AA33" i="6" s="1"/>
  <c r="AB33" i="6" s="1"/>
  <c r="AC33" i="6" s="1"/>
  <c r="AD33" i="6" s="1"/>
  <c r="E42" i="3"/>
  <c r="Z41" i="6" s="1"/>
  <c r="AA41" i="6" s="1"/>
  <c r="AB41" i="6" s="1"/>
  <c r="AC41" i="6" s="1"/>
  <c r="AD41" i="6" s="1"/>
  <c r="D17" i="3"/>
  <c r="T16" i="6" s="1"/>
  <c r="U16" i="6" s="1"/>
  <c r="V16" i="6" s="1"/>
  <c r="W16" i="6" s="1"/>
  <c r="X16" i="6" s="1"/>
  <c r="D25" i="3"/>
  <c r="T24" i="6" s="1"/>
  <c r="U24" i="6" s="1"/>
  <c r="V24" i="6" s="1"/>
  <c r="W24" i="6" s="1"/>
  <c r="X24" i="6" s="1"/>
  <c r="D33" i="3"/>
  <c r="T32" i="6" s="1"/>
  <c r="U32" i="6" s="1"/>
  <c r="V32" i="6" s="1"/>
  <c r="W32" i="6" s="1"/>
  <c r="X32" i="6" s="1"/>
  <c r="D41" i="3"/>
  <c r="T40" i="6" s="1"/>
  <c r="U40" i="6" s="1"/>
  <c r="V40" i="6" s="1"/>
  <c r="W40" i="6" s="1"/>
  <c r="X40" i="6" s="1"/>
  <c r="C16" i="3"/>
  <c r="N15" i="6" s="1"/>
  <c r="O15" i="6" s="1"/>
  <c r="P15" i="6" s="1"/>
  <c r="Q15" i="6" s="1"/>
  <c r="R15" i="6" s="1"/>
  <c r="C22" i="3"/>
  <c r="N21" i="6" s="1"/>
  <c r="O21" i="6" s="1"/>
  <c r="P21" i="6" s="1"/>
  <c r="Q21" i="6" s="1"/>
  <c r="R21" i="6" s="1"/>
  <c r="C27" i="3"/>
  <c r="N26" i="6" s="1"/>
  <c r="O26" i="6" s="1"/>
  <c r="P26" i="6" s="1"/>
  <c r="Q26" i="6" s="1"/>
  <c r="R26" i="6" s="1"/>
  <c r="C32" i="3"/>
  <c r="N31" i="6" s="1"/>
  <c r="O31" i="6" s="1"/>
  <c r="P31" i="6" s="1"/>
  <c r="Q31" i="6" s="1"/>
  <c r="R31" i="6" s="1"/>
  <c r="C38" i="3"/>
  <c r="N37" i="6" s="1"/>
  <c r="O37" i="6" s="1"/>
  <c r="P37" i="6" s="1"/>
  <c r="Q37" i="6" s="1"/>
  <c r="R37" i="6" s="1"/>
  <c r="C43" i="3"/>
  <c r="N42" i="6" s="1"/>
  <c r="O42" i="6" s="1"/>
  <c r="P42" i="6" s="1"/>
  <c r="Q42" i="6" s="1"/>
  <c r="R42" i="6" s="1"/>
  <c r="E11" i="3"/>
  <c r="Z10" i="6" s="1"/>
  <c r="AA10" i="6" s="1"/>
  <c r="AB10" i="6" s="1"/>
  <c r="AC10" i="6" s="1"/>
  <c r="AD10" i="6" s="1"/>
  <c r="B21" i="3"/>
  <c r="H20" i="6" s="1"/>
  <c r="I20" i="6" s="1"/>
  <c r="J20" i="6" s="1"/>
  <c r="K20" i="6" s="1"/>
  <c r="L20" i="6" s="1"/>
  <c r="B26" i="3"/>
  <c r="H25" i="6" s="1"/>
  <c r="I25" i="6" s="1"/>
  <c r="J25" i="6" s="1"/>
  <c r="K25" i="6" s="1"/>
  <c r="L25" i="6" s="1"/>
  <c r="B31" i="3"/>
  <c r="H30" i="6" s="1"/>
  <c r="I30" i="6" s="1"/>
  <c r="J30" i="6" s="1"/>
  <c r="K30" i="6" s="1"/>
  <c r="L30" i="6" s="1"/>
  <c r="B37" i="3"/>
  <c r="H36" i="6" s="1"/>
  <c r="I36" i="6" s="1"/>
  <c r="J36" i="6" s="1"/>
  <c r="K36" i="6" s="1"/>
  <c r="L36" i="6" s="1"/>
  <c r="B42" i="3"/>
  <c r="H41" i="6" s="1"/>
  <c r="I41" i="6" s="1"/>
  <c r="J41" i="6" s="1"/>
  <c r="K41" i="6" s="1"/>
  <c r="L41" i="6" s="1"/>
  <c r="B16" i="3"/>
  <c r="H15" i="6" s="1"/>
  <c r="I15" i="6" s="1"/>
  <c r="J15" i="6" s="1"/>
  <c r="K15" i="6" s="1"/>
  <c r="L15" i="6" s="1"/>
  <c r="H25" i="3"/>
  <c r="H41" i="3"/>
  <c r="G24" i="3"/>
  <c r="AL23" i="6" s="1"/>
  <c r="AM23" i="6" s="1"/>
  <c r="AN23" i="6" s="1"/>
  <c r="AO23" i="6" s="1"/>
  <c r="AP23" i="6" s="1"/>
  <c r="G40" i="3"/>
  <c r="AL39" i="6" s="1"/>
  <c r="AM39" i="6" s="1"/>
  <c r="AN39" i="6" s="1"/>
  <c r="AO39" i="6" s="1"/>
  <c r="AP39" i="6" s="1"/>
  <c r="F23" i="3"/>
  <c r="AF22" i="6" s="1"/>
  <c r="AG22" i="6" s="1"/>
  <c r="AH22" i="6" s="1"/>
  <c r="AI22" i="6" s="1"/>
  <c r="AJ22" i="6" s="1"/>
  <c r="F39" i="3"/>
  <c r="AF38" i="6" s="1"/>
  <c r="AG38" i="6" s="1"/>
  <c r="AH38" i="6" s="1"/>
  <c r="AI38" i="6" s="1"/>
  <c r="AJ38" i="6" s="1"/>
  <c r="E20" i="3"/>
  <c r="Z19" i="6" s="1"/>
  <c r="AA19" i="6" s="1"/>
  <c r="AB19" i="6" s="1"/>
  <c r="AC19" i="6" s="1"/>
  <c r="AD19" i="6" s="1"/>
  <c r="E28" i="3"/>
  <c r="E36" i="3"/>
  <c r="Z35" i="6" s="1"/>
  <c r="AA35" i="6" s="1"/>
  <c r="AB35" i="6" s="1"/>
  <c r="AC35" i="6" s="1"/>
  <c r="AD35" i="6" s="1"/>
  <c r="E44" i="3"/>
  <c r="Z43" i="6" s="1"/>
  <c r="AA43" i="6" s="1"/>
  <c r="AB43" i="6" s="1"/>
  <c r="AC43" i="6" s="1"/>
  <c r="AD43" i="6" s="1"/>
  <c r="D19" i="3"/>
  <c r="T18" i="6" s="1"/>
  <c r="U18" i="6" s="1"/>
  <c r="V18" i="6" s="1"/>
  <c r="W18" i="6" s="1"/>
  <c r="X18" i="6" s="1"/>
  <c r="D27" i="3"/>
  <c r="T26" i="6" s="1"/>
  <c r="U26" i="6" s="1"/>
  <c r="V26" i="6" s="1"/>
  <c r="W26" i="6" s="1"/>
  <c r="X26" i="6" s="1"/>
  <c r="D35" i="3"/>
  <c r="T34" i="6" s="1"/>
  <c r="U34" i="6" s="1"/>
  <c r="V34" i="6" s="1"/>
  <c r="W34" i="6" s="1"/>
  <c r="X34" i="6" s="1"/>
  <c r="D43" i="3"/>
  <c r="C18" i="3"/>
  <c r="N17" i="6" s="1"/>
  <c r="O17" i="6" s="1"/>
  <c r="P17" i="6" s="1"/>
  <c r="Q17" i="6" s="1"/>
  <c r="R17" i="6" s="1"/>
  <c r="C23" i="3"/>
  <c r="N22" i="6" s="1"/>
  <c r="O22" i="6" s="1"/>
  <c r="P22" i="6" s="1"/>
  <c r="Q22" i="6" s="1"/>
  <c r="R22" i="6" s="1"/>
  <c r="C28" i="3"/>
  <c r="C34" i="3"/>
  <c r="N33" i="6" s="1"/>
  <c r="O33" i="6" s="1"/>
  <c r="P33" i="6" s="1"/>
  <c r="Q33" i="6" s="1"/>
  <c r="R33" i="6" s="1"/>
  <c r="C39" i="3"/>
  <c r="N38" i="6" s="1"/>
  <c r="O38" i="6" s="1"/>
  <c r="P38" i="6" s="1"/>
  <c r="Q38" i="6" s="1"/>
  <c r="R38" i="6" s="1"/>
  <c r="C44" i="3"/>
  <c r="C11" i="3"/>
  <c r="N10" i="6" s="1"/>
  <c r="O10" i="6" s="1"/>
  <c r="P10" i="6" s="1"/>
  <c r="Q10" i="6" s="1"/>
  <c r="R10" i="6" s="1"/>
  <c r="B22" i="3"/>
  <c r="H21" i="6" s="1"/>
  <c r="I21" i="6" s="1"/>
  <c r="J21" i="6" s="1"/>
  <c r="K21" i="6" s="1"/>
  <c r="L21" i="6" s="1"/>
  <c r="B27" i="3"/>
  <c r="H26" i="6" s="1"/>
  <c r="I26" i="6" s="1"/>
  <c r="J26" i="6" s="1"/>
  <c r="K26" i="6" s="1"/>
  <c r="L26" i="6" s="1"/>
  <c r="B33" i="3"/>
  <c r="H32" i="6" s="1"/>
  <c r="I32" i="6" s="1"/>
  <c r="J32" i="6" s="1"/>
  <c r="K32" i="6" s="1"/>
  <c r="L32" i="6" s="1"/>
  <c r="B38" i="3"/>
  <c r="B43" i="3"/>
  <c r="B13" i="3"/>
  <c r="H12" i="6" s="1"/>
  <c r="I12" i="6" s="1"/>
  <c r="J12" i="6" s="1"/>
  <c r="K12" i="6" s="1"/>
  <c r="L12" i="6" s="1"/>
  <c r="H13" i="3"/>
  <c r="H29" i="3"/>
  <c r="G12" i="3"/>
  <c r="AL11" i="6" s="1"/>
  <c r="AM11" i="6" s="1"/>
  <c r="AN11" i="6" s="1"/>
  <c r="AO11" i="6" s="1"/>
  <c r="AP11" i="6" s="1"/>
  <c r="G28" i="3"/>
  <c r="AL27" i="6" s="1"/>
  <c r="AM27" i="6" s="1"/>
  <c r="AN27" i="6" s="1"/>
  <c r="AO27" i="6" s="1"/>
  <c r="AP27" i="6" s="1"/>
  <c r="G44" i="3"/>
  <c r="AL43" i="6" s="1"/>
  <c r="AM43" i="6" s="1"/>
  <c r="AN43" i="6" s="1"/>
  <c r="AO43" i="6" s="1"/>
  <c r="AP43" i="6" s="1"/>
  <c r="F27" i="3"/>
  <c r="AF26" i="6" s="1"/>
  <c r="AG26" i="6" s="1"/>
  <c r="AH26" i="6" s="1"/>
  <c r="AI26" i="6" s="1"/>
  <c r="AJ26" i="6" s="1"/>
  <c r="F43" i="3"/>
  <c r="AF42" i="6" s="1"/>
  <c r="AG42" i="6" s="1"/>
  <c r="AH42" i="6" s="1"/>
  <c r="AI42" i="6" s="1"/>
  <c r="AJ42" i="6" s="1"/>
  <c r="E22" i="3"/>
  <c r="Z21" i="6" s="1"/>
  <c r="AA21" i="6" s="1"/>
  <c r="AB21" i="6" s="1"/>
  <c r="AC21" i="6" s="1"/>
  <c r="AD21" i="6" s="1"/>
  <c r="E30" i="3"/>
  <c r="E38" i="3"/>
  <c r="Z37" i="6" s="1"/>
  <c r="AA37" i="6" s="1"/>
  <c r="AB37" i="6" s="1"/>
  <c r="AC37" i="6" s="1"/>
  <c r="AD37" i="6" s="1"/>
  <c r="D21" i="3"/>
  <c r="T20" i="6" s="1"/>
  <c r="U20" i="6" s="1"/>
  <c r="V20" i="6" s="1"/>
  <c r="W20" i="6" s="1"/>
  <c r="X20" i="6" s="1"/>
  <c r="D29" i="3"/>
  <c r="T28" i="6" s="1"/>
  <c r="U28" i="6" s="1"/>
  <c r="V28" i="6" s="1"/>
  <c r="W28" i="6" s="1"/>
  <c r="X28" i="6" s="1"/>
  <c r="D37" i="3"/>
  <c r="T36" i="6" s="1"/>
  <c r="U36" i="6" s="1"/>
  <c r="V36" i="6" s="1"/>
  <c r="W36" i="6" s="1"/>
  <c r="X36" i="6" s="1"/>
  <c r="C12" i="3"/>
  <c r="N11" i="6" s="1"/>
  <c r="O11" i="6" s="1"/>
  <c r="P11" i="6" s="1"/>
  <c r="Q11" i="6" s="1"/>
  <c r="R11" i="6" s="1"/>
  <c r="C19" i="3"/>
  <c r="N18" i="6" s="1"/>
  <c r="O18" i="6" s="1"/>
  <c r="P18" i="6" s="1"/>
  <c r="Q18" i="6" s="1"/>
  <c r="R18" i="6" s="1"/>
  <c r="C24" i="3"/>
  <c r="N23" i="6" s="1"/>
  <c r="O23" i="6" s="1"/>
  <c r="P23" i="6" s="1"/>
  <c r="Q23" i="6" s="1"/>
  <c r="R23" i="6" s="1"/>
  <c r="C30" i="3"/>
  <c r="N29" i="6" s="1"/>
  <c r="O29" i="6" s="1"/>
  <c r="P29" i="6" s="1"/>
  <c r="Q29" i="6" s="1"/>
  <c r="R29" i="6" s="1"/>
  <c r="C35" i="3"/>
  <c r="C40" i="3"/>
  <c r="C52" i="4" s="1"/>
  <c r="D52" i="5" s="1"/>
  <c r="G11" i="3"/>
  <c r="AL10" i="6" s="1"/>
  <c r="AM10" i="6" s="1"/>
  <c r="AN10" i="6" s="1"/>
  <c r="AO10" i="6" s="1"/>
  <c r="AP10" i="6" s="1"/>
  <c r="B18" i="3"/>
  <c r="H17" i="6" s="1"/>
  <c r="I17" i="6" s="1"/>
  <c r="J17" i="6" s="1"/>
  <c r="K17" i="6" s="1"/>
  <c r="L17" i="6" s="1"/>
  <c r="B23" i="3"/>
  <c r="H22" i="6" s="1"/>
  <c r="I22" i="6" s="1"/>
  <c r="J22" i="6" s="1"/>
  <c r="K22" i="6" s="1"/>
  <c r="L22" i="6" s="1"/>
  <c r="B29" i="3"/>
  <c r="H28" i="6" s="1"/>
  <c r="I28" i="6" s="1"/>
  <c r="J28" i="6" s="1"/>
  <c r="K28" i="6" s="1"/>
  <c r="L28" i="6" s="1"/>
  <c r="B34" i="3"/>
  <c r="H33" i="6" s="1"/>
  <c r="I33" i="6" s="1"/>
  <c r="J33" i="6" s="1"/>
  <c r="K33" i="6" s="1"/>
  <c r="L33" i="6" s="1"/>
  <c r="B39" i="3"/>
  <c r="B17" i="3"/>
  <c r="H16" i="6" s="1"/>
  <c r="I16" i="6" s="1"/>
  <c r="J16" i="6" s="1"/>
  <c r="K16" i="6" s="1"/>
  <c r="L16" i="6" s="1"/>
  <c r="B14" i="3"/>
  <c r="H13" i="6" s="1"/>
  <c r="I13" i="6" s="1"/>
  <c r="J13" i="6" s="1"/>
  <c r="K13" i="6" s="1"/>
  <c r="L13" i="6" s="1"/>
  <c r="H17" i="3"/>
  <c r="H33" i="3"/>
  <c r="G16" i="3"/>
  <c r="AL15" i="6" s="1"/>
  <c r="AM15" i="6" s="1"/>
  <c r="AN15" i="6" s="1"/>
  <c r="AO15" i="6" s="1"/>
  <c r="AP15" i="6" s="1"/>
  <c r="G32" i="3"/>
  <c r="AL31" i="6" s="1"/>
  <c r="AM31" i="6" s="1"/>
  <c r="AN31" i="6" s="1"/>
  <c r="AO31" i="6" s="1"/>
  <c r="AP31" i="6" s="1"/>
  <c r="F15" i="3"/>
  <c r="AF14" i="6" s="1"/>
  <c r="AG14" i="6" s="1"/>
  <c r="AH14" i="6" s="1"/>
  <c r="AI14" i="6" s="1"/>
  <c r="AJ14" i="6" s="1"/>
  <c r="F31" i="3"/>
  <c r="E14" i="3"/>
  <c r="Z13" i="6" s="1"/>
  <c r="AA13" i="6" s="1"/>
  <c r="AB13" i="6" s="1"/>
  <c r="AC13" i="6" s="1"/>
  <c r="AD13" i="6" s="1"/>
  <c r="E24" i="3"/>
  <c r="E32" i="3"/>
  <c r="Z31" i="6" s="1"/>
  <c r="AA31" i="6" s="1"/>
  <c r="AB31" i="6" s="1"/>
  <c r="AC31" i="6" s="1"/>
  <c r="AD31" i="6" s="1"/>
  <c r="E40" i="3"/>
  <c r="Z39" i="6" s="1"/>
  <c r="AA39" i="6" s="1"/>
  <c r="AB39" i="6" s="1"/>
  <c r="AC39" i="6" s="1"/>
  <c r="AD39" i="6" s="1"/>
  <c r="D15" i="3"/>
  <c r="T14" i="6" s="1"/>
  <c r="U14" i="6" s="1"/>
  <c r="V14" i="6" s="1"/>
  <c r="W14" i="6" s="1"/>
  <c r="X14" i="6" s="1"/>
  <c r="D23" i="3"/>
  <c r="T22" i="6" s="1"/>
  <c r="U22" i="6" s="1"/>
  <c r="V22" i="6" s="1"/>
  <c r="W22" i="6" s="1"/>
  <c r="X22" i="6" s="1"/>
  <c r="D31" i="3"/>
  <c r="T30" i="6" s="1"/>
  <c r="U30" i="6" s="1"/>
  <c r="V30" i="6" s="1"/>
  <c r="W30" i="6" s="1"/>
  <c r="X30" i="6" s="1"/>
  <c r="D39" i="3"/>
  <c r="C20" i="3"/>
  <c r="N19" i="6" s="1"/>
  <c r="O19" i="6" s="1"/>
  <c r="P19" i="6" s="1"/>
  <c r="Q19" i="6" s="1"/>
  <c r="R19" i="6" s="1"/>
  <c r="C26" i="3"/>
  <c r="N25" i="6" s="1"/>
  <c r="O25" i="6" s="1"/>
  <c r="P25" i="6" s="1"/>
  <c r="Q25" i="6" s="1"/>
  <c r="R25" i="6" s="1"/>
  <c r="C31" i="3"/>
  <c r="N30" i="6" s="1"/>
  <c r="O30" i="6" s="1"/>
  <c r="P30" i="6" s="1"/>
  <c r="Q30" i="6" s="1"/>
  <c r="R30" i="6" s="1"/>
  <c r="C42" i="3"/>
  <c r="F11" i="3"/>
  <c r="AF10" i="6" s="1"/>
  <c r="AG10" i="6" s="1"/>
  <c r="AH10" i="6" s="1"/>
  <c r="AI10" i="6" s="1"/>
  <c r="AJ10" i="6" s="1"/>
  <c r="B25" i="3"/>
  <c r="H24" i="6" s="1"/>
  <c r="I24" i="6" s="1"/>
  <c r="J24" i="6" s="1"/>
  <c r="K24" i="6" s="1"/>
  <c r="L24" i="6" s="1"/>
  <c r="B35" i="3"/>
  <c r="H34" i="6" s="1"/>
  <c r="I34" i="6" s="1"/>
  <c r="J34" i="6" s="1"/>
  <c r="K34" i="6" s="1"/>
  <c r="L34" i="6" s="1"/>
  <c r="B15" i="3"/>
  <c r="H14" i="6" s="1"/>
  <c r="I14" i="6" s="1"/>
  <c r="J14" i="6" s="1"/>
  <c r="K14" i="6" s="1"/>
  <c r="L14" i="6" s="1"/>
  <c r="Q44" i="3"/>
  <c r="D46" i="3"/>
  <c r="Q40" i="3"/>
  <c r="P39" i="3"/>
  <c r="Q36" i="3"/>
  <c r="P35" i="3"/>
  <c r="Q32" i="3"/>
  <c r="P43" i="3"/>
  <c r="M41" i="3"/>
  <c r="M38" i="3"/>
  <c r="N42" i="3"/>
  <c r="R41" i="3"/>
  <c r="M30" i="3"/>
  <c r="S17" i="3"/>
  <c r="B46" i="3"/>
  <c r="R43" i="3"/>
  <c r="Q42" i="3"/>
  <c r="P41" i="3"/>
  <c r="N40" i="3"/>
  <c r="M39" i="3"/>
  <c r="P37" i="3"/>
  <c r="Q34" i="3"/>
  <c r="M32" i="3"/>
  <c r="P29" i="3"/>
  <c r="M20" i="3"/>
  <c r="P19" i="3"/>
  <c r="Q18" i="3"/>
  <c r="S14" i="3"/>
  <c r="N13" i="3"/>
  <c r="O12" i="3"/>
  <c r="R11" i="3"/>
  <c r="M34" i="3"/>
  <c r="P31" i="3"/>
  <c r="Q28" i="3"/>
  <c r="M24" i="3"/>
  <c r="P23" i="3"/>
  <c r="Q22" i="3"/>
  <c r="R15" i="3"/>
  <c r="G46" i="3"/>
  <c r="N44" i="3"/>
  <c r="M43" i="3"/>
  <c r="R39" i="3"/>
  <c r="Q38" i="3"/>
  <c r="M36" i="3"/>
  <c r="P33" i="3"/>
  <c r="Q30" i="3"/>
  <c r="M28" i="3"/>
  <c r="P27" i="3"/>
  <c r="Q26" i="3"/>
  <c r="S16" i="3"/>
  <c r="M26" i="3"/>
  <c r="P25" i="3"/>
  <c r="Q24" i="3"/>
  <c r="M22" i="3"/>
  <c r="P21" i="3"/>
  <c r="Q20" i="3"/>
  <c r="M18" i="3"/>
  <c r="O17" i="3"/>
  <c r="O16" i="3"/>
  <c r="N15" i="3"/>
  <c r="O14" i="3"/>
  <c r="R13" i="3"/>
  <c r="S12" i="3"/>
  <c r="N11" i="3"/>
  <c r="H46" i="3"/>
  <c r="C46" i="3"/>
  <c r="P44" i="3"/>
  <c r="Q43" i="3"/>
  <c r="R42" i="3"/>
  <c r="M42" i="3"/>
  <c r="N41" i="3"/>
  <c r="P40" i="3"/>
  <c r="Q39" i="3"/>
  <c r="R38" i="3"/>
  <c r="M37" i="3"/>
  <c r="P36" i="3"/>
  <c r="Q35" i="3"/>
  <c r="M33" i="3"/>
  <c r="P32" i="3"/>
  <c r="Q31" i="3"/>
  <c r="M29" i="3"/>
  <c r="P28" i="3"/>
  <c r="Q27" i="3"/>
  <c r="M25" i="3"/>
  <c r="P24" i="3"/>
  <c r="Q23" i="3"/>
  <c r="M21" i="3"/>
  <c r="P20" i="3"/>
  <c r="Q19" i="3"/>
  <c r="S15" i="3"/>
  <c r="N14" i="3"/>
  <c r="O13" i="3"/>
  <c r="R12" i="3"/>
  <c r="S11" i="3"/>
  <c r="P11" i="3"/>
  <c r="P12" i="3"/>
  <c r="P13" i="3"/>
  <c r="P14" i="3"/>
  <c r="P15" i="3"/>
  <c r="M16" i="3"/>
  <c r="Q16" i="3"/>
  <c r="M17" i="3"/>
  <c r="Q17" i="3"/>
  <c r="N18" i="3"/>
  <c r="R18" i="3"/>
  <c r="N19" i="3"/>
  <c r="R19" i="3"/>
  <c r="N20" i="3"/>
  <c r="R20" i="3"/>
  <c r="N21" i="3"/>
  <c r="R21" i="3"/>
  <c r="N22" i="3"/>
  <c r="R22" i="3"/>
  <c r="N23" i="3"/>
  <c r="R23" i="3"/>
  <c r="N24" i="3"/>
  <c r="R24" i="3"/>
  <c r="N25" i="3"/>
  <c r="R25" i="3"/>
  <c r="N26" i="3"/>
  <c r="R26" i="3"/>
  <c r="N27" i="3"/>
  <c r="R27" i="3"/>
  <c r="N28" i="3"/>
  <c r="R28" i="3"/>
  <c r="N29" i="3"/>
  <c r="R29" i="3"/>
  <c r="N30" i="3"/>
  <c r="R30" i="3"/>
  <c r="N31" i="3"/>
  <c r="R31" i="3"/>
  <c r="N32" i="3"/>
  <c r="R32" i="3"/>
  <c r="N33" i="3"/>
  <c r="R33" i="3"/>
  <c r="N34" i="3"/>
  <c r="R34" i="3"/>
  <c r="N35" i="3"/>
  <c r="R35" i="3"/>
  <c r="N36" i="3"/>
  <c r="R36" i="3"/>
  <c r="N37" i="3"/>
  <c r="R37" i="3"/>
  <c r="N38" i="3"/>
  <c r="M11" i="3"/>
  <c r="B48" i="3" s="1"/>
  <c r="Q11" i="3"/>
  <c r="M12" i="3"/>
  <c r="Q12" i="3"/>
  <c r="M13" i="3"/>
  <c r="Q13" i="3"/>
  <c r="M14" i="3"/>
  <c r="Q14" i="3"/>
  <c r="M15" i="3"/>
  <c r="Q15" i="3"/>
  <c r="N16" i="3"/>
  <c r="R16" i="3"/>
  <c r="N17" i="3"/>
  <c r="R17" i="3"/>
  <c r="O18" i="3"/>
  <c r="S18" i="3"/>
  <c r="O19" i="3"/>
  <c r="S19" i="3"/>
  <c r="O20" i="3"/>
  <c r="S20" i="3"/>
  <c r="O21" i="3"/>
  <c r="S21" i="3"/>
  <c r="O22" i="3"/>
  <c r="S22" i="3"/>
  <c r="O23" i="3"/>
  <c r="S23" i="3"/>
  <c r="O24" i="3"/>
  <c r="S24" i="3"/>
  <c r="O25" i="3"/>
  <c r="S25" i="3"/>
  <c r="O26" i="3"/>
  <c r="S26" i="3"/>
  <c r="O27" i="3"/>
  <c r="S27" i="3"/>
  <c r="O28" i="3"/>
  <c r="S28" i="3"/>
  <c r="O29" i="3"/>
  <c r="S29" i="3"/>
  <c r="O30" i="3"/>
  <c r="S30" i="3"/>
  <c r="O31" i="3"/>
  <c r="S31" i="3"/>
  <c r="O32" i="3"/>
  <c r="S32" i="3"/>
  <c r="O33" i="3"/>
  <c r="S33" i="3"/>
  <c r="O34" i="3"/>
  <c r="S34" i="3"/>
  <c r="O35" i="3"/>
  <c r="S35" i="3"/>
  <c r="O36" i="3"/>
  <c r="S36" i="3"/>
  <c r="O37" i="3"/>
  <c r="S37" i="3"/>
  <c r="O38" i="3"/>
  <c r="S38" i="3"/>
  <c r="O39" i="3"/>
  <c r="S39" i="3"/>
  <c r="O40" i="3"/>
  <c r="S40" i="3"/>
  <c r="O41" i="3"/>
  <c r="S41" i="3"/>
  <c r="O42" i="3"/>
  <c r="S42" i="3"/>
  <c r="O43" i="3"/>
  <c r="S43" i="3"/>
  <c r="O44" i="3"/>
  <c r="S44" i="3"/>
  <c r="E46" i="3"/>
  <c r="F46" i="3"/>
  <c r="R44" i="3"/>
  <c r="M44" i="3"/>
  <c r="N43" i="3"/>
  <c r="P42" i="3"/>
  <c r="Q41" i="3"/>
  <c r="R40" i="3"/>
  <c r="M40" i="3"/>
  <c r="N39" i="3"/>
  <c r="P38" i="3"/>
  <c r="Q37" i="3"/>
  <c r="M35" i="3"/>
  <c r="P34" i="3"/>
  <c r="Q33" i="3"/>
  <c r="M31" i="3"/>
  <c r="P30" i="3"/>
  <c r="Q29" i="3"/>
  <c r="M27" i="3"/>
  <c r="P26" i="3"/>
  <c r="Q25" i="3"/>
  <c r="M23" i="3"/>
  <c r="P22" i="3"/>
  <c r="Q21" i="3"/>
  <c r="M19" i="3"/>
  <c r="P18" i="3"/>
  <c r="P17" i="3"/>
  <c r="P16" i="3"/>
  <c r="O15" i="3"/>
  <c r="R14" i="3"/>
  <c r="S13" i="3"/>
  <c r="N12" i="3"/>
  <c r="O11" i="3"/>
  <c r="F135" i="4" l="1"/>
  <c r="G135" i="5" s="1"/>
  <c r="E96" i="4"/>
  <c r="F96" i="5" s="1"/>
  <c r="G160" i="4"/>
  <c r="H160" i="5" s="1"/>
  <c r="G164" i="4"/>
  <c r="H164" i="5" s="1"/>
  <c r="F129" i="4"/>
  <c r="G129" i="5" s="1"/>
  <c r="V310" i="4"/>
  <c r="W310" i="5" s="1"/>
  <c r="W317" i="4"/>
  <c r="X317" i="5" s="1"/>
  <c r="F142" i="4"/>
  <c r="G142" i="5" s="1"/>
  <c r="B18" i="4"/>
  <c r="C18" i="5" s="1"/>
  <c r="G169" i="4"/>
  <c r="H169" i="5" s="1"/>
  <c r="D79" i="4"/>
  <c r="E79" i="5" s="1"/>
  <c r="F144" i="4"/>
  <c r="G144" i="5" s="1"/>
  <c r="G158" i="4"/>
  <c r="H158" i="5" s="1"/>
  <c r="E102" i="4"/>
  <c r="F102" i="5" s="1"/>
  <c r="U304" i="4"/>
  <c r="V304" i="5" s="1"/>
  <c r="B20" i="4"/>
  <c r="C20" i="5" s="1"/>
  <c r="AF381" i="4"/>
  <c r="AG381" i="5" s="1"/>
  <c r="L238" i="4"/>
  <c r="M238" i="5" s="1"/>
  <c r="AF376" i="4"/>
  <c r="AG376" i="5" s="1"/>
  <c r="H42" i="6"/>
  <c r="I42" i="6" s="1"/>
  <c r="J42" i="6" s="1"/>
  <c r="K42" i="6" s="1"/>
  <c r="L42" i="6" s="1"/>
  <c r="F131" i="4"/>
  <c r="G131" i="5" s="1"/>
  <c r="AF27" i="6"/>
  <c r="AG27" i="6" s="1"/>
  <c r="AH27" i="6" s="1"/>
  <c r="AI27" i="6" s="1"/>
  <c r="AJ27" i="6" s="1"/>
  <c r="G165" i="4"/>
  <c r="H165" i="5" s="1"/>
  <c r="AL28" i="6"/>
  <c r="AM28" i="6" s="1"/>
  <c r="AN28" i="6" s="1"/>
  <c r="AO28" i="6" s="1"/>
  <c r="AP28" i="6" s="1"/>
  <c r="F140" i="4"/>
  <c r="G140" i="5" s="1"/>
  <c r="AF37" i="6"/>
  <c r="AG37" i="6" s="1"/>
  <c r="AH37" i="6" s="1"/>
  <c r="AI37" i="6" s="1"/>
  <c r="AJ37" i="6" s="1"/>
  <c r="G175" i="4"/>
  <c r="H175" i="5" s="1"/>
  <c r="AL38" i="6"/>
  <c r="AM38" i="6" s="1"/>
  <c r="AN38" i="6" s="1"/>
  <c r="AO38" i="6" s="1"/>
  <c r="AP38" i="6" s="1"/>
  <c r="G159" i="4"/>
  <c r="H159" i="5" s="1"/>
  <c r="AL22" i="6"/>
  <c r="AM22" i="6" s="1"/>
  <c r="AN22" i="6" s="1"/>
  <c r="AO22" i="6" s="1"/>
  <c r="AP22" i="6" s="1"/>
  <c r="C47" i="4"/>
  <c r="D47" i="5" s="1"/>
  <c r="N34" i="6"/>
  <c r="O34" i="6" s="1"/>
  <c r="P34" i="6" s="1"/>
  <c r="Q34" i="6" s="1"/>
  <c r="R34" i="6" s="1"/>
  <c r="AA341" i="4"/>
  <c r="AB341" i="5" s="1"/>
  <c r="H37" i="6"/>
  <c r="I37" i="6" s="1"/>
  <c r="J37" i="6" s="1"/>
  <c r="K37" i="6" s="1"/>
  <c r="L37" i="6" s="1"/>
  <c r="F132" i="4"/>
  <c r="G132" i="5" s="1"/>
  <c r="AF28" i="6"/>
  <c r="AG28" i="6" s="1"/>
  <c r="AH28" i="6" s="1"/>
  <c r="AI28" i="6" s="1"/>
  <c r="AJ28" i="6" s="1"/>
  <c r="G166" i="4"/>
  <c r="H166" i="5" s="1"/>
  <c r="AL29" i="6"/>
  <c r="AM29" i="6" s="1"/>
  <c r="AN29" i="6" s="1"/>
  <c r="AO29" i="6" s="1"/>
  <c r="AP29" i="6" s="1"/>
  <c r="B22" i="4"/>
  <c r="C22" i="5" s="1"/>
  <c r="H35" i="6"/>
  <c r="I35" i="6" s="1"/>
  <c r="J35" i="6" s="1"/>
  <c r="K35" i="6" s="1"/>
  <c r="L35" i="6" s="1"/>
  <c r="C49" i="4"/>
  <c r="D49" i="5" s="1"/>
  <c r="N36" i="6"/>
  <c r="O36" i="6" s="1"/>
  <c r="P36" i="6" s="1"/>
  <c r="Q36" i="6" s="1"/>
  <c r="R36" i="6" s="1"/>
  <c r="G177" i="4"/>
  <c r="H177" i="5" s="1"/>
  <c r="AL40" i="6"/>
  <c r="AM40" i="6" s="1"/>
  <c r="AN40" i="6" s="1"/>
  <c r="AO40" i="6" s="1"/>
  <c r="AP40" i="6" s="1"/>
  <c r="G161" i="4"/>
  <c r="H161" i="5" s="1"/>
  <c r="AL24" i="6"/>
  <c r="AM24" i="6" s="1"/>
  <c r="AN24" i="6" s="1"/>
  <c r="AO24" i="6" s="1"/>
  <c r="AP24" i="6" s="1"/>
  <c r="G171" i="4"/>
  <c r="H171" i="5" s="1"/>
  <c r="AL34" i="6"/>
  <c r="AM34" i="6" s="1"/>
  <c r="AN34" i="6" s="1"/>
  <c r="AO34" i="6" s="1"/>
  <c r="AP34" i="6" s="1"/>
  <c r="G155" i="4"/>
  <c r="H155" i="5" s="1"/>
  <c r="AL18" i="6"/>
  <c r="AM18" i="6" s="1"/>
  <c r="AN18" i="6" s="1"/>
  <c r="AO18" i="6" s="1"/>
  <c r="AP18" i="6" s="1"/>
  <c r="C54" i="4"/>
  <c r="D54" i="5" s="1"/>
  <c r="N41" i="6"/>
  <c r="O41" i="6" s="1"/>
  <c r="P41" i="6" s="1"/>
  <c r="Q41" i="6" s="1"/>
  <c r="R41" i="6" s="1"/>
  <c r="D77" i="4"/>
  <c r="E77" i="5" s="1"/>
  <c r="T38" i="6"/>
  <c r="U38" i="6" s="1"/>
  <c r="V38" i="6" s="1"/>
  <c r="W38" i="6" s="1"/>
  <c r="X38" i="6" s="1"/>
  <c r="F134" i="4"/>
  <c r="G134" i="5" s="1"/>
  <c r="AF30" i="6"/>
  <c r="AG30" i="6" s="1"/>
  <c r="AH30" i="6" s="1"/>
  <c r="AI30" i="6" s="1"/>
  <c r="AJ30" i="6" s="1"/>
  <c r="B25" i="4"/>
  <c r="C25" i="5" s="1"/>
  <c r="H38" i="6"/>
  <c r="I38" i="6" s="1"/>
  <c r="J38" i="6" s="1"/>
  <c r="K38" i="6" s="1"/>
  <c r="L38" i="6" s="1"/>
  <c r="E101" i="4"/>
  <c r="F101" i="5" s="1"/>
  <c r="Z29" i="6"/>
  <c r="AA29" i="6" s="1"/>
  <c r="AB29" i="6" s="1"/>
  <c r="AC29" i="6" s="1"/>
  <c r="AD29" i="6" s="1"/>
  <c r="C56" i="4"/>
  <c r="D56" i="5" s="1"/>
  <c r="N43" i="6"/>
  <c r="O43" i="6" s="1"/>
  <c r="P43" i="6" s="1"/>
  <c r="Q43" i="6" s="1"/>
  <c r="R43" i="6" s="1"/>
  <c r="E99" i="4"/>
  <c r="F99" i="5" s="1"/>
  <c r="Z27" i="6"/>
  <c r="AA27" i="6" s="1"/>
  <c r="AB27" i="6" s="1"/>
  <c r="AC27" i="6" s="1"/>
  <c r="AD27" i="6" s="1"/>
  <c r="B27" i="4"/>
  <c r="C27" i="5" s="1"/>
  <c r="H40" i="6"/>
  <c r="I40" i="6" s="1"/>
  <c r="J40" i="6" s="1"/>
  <c r="K40" i="6" s="1"/>
  <c r="L40" i="6" s="1"/>
  <c r="F128" i="4"/>
  <c r="G128" i="5" s="1"/>
  <c r="AF24" i="6"/>
  <c r="AG24" i="6" s="1"/>
  <c r="AH24" i="6" s="1"/>
  <c r="AI24" i="6" s="1"/>
  <c r="AJ24" i="6" s="1"/>
  <c r="G162" i="4"/>
  <c r="H162" i="5" s="1"/>
  <c r="AL25" i="6"/>
  <c r="AM25" i="6" s="1"/>
  <c r="AN25" i="6" s="1"/>
  <c r="AO25" i="6" s="1"/>
  <c r="AP25" i="6" s="1"/>
  <c r="V306" i="4"/>
  <c r="W306" i="5" s="1"/>
  <c r="H31" i="6"/>
  <c r="I31" i="6" s="1"/>
  <c r="J31" i="6" s="1"/>
  <c r="K31" i="6" s="1"/>
  <c r="L31" i="6" s="1"/>
  <c r="I217" i="4"/>
  <c r="J217" i="5" s="1"/>
  <c r="T10" i="6"/>
  <c r="U10" i="6" s="1"/>
  <c r="V10" i="6" s="1"/>
  <c r="W10" i="6" s="1"/>
  <c r="X10" i="6" s="1"/>
  <c r="Y331" i="4"/>
  <c r="Z331" i="5" s="1"/>
  <c r="AF35" i="6"/>
  <c r="AG35" i="6" s="1"/>
  <c r="AH35" i="6" s="1"/>
  <c r="AI35" i="6" s="1"/>
  <c r="AJ35" i="6" s="1"/>
  <c r="R282" i="4"/>
  <c r="S282" i="5" s="1"/>
  <c r="AF19" i="6"/>
  <c r="AG19" i="6" s="1"/>
  <c r="AH19" i="6" s="1"/>
  <c r="AI19" i="6" s="1"/>
  <c r="AJ19" i="6" s="1"/>
  <c r="G173" i="4"/>
  <c r="H173" i="5" s="1"/>
  <c r="AL36" i="6"/>
  <c r="AM36" i="6" s="1"/>
  <c r="AN36" i="6" s="1"/>
  <c r="AO36" i="6" s="1"/>
  <c r="AP36" i="6" s="1"/>
  <c r="D70" i="4"/>
  <c r="E70" i="5" s="1"/>
  <c r="T27" i="6"/>
  <c r="U27" i="6" s="1"/>
  <c r="V27" i="6" s="1"/>
  <c r="W27" i="6" s="1"/>
  <c r="X27" i="6" s="1"/>
  <c r="E100" i="4"/>
  <c r="F100" i="5" s="1"/>
  <c r="Z28" i="6"/>
  <c r="AA28" i="6" s="1"/>
  <c r="AB28" i="6" s="1"/>
  <c r="AC28" i="6" s="1"/>
  <c r="AD28" i="6" s="1"/>
  <c r="K232" i="4"/>
  <c r="L232" i="5" s="1"/>
  <c r="Z12" i="6"/>
  <c r="AA12" i="6" s="1"/>
  <c r="AB12" i="6" s="1"/>
  <c r="AC12" i="6" s="1"/>
  <c r="AD12" i="6" s="1"/>
  <c r="F133" i="4"/>
  <c r="G133" i="5" s="1"/>
  <c r="AF29" i="6"/>
  <c r="AG29" i="6" s="1"/>
  <c r="AH29" i="6" s="1"/>
  <c r="AI29" i="6" s="1"/>
  <c r="AJ29" i="6" s="1"/>
  <c r="G167" i="4"/>
  <c r="H167" i="5" s="1"/>
  <c r="AL30" i="6"/>
  <c r="AM30" i="6" s="1"/>
  <c r="AN30" i="6" s="1"/>
  <c r="AO30" i="6" s="1"/>
  <c r="AP30" i="6" s="1"/>
  <c r="E95" i="4"/>
  <c r="F95" i="5" s="1"/>
  <c r="Z23" i="6"/>
  <c r="AA23" i="6" s="1"/>
  <c r="AB23" i="6" s="1"/>
  <c r="AC23" i="6" s="1"/>
  <c r="AD23" i="6" s="1"/>
  <c r="AC356" i="4"/>
  <c r="AD356" i="5" s="1"/>
  <c r="N39" i="6"/>
  <c r="O39" i="6" s="1"/>
  <c r="P39" i="6" s="1"/>
  <c r="Q39" i="6" s="1"/>
  <c r="R39" i="6" s="1"/>
  <c r="D81" i="4"/>
  <c r="E81" i="5" s="1"/>
  <c r="T42" i="6"/>
  <c r="U42" i="6" s="1"/>
  <c r="V42" i="6" s="1"/>
  <c r="W42" i="6" s="1"/>
  <c r="X42" i="6" s="1"/>
  <c r="F146" i="4"/>
  <c r="G146" i="5" s="1"/>
  <c r="AF43" i="6"/>
  <c r="AG43" i="6" s="1"/>
  <c r="AH43" i="6" s="1"/>
  <c r="AI43" i="6" s="1"/>
  <c r="AJ43" i="6" s="1"/>
  <c r="C44" i="4"/>
  <c r="D44" i="5" s="1"/>
  <c r="N27" i="6"/>
  <c r="O27" i="6" s="1"/>
  <c r="P27" i="6" s="1"/>
  <c r="Q27" i="6" s="1"/>
  <c r="R27" i="6" s="1"/>
  <c r="E97" i="4"/>
  <c r="F97" i="5" s="1"/>
  <c r="Z25" i="6"/>
  <c r="AA25" i="6" s="1"/>
  <c r="AB25" i="6" s="1"/>
  <c r="AC25" i="6" s="1"/>
  <c r="AD25" i="6" s="1"/>
  <c r="C41" i="4"/>
  <c r="D41" i="5" s="1"/>
  <c r="N20" i="6"/>
  <c r="O20" i="6" s="1"/>
  <c r="P20" i="6" s="1"/>
  <c r="Q20" i="6" s="1"/>
  <c r="R20" i="6" s="1"/>
  <c r="F127" i="4"/>
  <c r="G127" i="5" s="1"/>
  <c r="AF23" i="6"/>
  <c r="AG23" i="6" s="1"/>
  <c r="AH23" i="6" s="1"/>
  <c r="AI23" i="6" s="1"/>
  <c r="AJ23" i="6" s="1"/>
  <c r="D57" i="4"/>
  <c r="E57" i="5" s="1"/>
  <c r="AB350" i="4"/>
  <c r="AC350" i="5" s="1"/>
  <c r="G163" i="4"/>
  <c r="H163" i="5" s="1"/>
  <c r="AE370" i="4"/>
  <c r="AF370" i="5" s="1"/>
  <c r="AG384" i="4"/>
  <c r="AH384" i="5" s="1"/>
  <c r="AB353" i="4"/>
  <c r="AC353" i="5" s="1"/>
  <c r="J228" i="4"/>
  <c r="K228" i="5" s="1"/>
  <c r="H214" i="4"/>
  <c r="I214" i="5" s="1"/>
  <c r="F124" i="4"/>
  <c r="G124" i="5" s="1"/>
  <c r="D67" i="3"/>
  <c r="D63" i="3"/>
  <c r="X321" i="4"/>
  <c r="Y321" i="5" s="1"/>
  <c r="F138" i="4"/>
  <c r="G138" i="5" s="1"/>
  <c r="D48" i="3"/>
  <c r="A57" i="4" s="1"/>
  <c r="D75" i="3"/>
  <c r="A343" i="4" s="1"/>
  <c r="D71" i="3"/>
  <c r="A72" i="4" s="1"/>
  <c r="D59" i="3"/>
  <c r="Q276" i="4"/>
  <c r="R276" i="5" s="1"/>
  <c r="D51" i="3"/>
  <c r="A60" i="4" s="1"/>
  <c r="D60" i="4"/>
  <c r="E60" i="5" s="1"/>
  <c r="AE373" i="4"/>
  <c r="AF373" i="5" s="1"/>
  <c r="AD367" i="4"/>
  <c r="AE367" i="5" s="1"/>
  <c r="F136" i="4"/>
  <c r="G136" i="5" s="1"/>
  <c r="AG389" i="4"/>
  <c r="AH389" i="5" s="1"/>
  <c r="F71" i="3"/>
  <c r="A136" i="4" s="1"/>
  <c r="B11" i="6"/>
  <c r="C11" i="6" s="1"/>
  <c r="G179" i="4"/>
  <c r="H179" i="5" s="1"/>
  <c r="B67" i="3"/>
  <c r="B24" i="4"/>
  <c r="C24" i="5" s="1"/>
  <c r="AB348" i="4"/>
  <c r="AC348" i="5" s="1"/>
  <c r="B29" i="4"/>
  <c r="C29" i="5" s="1"/>
  <c r="B19" i="4"/>
  <c r="C19" i="5" s="1"/>
  <c r="AG387" i="4"/>
  <c r="AH387" i="5" s="1"/>
  <c r="E78" i="3"/>
  <c r="A365" i="4" s="1"/>
  <c r="G48" i="3"/>
  <c r="A220" i="5" s="1"/>
  <c r="B220" i="5" s="1"/>
  <c r="E85" i="4"/>
  <c r="F85" i="5" s="1"/>
  <c r="B60" i="3"/>
  <c r="A292" i="4" s="1"/>
  <c r="AD364" i="4"/>
  <c r="AE364" i="5" s="1"/>
  <c r="D78" i="3"/>
  <c r="A364" i="4" s="1"/>
  <c r="X325" i="4"/>
  <c r="Y325" i="5" s="1"/>
  <c r="T297" i="4"/>
  <c r="U297" i="5" s="1"/>
  <c r="B76" i="3"/>
  <c r="A348" i="5" s="1"/>
  <c r="B348" i="5" s="1"/>
  <c r="B78" i="3"/>
  <c r="A362" i="4" s="1"/>
  <c r="AD362" i="4"/>
  <c r="AE362" i="5" s="1"/>
  <c r="G80" i="3"/>
  <c r="A381" i="4" s="1"/>
  <c r="D76" i="3"/>
  <c r="A350" i="5" s="1"/>
  <c r="B350" i="5" s="1"/>
  <c r="G76" i="3"/>
  <c r="A353" i="4" s="1"/>
  <c r="B80" i="3"/>
  <c r="A29" i="4" s="1"/>
  <c r="B71" i="3"/>
  <c r="A20" i="4" s="1"/>
  <c r="C77" i="3"/>
  <c r="A356" i="5" s="1"/>
  <c r="B356" i="5" s="1"/>
  <c r="B52" i="3"/>
  <c r="A243" i="4" s="1"/>
  <c r="A5" i="4"/>
  <c r="S286" i="4"/>
  <c r="T286" i="5" s="1"/>
  <c r="AC361" i="4"/>
  <c r="AD361" i="5" s="1"/>
  <c r="H210" i="4"/>
  <c r="I210" i="5" s="1"/>
  <c r="B73" i="3"/>
  <c r="A327" i="5" s="1"/>
  <c r="B327" i="5" s="1"/>
  <c r="B68" i="3"/>
  <c r="AA345" i="4"/>
  <c r="AB345" i="5" s="1"/>
  <c r="B59" i="3"/>
  <c r="D81" i="3"/>
  <c r="A385" i="4" s="1"/>
  <c r="F70" i="3"/>
  <c r="B63" i="3"/>
  <c r="B75" i="3"/>
  <c r="A24" i="5" s="1"/>
  <c r="B24" i="5" s="1"/>
  <c r="AC359" i="4"/>
  <c r="AD359" i="5" s="1"/>
  <c r="G72" i="3"/>
  <c r="A325" i="4" s="1"/>
  <c r="G69" i="3"/>
  <c r="A311" i="4" s="1"/>
  <c r="G66" i="3"/>
  <c r="A165" i="5" s="1"/>
  <c r="B165" i="5" s="1"/>
  <c r="G64" i="3"/>
  <c r="A163" i="4" s="1"/>
  <c r="G60" i="3"/>
  <c r="A159" i="5" s="1"/>
  <c r="B159" i="5" s="1"/>
  <c r="G58" i="3"/>
  <c r="A290" i="5" s="1"/>
  <c r="B290" i="5" s="1"/>
  <c r="G56" i="3"/>
  <c r="A276" i="4" s="1"/>
  <c r="Z335" i="4"/>
  <c r="AA335" i="5" s="1"/>
  <c r="G78" i="3"/>
  <c r="A177" i="5" s="1"/>
  <c r="B177" i="5" s="1"/>
  <c r="AF378" i="4"/>
  <c r="AG378" i="5" s="1"/>
  <c r="B69" i="3"/>
  <c r="D73" i="3"/>
  <c r="A74" i="5" s="1"/>
  <c r="B74" i="5" s="1"/>
  <c r="D69" i="3"/>
  <c r="A71" i="4" s="1"/>
  <c r="D65" i="3"/>
  <c r="A70" i="5" s="1"/>
  <c r="B70" i="5" s="1"/>
  <c r="D61" i="3"/>
  <c r="D57" i="3"/>
  <c r="A280" i="5" s="1"/>
  <c r="B280" i="5" s="1"/>
  <c r="C74" i="3"/>
  <c r="A49" i="4" s="1"/>
  <c r="C72" i="3"/>
  <c r="A47" i="5" s="1"/>
  <c r="B47" i="5" s="1"/>
  <c r="C71" i="3"/>
  <c r="A46" i="5" s="1"/>
  <c r="B46" i="5" s="1"/>
  <c r="C70" i="3"/>
  <c r="C68" i="3"/>
  <c r="C66" i="3"/>
  <c r="C63" i="3"/>
  <c r="C62" i="3"/>
  <c r="C60" i="3"/>
  <c r="A293" i="4" s="1"/>
  <c r="C58" i="3"/>
  <c r="A286" i="4" s="1"/>
  <c r="C55" i="3"/>
  <c r="A38" i="5" s="1"/>
  <c r="B38" i="5" s="1"/>
  <c r="B53" i="3"/>
  <c r="A250" i="4" s="1"/>
  <c r="B79" i="3"/>
  <c r="A369" i="5" s="1"/>
  <c r="B369" i="5" s="1"/>
  <c r="H212" i="4"/>
  <c r="I212" i="5" s="1"/>
  <c r="D80" i="3"/>
  <c r="A81" i="5" s="1"/>
  <c r="B81" i="5" s="1"/>
  <c r="G74" i="3"/>
  <c r="A173" i="5" s="1"/>
  <c r="B173" i="5" s="1"/>
  <c r="G70" i="3"/>
  <c r="A169" i="4" s="1"/>
  <c r="G68" i="3"/>
  <c r="A167" i="4" s="1"/>
  <c r="G61" i="3"/>
  <c r="A160" i="4" s="1"/>
  <c r="F62" i="3"/>
  <c r="A128" i="5" s="1"/>
  <c r="B128" i="5" s="1"/>
  <c r="Y327" i="4"/>
  <c r="Z327" i="5" s="1"/>
  <c r="AE375" i="4"/>
  <c r="AF375" i="5" s="1"/>
  <c r="B50" i="3"/>
  <c r="A229" i="5" s="1"/>
  <c r="B229" i="5" s="1"/>
  <c r="W313" i="4"/>
  <c r="X313" i="5" s="1"/>
  <c r="B61" i="3"/>
  <c r="F60" i="3"/>
  <c r="A296" i="4" s="1"/>
  <c r="F80" i="3"/>
  <c r="A145" i="5" s="1"/>
  <c r="B145" i="5" s="1"/>
  <c r="C48" i="3"/>
  <c r="A31" i="5" s="1"/>
  <c r="B31" i="5" s="1"/>
  <c r="F57" i="3"/>
  <c r="A124" i="5" s="1"/>
  <c r="B124" i="5" s="1"/>
  <c r="F79" i="3"/>
  <c r="A144" i="4" s="1"/>
  <c r="H50" i="3"/>
  <c r="A183" i="5" s="1"/>
  <c r="B183" i="5" s="1"/>
  <c r="E59" i="3"/>
  <c r="F66" i="3"/>
  <c r="A132" i="5" s="1"/>
  <c r="B132" i="5" s="1"/>
  <c r="E75" i="3"/>
  <c r="A108" i="4" s="1"/>
  <c r="H78" i="3"/>
  <c r="A368" i="4" s="1"/>
  <c r="D77" i="3"/>
  <c r="A357" i="4" s="1"/>
  <c r="H74" i="3"/>
  <c r="A207" i="5" s="1"/>
  <c r="B207" i="5" s="1"/>
  <c r="H70" i="3"/>
  <c r="A203" i="5" s="1"/>
  <c r="B203" i="5" s="1"/>
  <c r="H66" i="3"/>
  <c r="A199" i="5" s="1"/>
  <c r="B199" i="5" s="1"/>
  <c r="H62" i="3"/>
  <c r="A195" i="5" s="1"/>
  <c r="B195" i="5" s="1"/>
  <c r="H58" i="3"/>
  <c r="A291" i="4" s="1"/>
  <c r="G54" i="3"/>
  <c r="A153" i="4" s="1"/>
  <c r="G53" i="3"/>
  <c r="A255" i="5" s="1"/>
  <c r="B255" i="5" s="1"/>
  <c r="F52" i="3"/>
  <c r="A119" i="4" s="1"/>
  <c r="F51" i="3"/>
  <c r="A118" i="5" s="1"/>
  <c r="B118" i="5" s="1"/>
  <c r="F50" i="3"/>
  <c r="A233" i="5" s="1"/>
  <c r="B233" i="5" s="1"/>
  <c r="F49" i="3"/>
  <c r="A116" i="5" s="1"/>
  <c r="B116" i="5" s="1"/>
  <c r="F48" i="3"/>
  <c r="A219" i="5" s="1"/>
  <c r="B219" i="5" s="1"/>
  <c r="C75" i="3"/>
  <c r="A50" i="5" s="1"/>
  <c r="B50" i="5" s="1"/>
  <c r="C69" i="3"/>
  <c r="A307" i="5" s="1"/>
  <c r="B307" i="5" s="1"/>
  <c r="C67" i="3"/>
  <c r="C64" i="3"/>
  <c r="A300" i="5" s="1"/>
  <c r="B300" i="5" s="1"/>
  <c r="C61" i="3"/>
  <c r="C59" i="3"/>
  <c r="C56" i="3"/>
  <c r="A272" i="5" s="1"/>
  <c r="B272" i="5" s="1"/>
  <c r="B54" i="3"/>
  <c r="A11" i="4" s="1"/>
  <c r="B81" i="3"/>
  <c r="A30" i="4" s="1"/>
  <c r="C53" i="3"/>
  <c r="A36" i="5" s="1"/>
  <c r="B36" i="5" s="1"/>
  <c r="H48" i="3"/>
  <c r="A221" i="5" s="1"/>
  <c r="B221" i="5" s="1"/>
  <c r="F68" i="3"/>
  <c r="A134" i="5" s="1"/>
  <c r="B134" i="5" s="1"/>
  <c r="C49" i="3"/>
  <c r="A32" i="5" s="1"/>
  <c r="B32" i="5" s="1"/>
  <c r="F58" i="3"/>
  <c r="A125" i="4" s="1"/>
  <c r="E67" i="3"/>
  <c r="A101" i="4" s="1"/>
  <c r="F74" i="3"/>
  <c r="A139" i="4" s="1"/>
  <c r="H80" i="3"/>
  <c r="A213" i="5" s="1"/>
  <c r="B213" i="5" s="1"/>
  <c r="H72" i="3"/>
  <c r="A205" i="4" s="1"/>
  <c r="H68" i="3"/>
  <c r="A201" i="5" s="1"/>
  <c r="B201" i="5" s="1"/>
  <c r="H64" i="3"/>
  <c r="A305" i="5" s="1"/>
  <c r="B305" i="5" s="1"/>
  <c r="H60" i="3"/>
  <c r="A193" i="5" s="1"/>
  <c r="B193" i="5" s="1"/>
  <c r="H56" i="3"/>
  <c r="A277" i="4" s="1"/>
  <c r="D55" i="3"/>
  <c r="A64" i="4" s="1"/>
  <c r="C50" i="3"/>
  <c r="A230" i="5" s="1"/>
  <c r="B230" i="5" s="1"/>
  <c r="B65" i="3"/>
  <c r="A18" i="4" s="1"/>
  <c r="C81" i="3"/>
  <c r="A384" i="4" s="1"/>
  <c r="C79" i="3"/>
  <c r="A370" i="5" s="1"/>
  <c r="B370" i="5" s="1"/>
  <c r="N253" i="4"/>
  <c r="O253" i="5" s="1"/>
  <c r="E88" i="4"/>
  <c r="F88" i="5" s="1"/>
  <c r="F130" i="4"/>
  <c r="G130" i="5" s="1"/>
  <c r="U303" i="4"/>
  <c r="V303" i="5" s="1"/>
  <c r="C48" i="4"/>
  <c r="D48" i="5" s="1"/>
  <c r="Y328" i="4"/>
  <c r="Z328" i="5" s="1"/>
  <c r="B26" i="4"/>
  <c r="C26" i="5" s="1"/>
  <c r="AC355" i="4"/>
  <c r="AD355" i="5" s="1"/>
  <c r="F143" i="4"/>
  <c r="G143" i="5" s="1"/>
  <c r="AD366" i="4"/>
  <c r="AE366" i="5" s="1"/>
  <c r="C55" i="4"/>
  <c r="D55" i="5" s="1"/>
  <c r="AF377" i="4"/>
  <c r="AG377" i="5" s="1"/>
  <c r="G180" i="4"/>
  <c r="H180" i="5" s="1"/>
  <c r="AG388" i="4"/>
  <c r="AH388" i="5" s="1"/>
  <c r="E113" i="4"/>
  <c r="F113" i="5" s="1"/>
  <c r="AF379" i="4"/>
  <c r="AG379" i="5" s="1"/>
  <c r="E109" i="4"/>
  <c r="F109" i="5" s="1"/>
  <c r="AB351" i="4"/>
  <c r="AC351" i="5" s="1"/>
  <c r="E105" i="4"/>
  <c r="F105" i="5" s="1"/>
  <c r="X323" i="4"/>
  <c r="Y323" i="5" s="1"/>
  <c r="E98" i="4"/>
  <c r="F98" i="5" s="1"/>
  <c r="U302" i="4"/>
  <c r="V302" i="5" s="1"/>
  <c r="E94" i="4"/>
  <c r="F94" i="5" s="1"/>
  <c r="T295" i="4"/>
  <c r="U295" i="5" s="1"/>
  <c r="E91" i="4"/>
  <c r="F91" i="5" s="1"/>
  <c r="Q274" i="4"/>
  <c r="R274" i="5" s="1"/>
  <c r="C73" i="3"/>
  <c r="C65" i="3"/>
  <c r="C57" i="3"/>
  <c r="F119" i="4"/>
  <c r="G119" i="5" s="1"/>
  <c r="M247" i="4"/>
  <c r="N247" i="5" s="1"/>
  <c r="L236" i="4"/>
  <c r="M236" i="5" s="1"/>
  <c r="B8" i="4"/>
  <c r="C8" i="5" s="1"/>
  <c r="E49" i="3"/>
  <c r="F115" i="4"/>
  <c r="G115" i="5" s="1"/>
  <c r="I219" i="4"/>
  <c r="J219" i="5" s="1"/>
  <c r="B12" i="6"/>
  <c r="C12" i="6" s="1"/>
  <c r="H183" i="4"/>
  <c r="I183" i="5" s="1"/>
  <c r="K235" i="4"/>
  <c r="L235" i="5" s="1"/>
  <c r="D61" i="4"/>
  <c r="E61" i="5" s="1"/>
  <c r="M245" i="4"/>
  <c r="N245" i="5" s="1"/>
  <c r="B13" i="4"/>
  <c r="C13" i="5" s="1"/>
  <c r="Q271" i="4"/>
  <c r="R271" i="5" s="1"/>
  <c r="S289" i="4"/>
  <c r="T289" i="5" s="1"/>
  <c r="F125" i="4"/>
  <c r="G125" i="5" s="1"/>
  <c r="B62" i="3"/>
  <c r="E69" i="3"/>
  <c r="B21" i="4"/>
  <c r="C21" i="5" s="1"/>
  <c r="X320" i="4"/>
  <c r="Y320" i="5" s="1"/>
  <c r="Z338" i="4"/>
  <c r="AA338" i="5" s="1"/>
  <c r="F139" i="4"/>
  <c r="G139" i="5" s="1"/>
  <c r="AB352" i="4"/>
  <c r="AC352" i="5" s="1"/>
  <c r="F141" i="4"/>
  <c r="G141" i="5" s="1"/>
  <c r="C53" i="4"/>
  <c r="D53" i="5" s="1"/>
  <c r="AD363" i="4"/>
  <c r="AE363" i="5" s="1"/>
  <c r="G178" i="4"/>
  <c r="H178" i="5" s="1"/>
  <c r="AE374" i="4"/>
  <c r="AF374" i="5" s="1"/>
  <c r="H51" i="3"/>
  <c r="H53" i="3"/>
  <c r="B13" i="6"/>
  <c r="C13" i="6" s="1"/>
  <c r="H184" i="4"/>
  <c r="I184" i="5" s="1"/>
  <c r="L242" i="4"/>
  <c r="M242" i="5" s="1"/>
  <c r="N252" i="4"/>
  <c r="O252" i="5" s="1"/>
  <c r="D62" i="4"/>
  <c r="E62" i="5" s="1"/>
  <c r="F122" i="4"/>
  <c r="G122" i="5" s="1"/>
  <c r="P268" i="4"/>
  <c r="Q268" i="5" s="1"/>
  <c r="C43" i="4"/>
  <c r="D43" i="5" s="1"/>
  <c r="U300" i="4"/>
  <c r="V300" i="5" s="1"/>
  <c r="E72" i="3"/>
  <c r="E68" i="3"/>
  <c r="J225" i="4"/>
  <c r="K225" i="5" s="1"/>
  <c r="E84" i="4"/>
  <c r="F84" i="5" s="1"/>
  <c r="G51" i="3"/>
  <c r="E53" i="3"/>
  <c r="E55" i="3"/>
  <c r="B15" i="4"/>
  <c r="C15" i="5" s="1"/>
  <c r="S285" i="4"/>
  <c r="T285" i="5" s="1"/>
  <c r="F126" i="4"/>
  <c r="G126" i="5" s="1"/>
  <c r="T296" i="4"/>
  <c r="U296" i="5" s="1"/>
  <c r="B64" i="3"/>
  <c r="V307" i="4"/>
  <c r="W307" i="5" s="1"/>
  <c r="C45" i="4"/>
  <c r="D45" i="5" s="1"/>
  <c r="E71" i="3"/>
  <c r="B23" i="4"/>
  <c r="C23" i="5" s="1"/>
  <c r="Z334" i="4"/>
  <c r="AA334" i="5" s="1"/>
  <c r="C51" i="4"/>
  <c r="D51" i="5" s="1"/>
  <c r="AB349" i="4"/>
  <c r="AC349" i="5" s="1"/>
  <c r="G176" i="4"/>
  <c r="H176" i="5" s="1"/>
  <c r="AC360" i="4"/>
  <c r="AD360" i="5" s="1"/>
  <c r="F78" i="3"/>
  <c r="B42" i="6"/>
  <c r="C42" i="6" s="1"/>
  <c r="H213" i="4"/>
  <c r="I213" i="5" s="1"/>
  <c r="AF382" i="4"/>
  <c r="AG382" i="5" s="1"/>
  <c r="E114" i="4"/>
  <c r="F114" i="5" s="1"/>
  <c r="AG386" i="4"/>
  <c r="AH386" i="5" s="1"/>
  <c r="H79" i="3"/>
  <c r="E110" i="4"/>
  <c r="F110" i="5" s="1"/>
  <c r="AC358" i="4"/>
  <c r="AD358" i="5" s="1"/>
  <c r="H75" i="3"/>
  <c r="D74" i="3"/>
  <c r="E106" i="4"/>
  <c r="F106" i="5" s="1"/>
  <c r="Y330" i="4"/>
  <c r="Z330" i="5" s="1"/>
  <c r="H71" i="3"/>
  <c r="D70" i="3"/>
  <c r="E103" i="4"/>
  <c r="F103" i="5" s="1"/>
  <c r="V309" i="4"/>
  <c r="W309" i="5" s="1"/>
  <c r="H67" i="3"/>
  <c r="D66" i="3"/>
  <c r="H63" i="3"/>
  <c r="D62" i="3"/>
  <c r="H59" i="3"/>
  <c r="D58" i="3"/>
  <c r="E92" i="4"/>
  <c r="F92" i="5" s="1"/>
  <c r="R281" i="4"/>
  <c r="S281" i="5" s="1"/>
  <c r="H55" i="3"/>
  <c r="C54" i="3"/>
  <c r="B51" i="3"/>
  <c r="B49" i="3"/>
  <c r="B37" i="6"/>
  <c r="C37" i="6" s="1"/>
  <c r="H208" i="4"/>
  <c r="I208" i="5" s="1"/>
  <c r="AA347" i="4"/>
  <c r="AB347" i="5" s="1"/>
  <c r="B36" i="6"/>
  <c r="C36" i="6" s="1"/>
  <c r="H207" i="4"/>
  <c r="I207" i="5" s="1"/>
  <c r="Z340" i="4"/>
  <c r="AA340" i="5" s="1"/>
  <c r="B35" i="6"/>
  <c r="C35" i="6" s="1"/>
  <c r="H206" i="4"/>
  <c r="I206" i="5" s="1"/>
  <c r="Y333" i="4"/>
  <c r="Z333" i="5" s="1"/>
  <c r="B34" i="6"/>
  <c r="C34" i="6" s="1"/>
  <c r="H205" i="4"/>
  <c r="I205" i="5" s="1"/>
  <c r="X326" i="4"/>
  <c r="Y326" i="5" s="1"/>
  <c r="B33" i="6"/>
  <c r="C33" i="6" s="1"/>
  <c r="H204" i="4"/>
  <c r="I204" i="5" s="1"/>
  <c r="W319" i="4"/>
  <c r="X319" i="5" s="1"/>
  <c r="B32" i="6"/>
  <c r="C32" i="6" s="1"/>
  <c r="H203" i="4"/>
  <c r="I203" i="5" s="1"/>
  <c r="B31" i="6"/>
  <c r="C31" i="6" s="1"/>
  <c r="H202" i="4"/>
  <c r="I202" i="5" s="1"/>
  <c r="V312" i="4"/>
  <c r="W312" i="5" s="1"/>
  <c r="B30" i="6"/>
  <c r="C30" i="6" s="1"/>
  <c r="H201" i="4"/>
  <c r="I201" i="5" s="1"/>
  <c r="B29" i="6"/>
  <c r="C29" i="6" s="1"/>
  <c r="H200" i="4"/>
  <c r="I200" i="5" s="1"/>
  <c r="B28" i="6"/>
  <c r="C28" i="6" s="1"/>
  <c r="H199" i="4"/>
  <c r="I199" i="5" s="1"/>
  <c r="B27" i="6"/>
  <c r="C27" i="6" s="1"/>
  <c r="H198" i="4"/>
  <c r="I198" i="5" s="1"/>
  <c r="B26" i="6"/>
  <c r="C26" i="6" s="1"/>
  <c r="H197" i="4"/>
  <c r="I197" i="5" s="1"/>
  <c r="U305" i="4"/>
  <c r="V305" i="5" s="1"/>
  <c r="B25" i="6"/>
  <c r="C25" i="6" s="1"/>
  <c r="H196" i="4"/>
  <c r="I196" i="5" s="1"/>
  <c r="B24" i="6"/>
  <c r="C24" i="6" s="1"/>
  <c r="H195" i="4"/>
  <c r="I195" i="5" s="1"/>
  <c r="B23" i="6"/>
  <c r="C23" i="6" s="1"/>
  <c r="H194" i="4"/>
  <c r="I194" i="5" s="1"/>
  <c r="B22" i="6"/>
  <c r="C22" i="6" s="1"/>
  <c r="T298" i="4"/>
  <c r="U298" i="5" s="1"/>
  <c r="H193" i="4"/>
  <c r="I193" i="5" s="1"/>
  <c r="B21" i="6"/>
  <c r="C21" i="6" s="1"/>
  <c r="H192" i="4"/>
  <c r="I192" i="5" s="1"/>
  <c r="B20" i="6"/>
  <c r="C20" i="6" s="1"/>
  <c r="H191" i="4"/>
  <c r="I191" i="5" s="1"/>
  <c r="S291" i="4"/>
  <c r="T291" i="5" s="1"/>
  <c r="B19" i="6"/>
  <c r="C19" i="6" s="1"/>
  <c r="H190" i="4"/>
  <c r="I190" i="5" s="1"/>
  <c r="R284" i="4"/>
  <c r="S284" i="5" s="1"/>
  <c r="B18" i="6"/>
  <c r="C18" i="6" s="1"/>
  <c r="Q277" i="4"/>
  <c r="R277" i="5" s="1"/>
  <c r="H189" i="4"/>
  <c r="I189" i="5" s="1"/>
  <c r="B17" i="6"/>
  <c r="C17" i="6" s="1"/>
  <c r="H188" i="4"/>
  <c r="I188" i="5" s="1"/>
  <c r="P270" i="4"/>
  <c r="Q270" i="5" s="1"/>
  <c r="O262" i="4"/>
  <c r="P262" i="5" s="1"/>
  <c r="G153" i="4"/>
  <c r="H153" i="5" s="1"/>
  <c r="G152" i="4"/>
  <c r="H152" i="5" s="1"/>
  <c r="N255" i="4"/>
  <c r="O255" i="5" s="1"/>
  <c r="B9" i="4"/>
  <c r="C9" i="5" s="1"/>
  <c r="M243" i="4"/>
  <c r="N243" i="5" s="1"/>
  <c r="E50" i="3"/>
  <c r="J226" i="4"/>
  <c r="K226" i="5" s="1"/>
  <c r="F116" i="4"/>
  <c r="G116" i="5" s="1"/>
  <c r="I215" i="4"/>
  <c r="J215" i="5" s="1"/>
  <c r="B5" i="4"/>
  <c r="C5" i="5" s="1"/>
  <c r="H54" i="3"/>
  <c r="D50" i="3"/>
  <c r="H52" i="3"/>
  <c r="F56" i="3"/>
  <c r="B58" i="3"/>
  <c r="E65" i="3"/>
  <c r="F72" i="3"/>
  <c r="B74" i="3"/>
  <c r="F76" i="3"/>
  <c r="B40" i="6"/>
  <c r="C40" i="6" s="1"/>
  <c r="AD368" i="4"/>
  <c r="AE368" i="5" s="1"/>
  <c r="H211" i="4"/>
  <c r="I211" i="5" s="1"/>
  <c r="D82" i="4"/>
  <c r="E82" i="5" s="1"/>
  <c r="AG385" i="4"/>
  <c r="AH385" i="5" s="1"/>
  <c r="J224" i="4"/>
  <c r="K224" i="5" s="1"/>
  <c r="D58" i="4"/>
  <c r="E58" i="5" s="1"/>
  <c r="D49" i="3"/>
  <c r="D53" i="3"/>
  <c r="B55" i="3"/>
  <c r="S290" i="4"/>
  <c r="T290" i="5" s="1"/>
  <c r="G157" i="4"/>
  <c r="H157" i="5" s="1"/>
  <c r="C42" i="4"/>
  <c r="D42" i="5" s="1"/>
  <c r="T293" i="4"/>
  <c r="U293" i="5" s="1"/>
  <c r="E62" i="3"/>
  <c r="D39" i="6"/>
  <c r="E39" i="6" s="1"/>
  <c r="F39" i="6" s="1"/>
  <c r="E70" i="3"/>
  <c r="G154" i="4"/>
  <c r="H154" i="5" s="1"/>
  <c r="P269" i="4"/>
  <c r="Q269" i="5" s="1"/>
  <c r="R279" i="4"/>
  <c r="S279" i="5" s="1"/>
  <c r="C40" i="4"/>
  <c r="D40" i="5" s="1"/>
  <c r="G170" i="4"/>
  <c r="H170" i="5" s="1"/>
  <c r="W318" i="4"/>
  <c r="X318" i="5" s="1"/>
  <c r="B14" i="6"/>
  <c r="C14" i="6" s="1"/>
  <c r="H185" i="4"/>
  <c r="I185" i="5" s="1"/>
  <c r="M249" i="4"/>
  <c r="N249" i="5" s="1"/>
  <c r="O261" i="4"/>
  <c r="P261" i="5" s="1"/>
  <c r="F121" i="4"/>
  <c r="G121" i="5" s="1"/>
  <c r="F123" i="4"/>
  <c r="G123" i="5" s="1"/>
  <c r="Q275" i="4"/>
  <c r="R275" i="5" s="1"/>
  <c r="F137" i="4"/>
  <c r="G137" i="5" s="1"/>
  <c r="X324" i="4"/>
  <c r="Y324" i="5" s="1"/>
  <c r="B38" i="6"/>
  <c r="C38" i="6" s="1"/>
  <c r="AB354" i="4"/>
  <c r="AC354" i="5" s="1"/>
  <c r="H209" i="4"/>
  <c r="I209" i="5" s="1"/>
  <c r="B77" i="3"/>
  <c r="AE371" i="4"/>
  <c r="AF371" i="5" s="1"/>
  <c r="D80" i="4"/>
  <c r="E80" i="5" s="1"/>
  <c r="C80" i="3"/>
  <c r="G81" i="3"/>
  <c r="E56" i="3"/>
  <c r="E66" i="3"/>
  <c r="E74" i="3"/>
  <c r="E80" i="3"/>
  <c r="E64" i="3"/>
  <c r="D79" i="3"/>
  <c r="E111" i="4"/>
  <c r="F111" i="5" s="1"/>
  <c r="AD365" i="4"/>
  <c r="AE365" i="5" s="1"/>
  <c r="H76" i="3"/>
  <c r="E107" i="4"/>
  <c r="F107" i="5" s="1"/>
  <c r="Z337" i="4"/>
  <c r="AA337" i="5" s="1"/>
  <c r="E93" i="4"/>
  <c r="F93" i="5" s="1"/>
  <c r="S288" i="4"/>
  <c r="T288" i="5" s="1"/>
  <c r="B16" i="6"/>
  <c r="C16" i="6" s="1"/>
  <c r="H187" i="4"/>
  <c r="I187" i="5" s="1"/>
  <c r="O263" i="4"/>
  <c r="P263" i="5" s="1"/>
  <c r="B15" i="6"/>
  <c r="C15" i="6" s="1"/>
  <c r="H186" i="4"/>
  <c r="I186" i="5" s="1"/>
  <c r="N256" i="4"/>
  <c r="O256" i="5" s="1"/>
  <c r="M248" i="4"/>
  <c r="N248" i="5" s="1"/>
  <c r="G151" i="4"/>
  <c r="H151" i="5" s="1"/>
  <c r="G150" i="4"/>
  <c r="H150" i="5" s="1"/>
  <c r="L241" i="4"/>
  <c r="M241" i="5" s="1"/>
  <c r="K234" i="4"/>
  <c r="L234" i="5" s="1"/>
  <c r="G149" i="4"/>
  <c r="H149" i="5" s="1"/>
  <c r="G148" i="4"/>
  <c r="H148" i="5" s="1"/>
  <c r="J227" i="4"/>
  <c r="K227" i="5" s="1"/>
  <c r="I220" i="4"/>
  <c r="J220" i="5" s="1"/>
  <c r="G147" i="4"/>
  <c r="H147" i="5" s="1"/>
  <c r="AA343" i="4"/>
  <c r="AB343" i="5" s="1"/>
  <c r="D76" i="4"/>
  <c r="E76" i="5" s="1"/>
  <c r="D75" i="4"/>
  <c r="E75" i="5" s="1"/>
  <c r="Z336" i="4"/>
  <c r="AA336" i="5" s="1"/>
  <c r="D74" i="4"/>
  <c r="E74" i="5" s="1"/>
  <c r="Y329" i="4"/>
  <c r="Z329" i="5" s="1"/>
  <c r="D73" i="4"/>
  <c r="E73" i="5" s="1"/>
  <c r="X322" i="4"/>
  <c r="Y322" i="5" s="1"/>
  <c r="W315" i="4"/>
  <c r="X315" i="5" s="1"/>
  <c r="D72" i="4"/>
  <c r="E72" i="5" s="1"/>
  <c r="D71" i="4"/>
  <c r="E71" i="5" s="1"/>
  <c r="V308" i="4"/>
  <c r="W308" i="5" s="1"/>
  <c r="D69" i="4"/>
  <c r="E69" i="5" s="1"/>
  <c r="U301" i="4"/>
  <c r="V301" i="5" s="1"/>
  <c r="T294" i="4"/>
  <c r="U294" i="5" s="1"/>
  <c r="D68" i="4"/>
  <c r="E68" i="5" s="1"/>
  <c r="D67" i="4"/>
  <c r="E67" i="5" s="1"/>
  <c r="S287" i="4"/>
  <c r="T287" i="5" s="1"/>
  <c r="D66" i="4"/>
  <c r="E66" i="5" s="1"/>
  <c r="R280" i="4"/>
  <c r="S280" i="5" s="1"/>
  <c r="D65" i="4"/>
  <c r="E65" i="5" s="1"/>
  <c r="Q273" i="4"/>
  <c r="R273" i="5" s="1"/>
  <c r="C38" i="4"/>
  <c r="D38" i="5" s="1"/>
  <c r="P265" i="4"/>
  <c r="Q265" i="5" s="1"/>
  <c r="O258" i="4"/>
  <c r="P258" i="5" s="1"/>
  <c r="C37" i="4"/>
  <c r="D37" i="5" s="1"/>
  <c r="N250" i="4"/>
  <c r="O250" i="5" s="1"/>
  <c r="B10" i="4"/>
  <c r="C10" i="5" s="1"/>
  <c r="E51" i="3"/>
  <c r="F117" i="4"/>
  <c r="G117" i="5" s="1"/>
  <c r="K233" i="4"/>
  <c r="L233" i="5" s="1"/>
  <c r="B6" i="4"/>
  <c r="C6" i="5" s="1"/>
  <c r="J222" i="4"/>
  <c r="K222" i="5" s="1"/>
  <c r="E90" i="4"/>
  <c r="F90" i="5" s="1"/>
  <c r="P267" i="4"/>
  <c r="Q267" i="5" s="1"/>
  <c r="E86" i="4"/>
  <c r="F86" i="5" s="1"/>
  <c r="L239" i="4"/>
  <c r="M239" i="5" s="1"/>
  <c r="B11" i="4"/>
  <c r="C11" i="5" s="1"/>
  <c r="O257" i="4"/>
  <c r="P257" i="5" s="1"/>
  <c r="G156" i="4"/>
  <c r="H156" i="5" s="1"/>
  <c r="R283" i="4"/>
  <c r="S283" i="5" s="1"/>
  <c r="E61" i="3"/>
  <c r="B17" i="4"/>
  <c r="C17" i="5" s="1"/>
  <c r="U299" i="4"/>
  <c r="V299" i="5" s="1"/>
  <c r="B70" i="3"/>
  <c r="G172" i="4"/>
  <c r="H172" i="5" s="1"/>
  <c r="Y332" i="4"/>
  <c r="Z332" i="5" s="1"/>
  <c r="AA342" i="4"/>
  <c r="AB342" i="5" s="1"/>
  <c r="C50" i="4"/>
  <c r="D50" i="5" s="1"/>
  <c r="D78" i="4"/>
  <c r="E78" i="5" s="1"/>
  <c r="AC357" i="4"/>
  <c r="AD357" i="5" s="1"/>
  <c r="C78" i="3"/>
  <c r="G79" i="3"/>
  <c r="E81" i="3"/>
  <c r="H49" i="3"/>
  <c r="E87" i="4"/>
  <c r="F87" i="5" s="1"/>
  <c r="M246" i="4"/>
  <c r="N246" i="5" s="1"/>
  <c r="E89" i="4"/>
  <c r="F89" i="5" s="1"/>
  <c r="O260" i="4"/>
  <c r="P260" i="5" s="1"/>
  <c r="Q272" i="4"/>
  <c r="R272" i="5" s="1"/>
  <c r="C39" i="4"/>
  <c r="D39" i="5" s="1"/>
  <c r="E58" i="3"/>
  <c r="D41" i="6"/>
  <c r="E41" i="6" s="1"/>
  <c r="F41" i="6" s="1"/>
  <c r="E76" i="3"/>
  <c r="F55" i="3"/>
  <c r="B10" i="6"/>
  <c r="C10" i="6" s="1"/>
  <c r="I221" i="4"/>
  <c r="J221" i="5" s="1"/>
  <c r="H181" i="4"/>
  <c r="I181" i="5" s="1"/>
  <c r="D59" i="4"/>
  <c r="E59" i="5" s="1"/>
  <c r="K231" i="4"/>
  <c r="L231" i="5" s="1"/>
  <c r="D52" i="3"/>
  <c r="E54" i="3"/>
  <c r="B56" i="3"/>
  <c r="E63" i="3"/>
  <c r="B72" i="3"/>
  <c r="G174" i="4"/>
  <c r="H174" i="5" s="1"/>
  <c r="AA346" i="4"/>
  <c r="AB346" i="5" s="1"/>
  <c r="C76" i="3"/>
  <c r="G77" i="3"/>
  <c r="E79" i="3"/>
  <c r="B30" i="4"/>
  <c r="C30" i="5" s="1"/>
  <c r="AG383" i="4"/>
  <c r="AH383" i="5" s="1"/>
  <c r="F59" i="3"/>
  <c r="F65" i="3"/>
  <c r="F81" i="3"/>
  <c r="F67" i="3"/>
  <c r="F73" i="3"/>
  <c r="H81" i="3"/>
  <c r="E112" i="4"/>
  <c r="F112" i="5" s="1"/>
  <c r="AE372" i="4"/>
  <c r="AF372" i="5" s="1"/>
  <c r="H77" i="3"/>
  <c r="AA344" i="4"/>
  <c r="AB344" i="5" s="1"/>
  <c r="E108" i="4"/>
  <c r="F108" i="5" s="1"/>
  <c r="H73" i="3"/>
  <c r="D72" i="3"/>
  <c r="E104" i="4"/>
  <c r="F104" i="5" s="1"/>
  <c r="W316" i="4"/>
  <c r="X316" i="5" s="1"/>
  <c r="H69" i="3"/>
  <c r="D68" i="3"/>
  <c r="H65" i="3"/>
  <c r="D64" i="3"/>
  <c r="H61" i="3"/>
  <c r="D60" i="3"/>
  <c r="H57" i="3"/>
  <c r="D56" i="3"/>
  <c r="P266" i="4"/>
  <c r="Q266" i="5" s="1"/>
  <c r="D64" i="4"/>
  <c r="E64" i="5" s="1"/>
  <c r="D63" i="4"/>
  <c r="E63" i="5" s="1"/>
  <c r="O259" i="4"/>
  <c r="P259" i="5" s="1"/>
  <c r="C36" i="4"/>
  <c r="D36" i="5" s="1"/>
  <c r="N251" i="4"/>
  <c r="O251" i="5" s="1"/>
  <c r="C35" i="4"/>
  <c r="D35" i="5" s="1"/>
  <c r="M244" i="4"/>
  <c r="N244" i="5" s="1"/>
  <c r="L237" i="4"/>
  <c r="M237" i="5" s="1"/>
  <c r="C34" i="4"/>
  <c r="D34" i="5" s="1"/>
  <c r="C33" i="4"/>
  <c r="D33" i="5" s="1"/>
  <c r="K230" i="4"/>
  <c r="L230" i="5" s="1"/>
  <c r="J223" i="4"/>
  <c r="K223" i="5" s="1"/>
  <c r="C32" i="4"/>
  <c r="D32" i="5" s="1"/>
  <c r="I216" i="4"/>
  <c r="J216" i="5" s="1"/>
  <c r="C31" i="4"/>
  <c r="D31" i="5" s="1"/>
  <c r="G73" i="3"/>
  <c r="G71" i="3"/>
  <c r="G67" i="3"/>
  <c r="G65" i="3"/>
  <c r="G63" i="3"/>
  <c r="G62" i="3"/>
  <c r="G59" i="3"/>
  <c r="G57" i="3"/>
  <c r="G55" i="3"/>
  <c r="F54" i="3"/>
  <c r="F53" i="3"/>
  <c r="E52" i="3"/>
  <c r="L240" i="4"/>
  <c r="M240" i="5" s="1"/>
  <c r="F118" i="4"/>
  <c r="G118" i="5" s="1"/>
  <c r="K229" i="4"/>
  <c r="L229" i="5" s="1"/>
  <c r="B7" i="4"/>
  <c r="C7" i="5" s="1"/>
  <c r="E48" i="3"/>
  <c r="F120" i="4"/>
  <c r="G120" i="5" s="1"/>
  <c r="N254" i="4"/>
  <c r="O254" i="5" s="1"/>
  <c r="G49" i="3"/>
  <c r="C51" i="3"/>
  <c r="B12" i="4"/>
  <c r="C12" i="5" s="1"/>
  <c r="P264" i="4"/>
  <c r="Q264" i="5" s="1"/>
  <c r="E57" i="3"/>
  <c r="B16" i="4"/>
  <c r="C16" i="5" s="1"/>
  <c r="T292" i="4"/>
  <c r="U292" i="5" s="1"/>
  <c r="F64" i="3"/>
  <c r="B66" i="3"/>
  <c r="G168" i="4"/>
  <c r="H168" i="5" s="1"/>
  <c r="V311" i="4"/>
  <c r="W311" i="5" s="1"/>
  <c r="C46" i="4"/>
  <c r="D46" i="5" s="1"/>
  <c r="W314" i="4"/>
  <c r="X314" i="5" s="1"/>
  <c r="E73" i="3"/>
  <c r="G75" i="3"/>
  <c r="E77" i="3"/>
  <c r="B28" i="4"/>
  <c r="C28" i="5" s="1"/>
  <c r="AE369" i="4"/>
  <c r="AF369" i="5" s="1"/>
  <c r="F145" i="4"/>
  <c r="G145" i="5" s="1"/>
  <c r="AF380" i="4"/>
  <c r="AG380" i="5" s="1"/>
  <c r="E83" i="4"/>
  <c r="F83" i="5" s="1"/>
  <c r="I218" i="4"/>
  <c r="J218" i="5" s="1"/>
  <c r="G50" i="3"/>
  <c r="C52" i="3"/>
  <c r="D54" i="3"/>
  <c r="B14" i="4"/>
  <c r="C14" i="5" s="1"/>
  <c r="R278" i="4"/>
  <c r="S278" i="5" s="1"/>
  <c r="F61" i="3"/>
  <c r="F69" i="3"/>
  <c r="F77" i="3"/>
  <c r="F63" i="3"/>
  <c r="F75" i="3"/>
  <c r="E60" i="3"/>
  <c r="D43" i="6"/>
  <c r="E43" i="6" s="1"/>
  <c r="F43" i="6" s="1"/>
  <c r="B57" i="3"/>
  <c r="G52" i="3"/>
  <c r="A315" i="5" l="1"/>
  <c r="B315" i="5" s="1"/>
  <c r="A29" i="5"/>
  <c r="B29" i="5" s="1"/>
  <c r="A327" i="4"/>
  <c r="D11" i="6"/>
  <c r="E11" i="6" s="1"/>
  <c r="F11" i="6" s="1"/>
  <c r="A317" i="4"/>
  <c r="A57" i="5"/>
  <c r="B57" i="5" s="1"/>
  <c r="A217" i="5"/>
  <c r="B217" i="5" s="1"/>
  <c r="A125" i="5"/>
  <c r="B125" i="5" s="1"/>
  <c r="A168" i="4"/>
  <c r="A145" i="4"/>
  <c r="A307" i="4"/>
  <c r="A217" i="4"/>
  <c r="A365" i="5"/>
  <c r="B365" i="5" s="1"/>
  <c r="A77" i="5"/>
  <c r="B77" i="5" s="1"/>
  <c r="A25" i="4"/>
  <c r="A52" i="4"/>
  <c r="A126" i="4"/>
  <c r="A111" i="5"/>
  <c r="B111" i="5" s="1"/>
  <c r="A238" i="5"/>
  <c r="B238" i="5" s="1"/>
  <c r="A179" i="5"/>
  <c r="B179" i="5" s="1"/>
  <c r="A221" i="4"/>
  <c r="A76" i="5"/>
  <c r="B76" i="5" s="1"/>
  <c r="A292" i="5"/>
  <c r="B292" i="5" s="1"/>
  <c r="A341" i="5"/>
  <c r="B341" i="5" s="1"/>
  <c r="A60" i="5"/>
  <c r="B60" i="5" s="1"/>
  <c r="A7" i="4"/>
  <c r="A46" i="4"/>
  <c r="A211" i="4"/>
  <c r="A79" i="4"/>
  <c r="A33" i="5"/>
  <c r="B33" i="5" s="1"/>
  <c r="A175" i="5"/>
  <c r="B175" i="5" s="1"/>
  <c r="A315" i="4"/>
  <c r="A220" i="4"/>
  <c r="A72" i="5"/>
  <c r="B72" i="5" s="1"/>
  <c r="A43" i="4"/>
  <c r="A155" i="4"/>
  <c r="A76" i="4"/>
  <c r="A27" i="4"/>
  <c r="A9" i="4"/>
  <c r="A265" i="4"/>
  <c r="A378" i="4"/>
  <c r="A175" i="4"/>
  <c r="A343" i="5"/>
  <c r="B343" i="5" s="1"/>
  <c r="A235" i="4"/>
  <c r="A341" i="4"/>
  <c r="A238" i="4"/>
  <c r="A364" i="5"/>
  <c r="B364" i="5" s="1"/>
  <c r="A370" i="4"/>
  <c r="A160" i="5"/>
  <c r="B160" i="5" s="1"/>
  <c r="A27" i="5"/>
  <c r="B27" i="5" s="1"/>
  <c r="A9" i="5"/>
  <c r="B9" i="5" s="1"/>
  <c r="A177" i="4"/>
  <c r="A39" i="4"/>
  <c r="A147" i="4"/>
  <c r="A28" i="5"/>
  <c r="B28" i="5" s="1"/>
  <c r="A298" i="5"/>
  <c r="B298" i="5" s="1"/>
  <c r="A30" i="5"/>
  <c r="B30" i="5" s="1"/>
  <c r="A313" i="4"/>
  <c r="A50" i="4"/>
  <c r="A291" i="5"/>
  <c r="B291" i="5" s="1"/>
  <c r="A171" i="4"/>
  <c r="A16" i="5"/>
  <c r="B16" i="5" s="1"/>
  <c r="A317" i="5"/>
  <c r="B317" i="5" s="1"/>
  <c r="A335" i="4"/>
  <c r="A381" i="5"/>
  <c r="B381" i="5" s="1"/>
  <c r="A179" i="4"/>
  <c r="A297" i="4"/>
  <c r="A304" i="4"/>
  <c r="A169" i="5"/>
  <c r="B169" i="5" s="1"/>
  <c r="A339" i="5"/>
  <c r="B339" i="5" s="1"/>
  <c r="A215" i="4"/>
  <c r="A313" i="5"/>
  <c r="B313" i="5" s="1"/>
  <c r="A216" i="5"/>
  <c r="B216" i="5" s="1"/>
  <c r="A42" i="4"/>
  <c r="A240" i="5"/>
  <c r="B240" i="5" s="1"/>
  <c r="A308" i="5"/>
  <c r="B308" i="5" s="1"/>
  <c r="A165" i="4"/>
  <c r="A81" i="4"/>
  <c r="A353" i="5"/>
  <c r="B353" i="5" s="1"/>
  <c r="A266" i="5"/>
  <c r="B266" i="5" s="1"/>
  <c r="A16" i="4"/>
  <c r="A362" i="5"/>
  <c r="B362" i="5" s="1"/>
  <c r="A24" i="4"/>
  <c r="A7" i="5"/>
  <c r="B7" i="5" s="1"/>
  <c r="A243" i="5"/>
  <c r="B243" i="5" s="1"/>
  <c r="A79" i="5"/>
  <c r="B79" i="5" s="1"/>
  <c r="A20" i="5"/>
  <c r="B20" i="5" s="1"/>
  <c r="A136" i="5"/>
  <c r="B136" i="5" s="1"/>
  <c r="A367" i="4"/>
  <c r="A124" i="4"/>
  <c r="A116" i="4"/>
  <c r="A147" i="5"/>
  <c r="B147" i="5" s="1"/>
  <c r="A155" i="5"/>
  <c r="B155" i="5" s="1"/>
  <c r="A297" i="5"/>
  <c r="B297" i="5" s="1"/>
  <c r="A171" i="5"/>
  <c r="B171" i="5" s="1"/>
  <c r="A382" i="4"/>
  <c r="A223" i="5"/>
  <c r="B223" i="5" s="1"/>
  <c r="A369" i="4"/>
  <c r="A265" i="5"/>
  <c r="B265" i="5" s="1"/>
  <c r="A42" i="5"/>
  <c r="B42" i="5" s="1"/>
  <c r="A314" i="4"/>
  <c r="A49" i="5"/>
  <c r="B49" i="5" s="1"/>
  <c r="A152" i="4"/>
  <c r="A308" i="4"/>
  <c r="A207" i="4"/>
  <c r="A52" i="5"/>
  <c r="B52" i="5" s="1"/>
  <c r="A376" i="4"/>
  <c r="A233" i="4"/>
  <c r="A262" i="4"/>
  <c r="A329" i="4"/>
  <c r="A78" i="5"/>
  <c r="B78" i="5" s="1"/>
  <c r="A385" i="5"/>
  <c r="B385" i="5" s="1"/>
  <c r="A111" i="4"/>
  <c r="A350" i="4"/>
  <c r="A25" i="5"/>
  <c r="B25" i="5" s="1"/>
  <c r="A205" i="5"/>
  <c r="B205" i="5" s="1"/>
  <c r="A251" i="4"/>
  <c r="A257" i="4"/>
  <c r="A115" i="5"/>
  <c r="B115" i="5" s="1"/>
  <c r="A247" i="5"/>
  <c r="B247" i="5" s="1"/>
  <c r="A157" i="4"/>
  <c r="A77" i="4"/>
  <c r="A373" i="5"/>
  <c r="B373" i="5" s="1"/>
  <c r="A22" i="4"/>
  <c r="A348" i="4"/>
  <c r="A356" i="4"/>
  <c r="A139" i="5"/>
  <c r="B139" i="5" s="1"/>
  <c r="A376" i="5"/>
  <c r="B376" i="5" s="1"/>
  <c r="A250" i="5"/>
  <c r="B250" i="5" s="1"/>
  <c r="A66" i="4"/>
  <c r="A344" i="4"/>
  <c r="A56" i="4"/>
  <c r="A189" i="4"/>
  <c r="A197" i="5"/>
  <c r="B197" i="5" s="1"/>
  <c r="A215" i="5"/>
  <c r="B215" i="5" s="1"/>
  <c r="A128" i="4"/>
  <c r="A41" i="4"/>
  <c r="A321" i="5"/>
  <c r="B321" i="5" s="1"/>
  <c r="A70" i="4"/>
  <c r="A168" i="5"/>
  <c r="B168" i="5" s="1"/>
  <c r="A22" i="5"/>
  <c r="B22" i="5" s="1"/>
  <c r="A134" i="4"/>
  <c r="A326" i="5"/>
  <c r="B326" i="5" s="1"/>
  <c r="A5" i="5"/>
  <c r="B5" i="5" s="1"/>
  <c r="A126" i="5"/>
  <c r="B126" i="5" s="1"/>
  <c r="A11" i="5"/>
  <c r="B11" i="5" s="1"/>
  <c r="A45" i="4"/>
  <c r="A321" i="4"/>
  <c r="A247" i="4"/>
  <c r="A153" i="5"/>
  <c r="B153" i="5" s="1"/>
  <c r="A66" i="5"/>
  <c r="B66" i="5" s="1"/>
  <c r="A195" i="4"/>
  <c r="A82" i="4"/>
  <c r="A157" i="5"/>
  <c r="B157" i="5" s="1"/>
  <c r="A304" i="5"/>
  <c r="B304" i="5" s="1"/>
  <c r="A167" i="5"/>
  <c r="B167" i="5" s="1"/>
  <c r="A173" i="4"/>
  <c r="A373" i="4"/>
  <c r="A56" i="5"/>
  <c r="B56" i="5" s="1"/>
  <c r="A277" i="5"/>
  <c r="B277" i="5" s="1"/>
  <c r="A305" i="4"/>
  <c r="A338" i="5"/>
  <c r="B338" i="5" s="1"/>
  <c r="A289" i="4"/>
  <c r="A36" i="4"/>
  <c r="A216" i="4"/>
  <c r="A10" i="5"/>
  <c r="B10" i="5" s="1"/>
  <c r="A41" i="5"/>
  <c r="B41" i="5" s="1"/>
  <c r="A43" i="5"/>
  <c r="B43" i="5" s="1"/>
  <c r="A219" i="4"/>
  <c r="A117" i="5"/>
  <c r="B117" i="5" s="1"/>
  <c r="A203" i="4"/>
  <c r="A329" i="5"/>
  <c r="B329" i="5" s="1"/>
  <c r="A78" i="4"/>
  <c r="A344" i="5"/>
  <c r="B344" i="5" s="1"/>
  <c r="A230" i="4"/>
  <c r="A290" i="4"/>
  <c r="A163" i="5"/>
  <c r="B163" i="5" s="1"/>
  <c r="A311" i="5"/>
  <c r="B311" i="5" s="1"/>
  <c r="A339" i="4"/>
  <c r="A144" i="5"/>
  <c r="B144" i="5" s="1"/>
  <c r="A384" i="5"/>
  <c r="B384" i="5" s="1"/>
  <c r="A189" i="5"/>
  <c r="B189" i="5" s="1"/>
  <c r="A197" i="4"/>
  <c r="A326" i="4"/>
  <c r="A338" i="4"/>
  <c r="A289" i="5"/>
  <c r="B289" i="5" s="1"/>
  <c r="A251" i="5"/>
  <c r="B251" i="5" s="1"/>
  <c r="A31" i="4"/>
  <c r="A296" i="5"/>
  <c r="B296" i="5" s="1"/>
  <c r="A10" i="4"/>
  <c r="A257" i="5"/>
  <c r="B257" i="5" s="1"/>
  <c r="A286" i="5"/>
  <c r="B286" i="5" s="1"/>
  <c r="A300" i="4"/>
  <c r="A45" i="5"/>
  <c r="B45" i="5" s="1"/>
  <c r="A47" i="4"/>
  <c r="A115" i="4"/>
  <c r="A117" i="4"/>
  <c r="A119" i="5"/>
  <c r="B119" i="5" s="1"/>
  <c r="A262" i="5"/>
  <c r="B262" i="5" s="1"/>
  <c r="A280" i="4"/>
  <c r="A74" i="4"/>
  <c r="A357" i="5"/>
  <c r="B357" i="5" s="1"/>
  <c r="A82" i="5"/>
  <c r="B82" i="5" s="1"/>
  <c r="A108" i="5"/>
  <c r="B108" i="5" s="1"/>
  <c r="A33" i="4"/>
  <c r="A19" i="4"/>
  <c r="A306" i="4"/>
  <c r="A19" i="5"/>
  <c r="B19" i="5" s="1"/>
  <c r="A306" i="5"/>
  <c r="B306" i="5" s="1"/>
  <c r="A276" i="5"/>
  <c r="B276" i="5" s="1"/>
  <c r="A159" i="4"/>
  <c r="A325" i="5"/>
  <c r="B325" i="5" s="1"/>
  <c r="A378" i="5"/>
  <c r="B378" i="5" s="1"/>
  <c r="A181" i="5"/>
  <c r="B181" i="5" s="1"/>
  <c r="A201" i="4"/>
  <c r="A382" i="5"/>
  <c r="B382" i="5" s="1"/>
  <c r="A101" i="5"/>
  <c r="B101" i="5" s="1"/>
  <c r="A223" i="4"/>
  <c r="A132" i="4"/>
  <c r="A28" i="4"/>
  <c r="A229" i="4"/>
  <c r="A383" i="4"/>
  <c r="A54" i="4"/>
  <c r="A367" i="5"/>
  <c r="B367" i="5" s="1"/>
  <c r="A38" i="4"/>
  <c r="A39" i="5"/>
  <c r="B39" i="5" s="1"/>
  <c r="A293" i="5"/>
  <c r="B293" i="5" s="1"/>
  <c r="A314" i="5"/>
  <c r="B314" i="5" s="1"/>
  <c r="A335" i="5"/>
  <c r="B335" i="5" s="1"/>
  <c r="A342" i="5"/>
  <c r="B342" i="5" s="1"/>
  <c r="A240" i="4"/>
  <c r="A199" i="4"/>
  <c r="A71" i="5"/>
  <c r="B71" i="5" s="1"/>
  <c r="A266" i="4"/>
  <c r="A298" i="4"/>
  <c r="A235" i="5"/>
  <c r="B235" i="5" s="1"/>
  <c r="A18" i="5"/>
  <c r="B18" i="5" s="1"/>
  <c r="A282" i="4"/>
  <c r="A380" i="5"/>
  <c r="B380" i="5" s="1"/>
  <c r="A226" i="4"/>
  <c r="A255" i="4"/>
  <c r="A191" i="4"/>
  <c r="A340" i="5"/>
  <c r="B340" i="5" s="1"/>
  <c r="A368" i="5"/>
  <c r="B368" i="5" s="1"/>
  <c r="A181" i="4"/>
  <c r="A64" i="5"/>
  <c r="B64" i="5" s="1"/>
  <c r="A193" i="4"/>
  <c r="A213" i="4"/>
  <c r="A32" i="4"/>
  <c r="A183" i="4"/>
  <c r="A383" i="5"/>
  <c r="B383" i="5" s="1"/>
  <c r="A54" i="5"/>
  <c r="B54" i="5" s="1"/>
  <c r="A282" i="5"/>
  <c r="B282" i="5" s="1"/>
  <c r="A380" i="4"/>
  <c r="A272" i="4"/>
  <c r="A342" i="4"/>
  <c r="A226" i="5"/>
  <c r="B226" i="5" s="1"/>
  <c r="A118" i="4"/>
  <c r="A152" i="5"/>
  <c r="B152" i="5" s="1"/>
  <c r="A191" i="5"/>
  <c r="B191" i="5" s="1"/>
  <c r="A340" i="4"/>
  <c r="A211" i="5"/>
  <c r="B211" i="5" s="1"/>
  <c r="A94" i="5"/>
  <c r="B94" i="5" s="1"/>
  <c r="A295" i="5"/>
  <c r="B295" i="5" s="1"/>
  <c r="A94" i="4"/>
  <c r="A295" i="4"/>
  <c r="A63" i="5"/>
  <c r="B63" i="5" s="1"/>
  <c r="A259" i="5"/>
  <c r="B259" i="5" s="1"/>
  <c r="A259" i="4"/>
  <c r="A63" i="4"/>
  <c r="A129" i="5"/>
  <c r="B129" i="5" s="1"/>
  <c r="A129" i="4"/>
  <c r="A149" i="5"/>
  <c r="B149" i="5" s="1"/>
  <c r="A234" i="5"/>
  <c r="B234" i="5" s="1"/>
  <c r="A234" i="4"/>
  <c r="A149" i="4"/>
  <c r="A174" i="5"/>
  <c r="B174" i="5" s="1"/>
  <c r="A174" i="4"/>
  <c r="A346" i="5"/>
  <c r="B346" i="5" s="1"/>
  <c r="A346" i="4"/>
  <c r="A121" i="5"/>
  <c r="B121" i="5" s="1"/>
  <c r="A261" i="5"/>
  <c r="B261" i="5" s="1"/>
  <c r="A261" i="4"/>
  <c r="A121" i="4"/>
  <c r="A164" i="4"/>
  <c r="A164" i="5"/>
  <c r="B164" i="5" s="1"/>
  <c r="A170" i="5"/>
  <c r="B170" i="5" s="1"/>
  <c r="A318" i="5"/>
  <c r="B318" i="5" s="1"/>
  <c r="A170" i="4"/>
  <c r="A318" i="4"/>
  <c r="A68" i="5"/>
  <c r="B68" i="5" s="1"/>
  <c r="A294" i="5"/>
  <c r="B294" i="5" s="1"/>
  <c r="A68" i="4"/>
  <c r="A294" i="4"/>
  <c r="A73" i="5"/>
  <c r="B73" i="5" s="1"/>
  <c r="A322" i="5"/>
  <c r="B322" i="5" s="1"/>
  <c r="A73" i="4"/>
  <c r="A322" i="4"/>
  <c r="A361" i="5"/>
  <c r="B361" i="5" s="1"/>
  <c r="A361" i="4"/>
  <c r="A210" i="4"/>
  <c r="A210" i="5"/>
  <c r="B210" i="5" s="1"/>
  <c r="A138" i="5"/>
  <c r="B138" i="5" s="1"/>
  <c r="A138" i="4"/>
  <c r="A331" i="4"/>
  <c r="A331" i="5"/>
  <c r="B331" i="5" s="1"/>
  <c r="A176" i="5"/>
  <c r="B176" i="5" s="1"/>
  <c r="A360" i="5"/>
  <c r="B360" i="5" s="1"/>
  <c r="A176" i="4"/>
  <c r="A360" i="4"/>
  <c r="A21" i="5"/>
  <c r="B21" i="5" s="1"/>
  <c r="A320" i="5"/>
  <c r="B320" i="5" s="1"/>
  <c r="A21" i="4"/>
  <c r="A320" i="4"/>
  <c r="A61" i="5"/>
  <c r="B61" i="5" s="1"/>
  <c r="A245" i="5"/>
  <c r="B245" i="5" s="1"/>
  <c r="A245" i="4"/>
  <c r="A61" i="4"/>
  <c r="A53" i="5"/>
  <c r="B53" i="5" s="1"/>
  <c r="A363" i="5"/>
  <c r="B363" i="5" s="1"/>
  <c r="A363" i="4"/>
  <c r="A53" i="4"/>
  <c r="A95" i="5"/>
  <c r="B95" i="5" s="1"/>
  <c r="A95" i="4"/>
  <c r="D15" i="6"/>
  <c r="E15" i="6" s="1"/>
  <c r="F15" i="6" s="1"/>
  <c r="A107" i="5"/>
  <c r="B107" i="5" s="1"/>
  <c r="A337" i="5"/>
  <c r="B337" i="5" s="1"/>
  <c r="A337" i="4"/>
  <c r="A107" i="4"/>
  <c r="A55" i="5"/>
  <c r="B55" i="5" s="1"/>
  <c r="A377" i="5"/>
  <c r="B377" i="5" s="1"/>
  <c r="A55" i="4"/>
  <c r="A377" i="4"/>
  <c r="A58" i="5"/>
  <c r="B58" i="5" s="1"/>
  <c r="A224" i="5"/>
  <c r="B224" i="5" s="1"/>
  <c r="A58" i="4"/>
  <c r="A224" i="4"/>
  <c r="A141" i="5"/>
  <c r="B141" i="5" s="1"/>
  <c r="A352" i="5"/>
  <c r="B352" i="5" s="1"/>
  <c r="A352" i="4"/>
  <c r="A141" i="4"/>
  <c r="A15" i="5"/>
  <c r="B15" i="5" s="1"/>
  <c r="A285" i="5"/>
  <c r="B285" i="5" s="1"/>
  <c r="A15" i="4"/>
  <c r="A285" i="4"/>
  <c r="A187" i="5"/>
  <c r="B187" i="5" s="1"/>
  <c r="A263" i="5"/>
  <c r="B263" i="5" s="1"/>
  <c r="A263" i="4"/>
  <c r="A187" i="4"/>
  <c r="D19" i="6"/>
  <c r="E19" i="6" s="1"/>
  <c r="F19" i="6" s="1"/>
  <c r="D22" i="6"/>
  <c r="E22" i="6" s="1"/>
  <c r="F22" i="6" s="1"/>
  <c r="D24" i="6"/>
  <c r="E24" i="6" s="1"/>
  <c r="F24" i="6" s="1"/>
  <c r="D31" i="6"/>
  <c r="E31" i="6" s="1"/>
  <c r="F31" i="6" s="1"/>
  <c r="D34" i="6"/>
  <c r="E34" i="6" s="1"/>
  <c r="F34" i="6" s="1"/>
  <c r="A37" i="5"/>
  <c r="B37" i="5" s="1"/>
  <c r="A258" i="5"/>
  <c r="B258" i="5" s="1"/>
  <c r="A37" i="4"/>
  <c r="A258" i="4"/>
  <c r="A287" i="5"/>
  <c r="B287" i="5" s="1"/>
  <c r="A67" i="5"/>
  <c r="B67" i="5" s="1"/>
  <c r="A287" i="4"/>
  <c r="A67" i="4"/>
  <c r="A336" i="5"/>
  <c r="B336" i="5" s="1"/>
  <c r="A75" i="5"/>
  <c r="B75" i="5" s="1"/>
  <c r="A336" i="4"/>
  <c r="A75" i="4"/>
  <c r="A212" i="5"/>
  <c r="B212" i="5" s="1"/>
  <c r="A375" i="5"/>
  <c r="B375" i="5" s="1"/>
  <c r="A375" i="4"/>
  <c r="A212" i="4"/>
  <c r="A17" i="5"/>
  <c r="B17" i="5" s="1"/>
  <c r="A17" i="4"/>
  <c r="A299" i="4"/>
  <c r="A299" i="5"/>
  <c r="B299" i="5" s="1"/>
  <c r="A88" i="5"/>
  <c r="B88" i="5" s="1"/>
  <c r="A253" i="5"/>
  <c r="B253" i="5" s="1"/>
  <c r="A88" i="4"/>
  <c r="A253" i="4"/>
  <c r="A102" i="5"/>
  <c r="B102" i="5" s="1"/>
  <c r="A102" i="4"/>
  <c r="D13" i="6"/>
  <c r="E13" i="6" s="1"/>
  <c r="F13" i="6" s="1"/>
  <c r="A44" i="5"/>
  <c r="B44" i="5" s="1"/>
  <c r="A44" i="4"/>
  <c r="A142" i="5"/>
  <c r="B142" i="5" s="1"/>
  <c r="A359" i="5"/>
  <c r="B359" i="5" s="1"/>
  <c r="A142" i="4"/>
  <c r="A359" i="4"/>
  <c r="A106" i="4"/>
  <c r="A106" i="5"/>
  <c r="B106" i="5" s="1"/>
  <c r="A330" i="5"/>
  <c r="B330" i="5" s="1"/>
  <c r="A330" i="4"/>
  <c r="A34" i="5"/>
  <c r="B34" i="5" s="1"/>
  <c r="A237" i="5"/>
  <c r="B237" i="5" s="1"/>
  <c r="A34" i="4"/>
  <c r="A237" i="4"/>
  <c r="A83" i="5"/>
  <c r="B83" i="5" s="1"/>
  <c r="A218" i="5"/>
  <c r="B218" i="5" s="1"/>
  <c r="A218" i="4"/>
  <c r="A83" i="4"/>
  <c r="A154" i="5"/>
  <c r="B154" i="5" s="1"/>
  <c r="A269" i="5"/>
  <c r="B269" i="5" s="1"/>
  <c r="A154" i="4"/>
  <c r="A269" i="4"/>
  <c r="A172" i="5"/>
  <c r="B172" i="5" s="1"/>
  <c r="A172" i="4"/>
  <c r="A332" i="5"/>
  <c r="B332" i="5" s="1"/>
  <c r="A332" i="4"/>
  <c r="A194" i="5"/>
  <c r="B194" i="5" s="1"/>
  <c r="A194" i="4"/>
  <c r="A312" i="5"/>
  <c r="B312" i="5" s="1"/>
  <c r="A202" i="5"/>
  <c r="B202" i="5" s="1"/>
  <c r="A202" i="4"/>
  <c r="A312" i="4"/>
  <c r="A333" i="5"/>
  <c r="B333" i="5" s="1"/>
  <c r="A333" i="4"/>
  <c r="A206" i="5"/>
  <c r="B206" i="5" s="1"/>
  <c r="A206" i="4"/>
  <c r="A133" i="5"/>
  <c r="B133" i="5" s="1"/>
  <c r="A133" i="4"/>
  <c r="A51" i="5"/>
  <c r="B51" i="5" s="1"/>
  <c r="A349" i="4"/>
  <c r="A349" i="5"/>
  <c r="B349" i="5" s="1"/>
  <c r="A51" i="4"/>
  <c r="A97" i="5"/>
  <c r="B97" i="5" s="1"/>
  <c r="A97" i="4"/>
  <c r="D10" i="6"/>
  <c r="E10" i="6" s="1"/>
  <c r="F10" i="6" s="1"/>
  <c r="A182" i="5"/>
  <c r="B182" i="5" s="1"/>
  <c r="A228" i="5"/>
  <c r="B228" i="5" s="1"/>
  <c r="A182" i="4"/>
  <c r="A228" i="4"/>
  <c r="A80" i="5"/>
  <c r="B80" i="5" s="1"/>
  <c r="A80" i="4"/>
  <c r="A371" i="4"/>
  <c r="A371" i="5"/>
  <c r="B371" i="5" s="1"/>
  <c r="A100" i="5"/>
  <c r="B100" i="5" s="1"/>
  <c r="A100" i="4"/>
  <c r="D14" i="6"/>
  <c r="E14" i="6" s="1"/>
  <c r="F14" i="6" s="1"/>
  <c r="A96" i="5"/>
  <c r="B96" i="5" s="1"/>
  <c r="A96" i="4"/>
  <c r="A23" i="5"/>
  <c r="B23" i="5" s="1"/>
  <c r="A334" i="5"/>
  <c r="B334" i="5" s="1"/>
  <c r="A23" i="4"/>
  <c r="A334" i="4"/>
  <c r="A123" i="5"/>
  <c r="B123" i="5" s="1"/>
  <c r="A275" i="4"/>
  <c r="A123" i="4"/>
  <c r="A275" i="5"/>
  <c r="B275" i="5" s="1"/>
  <c r="A85" i="5"/>
  <c r="B85" i="5" s="1"/>
  <c r="A232" i="5"/>
  <c r="B232" i="5" s="1"/>
  <c r="A232" i="4"/>
  <c r="A85" i="4"/>
  <c r="D18" i="6"/>
  <c r="E18" i="6" s="1"/>
  <c r="F18" i="6" s="1"/>
  <c r="D21" i="6"/>
  <c r="E21" i="6" s="1"/>
  <c r="F21" i="6" s="1"/>
  <c r="D26" i="6"/>
  <c r="E26" i="6" s="1"/>
  <c r="F26" i="6" s="1"/>
  <c r="D28" i="6"/>
  <c r="E28" i="6" s="1"/>
  <c r="F28" i="6" s="1"/>
  <c r="D30" i="6"/>
  <c r="E30" i="6" s="1"/>
  <c r="F30" i="6" s="1"/>
  <c r="D33" i="6"/>
  <c r="E33" i="6" s="1"/>
  <c r="F33" i="6" s="1"/>
  <c r="D37" i="6"/>
  <c r="E37" i="6" s="1"/>
  <c r="F37" i="6" s="1"/>
  <c r="A188" i="5"/>
  <c r="B188" i="5" s="1"/>
  <c r="A270" i="5"/>
  <c r="B270" i="5" s="1"/>
  <c r="A188" i="4"/>
  <c r="A270" i="4"/>
  <c r="A192" i="5"/>
  <c r="B192" i="5" s="1"/>
  <c r="A192" i="4"/>
  <c r="A200" i="5"/>
  <c r="B200" i="5" s="1"/>
  <c r="A200" i="4"/>
  <c r="A204" i="5"/>
  <c r="B204" i="5" s="1"/>
  <c r="A319" i="5"/>
  <c r="B319" i="5" s="1"/>
  <c r="A319" i="4"/>
  <c r="A204" i="4"/>
  <c r="A208" i="5"/>
  <c r="B208" i="5" s="1"/>
  <c r="A347" i="5"/>
  <c r="B347" i="5" s="1"/>
  <c r="A347" i="4"/>
  <c r="A208" i="4"/>
  <c r="D42" i="6"/>
  <c r="E42" i="6" s="1"/>
  <c r="F42" i="6" s="1"/>
  <c r="A104" i="5"/>
  <c r="B104" i="5" s="1"/>
  <c r="A316" i="5"/>
  <c r="B316" i="5" s="1"/>
  <c r="A104" i="4"/>
  <c r="A316" i="4"/>
  <c r="A150" i="5"/>
  <c r="B150" i="5" s="1"/>
  <c r="A241" i="5"/>
  <c r="B241" i="5" s="1"/>
  <c r="A150" i="4"/>
  <c r="A241" i="4"/>
  <c r="A256" i="5"/>
  <c r="B256" i="5" s="1"/>
  <c r="A186" i="5"/>
  <c r="B186" i="5" s="1"/>
  <c r="A186" i="4"/>
  <c r="A256" i="4"/>
  <c r="A309" i="5"/>
  <c r="B309" i="5" s="1"/>
  <c r="A103" i="5"/>
  <c r="B103" i="5" s="1"/>
  <c r="A309" i="4"/>
  <c r="A103" i="4"/>
  <c r="A48" i="5"/>
  <c r="B48" i="5" s="1"/>
  <c r="A48" i="4"/>
  <c r="A328" i="4"/>
  <c r="A328" i="5"/>
  <c r="B328" i="5" s="1"/>
  <c r="A151" i="5"/>
  <c r="B151" i="5" s="1"/>
  <c r="A248" i="5"/>
  <c r="B248" i="5" s="1"/>
  <c r="A151" i="4"/>
  <c r="A248" i="4"/>
  <c r="A135" i="5"/>
  <c r="B135" i="5" s="1"/>
  <c r="A310" i="5"/>
  <c r="B310" i="5" s="1"/>
  <c r="A135" i="4"/>
  <c r="A310" i="4"/>
  <c r="A92" i="5"/>
  <c r="B92" i="5" s="1"/>
  <c r="A281" i="5"/>
  <c r="B281" i="5" s="1"/>
  <c r="A92" i="4"/>
  <c r="A281" i="4"/>
  <c r="A148" i="5"/>
  <c r="B148" i="5" s="1"/>
  <c r="A227" i="5"/>
  <c r="B227" i="5" s="1"/>
  <c r="A148" i="4"/>
  <c r="A227" i="4"/>
  <c r="A87" i="5"/>
  <c r="B87" i="5" s="1"/>
  <c r="A246" i="5"/>
  <c r="B246" i="5" s="1"/>
  <c r="A87" i="4"/>
  <c r="A246" i="4"/>
  <c r="A156" i="5"/>
  <c r="B156" i="5" s="1"/>
  <c r="A283" i="5"/>
  <c r="B283" i="5" s="1"/>
  <c r="A156" i="4"/>
  <c r="A283" i="4"/>
  <c r="A161" i="5"/>
  <c r="B161" i="5" s="1"/>
  <c r="A161" i="4"/>
  <c r="A65" i="5"/>
  <c r="B65" i="5" s="1"/>
  <c r="A273" i="5"/>
  <c r="B273" i="5" s="1"/>
  <c r="A273" i="4"/>
  <c r="A65" i="4"/>
  <c r="A69" i="5"/>
  <c r="B69" i="5" s="1"/>
  <c r="A301" i="5"/>
  <c r="B301" i="5" s="1"/>
  <c r="A301" i="4"/>
  <c r="A69" i="4"/>
  <c r="A146" i="5"/>
  <c r="B146" i="5" s="1"/>
  <c r="A146" i="4"/>
  <c r="A387" i="4"/>
  <c r="A387" i="5"/>
  <c r="B387" i="5" s="1"/>
  <c r="A13" i="5"/>
  <c r="B13" i="5" s="1"/>
  <c r="A271" i="5"/>
  <c r="B271" i="5" s="1"/>
  <c r="A271" i="4"/>
  <c r="A13" i="4"/>
  <c r="A122" i="5"/>
  <c r="B122" i="5" s="1"/>
  <c r="A122" i="4"/>
  <c r="A268" i="4"/>
  <c r="A268" i="5"/>
  <c r="B268" i="5" s="1"/>
  <c r="A93" i="5"/>
  <c r="B93" i="5" s="1"/>
  <c r="A288" i="5"/>
  <c r="B288" i="5" s="1"/>
  <c r="A288" i="4"/>
  <c r="A93" i="4"/>
  <c r="A114" i="5"/>
  <c r="B114" i="5" s="1"/>
  <c r="A386" i="5"/>
  <c r="B386" i="5" s="1"/>
  <c r="A114" i="4"/>
  <c r="A386" i="4"/>
  <c r="A209" i="5"/>
  <c r="B209" i="5" s="1"/>
  <c r="A354" i="5"/>
  <c r="B354" i="5" s="1"/>
  <c r="A209" i="4"/>
  <c r="A354" i="4"/>
  <c r="A98" i="5"/>
  <c r="B98" i="5" s="1"/>
  <c r="A302" i="5"/>
  <c r="B302" i="5" s="1"/>
  <c r="A98" i="4"/>
  <c r="A302" i="4"/>
  <c r="A91" i="5"/>
  <c r="B91" i="5" s="1"/>
  <c r="A91" i="4"/>
  <c r="A274" i="5"/>
  <c r="B274" i="5" s="1"/>
  <c r="A274" i="4"/>
  <c r="D38" i="6"/>
  <c r="E38" i="6" s="1"/>
  <c r="F38" i="6" s="1"/>
  <c r="A12" i="5"/>
  <c r="B12" i="5" s="1"/>
  <c r="A264" i="5"/>
  <c r="B264" i="5" s="1"/>
  <c r="A12" i="4"/>
  <c r="A264" i="4"/>
  <c r="A137" i="5"/>
  <c r="B137" i="5" s="1"/>
  <c r="A137" i="4"/>
  <c r="A324" i="4"/>
  <c r="A324" i="5"/>
  <c r="B324" i="5" s="1"/>
  <c r="A185" i="5"/>
  <c r="B185" i="5" s="1"/>
  <c r="A249" i="5"/>
  <c r="B249" i="5" s="1"/>
  <c r="A185" i="4"/>
  <c r="A249" i="4"/>
  <c r="D17" i="6"/>
  <c r="E17" i="6" s="1"/>
  <c r="F17" i="6" s="1"/>
  <c r="D23" i="6"/>
  <c r="E23" i="6" s="1"/>
  <c r="F23" i="6" s="1"/>
  <c r="D25" i="6"/>
  <c r="E25" i="6" s="1"/>
  <c r="F25" i="6" s="1"/>
  <c r="D32" i="6"/>
  <c r="E32" i="6" s="1"/>
  <c r="F32" i="6" s="1"/>
  <c r="D36" i="6"/>
  <c r="E36" i="6" s="1"/>
  <c r="F36" i="6" s="1"/>
  <c r="A6" i="5"/>
  <c r="B6" i="5" s="1"/>
  <c r="A6" i="4"/>
  <c r="A222" i="5"/>
  <c r="B222" i="5" s="1"/>
  <c r="A222" i="4"/>
  <c r="A143" i="5"/>
  <c r="B143" i="5" s="1"/>
  <c r="A366" i="5"/>
  <c r="B366" i="5" s="1"/>
  <c r="A143" i="4"/>
  <c r="A366" i="4"/>
  <c r="A184" i="5"/>
  <c r="B184" i="5" s="1"/>
  <c r="A184" i="4"/>
  <c r="A242" i="4"/>
  <c r="A242" i="5"/>
  <c r="B242" i="5" s="1"/>
  <c r="A84" i="5"/>
  <c r="B84" i="5" s="1"/>
  <c r="A225" i="5"/>
  <c r="B225" i="5" s="1"/>
  <c r="A84" i="4"/>
  <c r="A225" i="4"/>
  <c r="A14" i="5"/>
  <c r="B14" i="5" s="1"/>
  <c r="A278" i="5"/>
  <c r="B278" i="5" s="1"/>
  <c r="A14" i="4"/>
  <c r="A278" i="4"/>
  <c r="A140" i="5"/>
  <c r="B140" i="5" s="1"/>
  <c r="A140" i="4"/>
  <c r="A345" i="5"/>
  <c r="B345" i="5" s="1"/>
  <c r="A345" i="4"/>
  <c r="A127" i="5"/>
  <c r="B127" i="5" s="1"/>
  <c r="A127" i="4"/>
  <c r="A35" i="5"/>
  <c r="B35" i="5" s="1"/>
  <c r="A244" i="5"/>
  <c r="B244" i="5" s="1"/>
  <c r="A35" i="4"/>
  <c r="A244" i="4"/>
  <c r="A110" i="5"/>
  <c r="B110" i="5" s="1"/>
  <c r="A110" i="4"/>
  <c r="A358" i="5"/>
  <c r="B358" i="5" s="1"/>
  <c r="A358" i="4"/>
  <c r="A130" i="5"/>
  <c r="B130" i="5" s="1"/>
  <c r="A303" i="5"/>
  <c r="B303" i="5" s="1"/>
  <c r="A130" i="4"/>
  <c r="A303" i="4"/>
  <c r="A254" i="5"/>
  <c r="B254" i="5" s="1"/>
  <c r="A254" i="4"/>
  <c r="A120" i="4"/>
  <c r="A120" i="5"/>
  <c r="B120" i="5" s="1"/>
  <c r="A158" i="5"/>
  <c r="B158" i="5" s="1"/>
  <c r="A158" i="4"/>
  <c r="A162" i="5"/>
  <c r="B162" i="5" s="1"/>
  <c r="A162" i="4"/>
  <c r="A166" i="5"/>
  <c r="B166" i="5" s="1"/>
  <c r="A166" i="4"/>
  <c r="A190" i="4"/>
  <c r="A284" i="5"/>
  <c r="B284" i="5" s="1"/>
  <c r="A284" i="4"/>
  <c r="A190" i="5"/>
  <c r="B190" i="5" s="1"/>
  <c r="A198" i="5"/>
  <c r="B198" i="5" s="1"/>
  <c r="A198" i="4"/>
  <c r="A389" i="5"/>
  <c r="B389" i="5" s="1"/>
  <c r="A214" i="5"/>
  <c r="B214" i="5" s="1"/>
  <c r="A389" i="4"/>
  <c r="A214" i="4"/>
  <c r="A131" i="5"/>
  <c r="B131" i="5" s="1"/>
  <c r="A131" i="4"/>
  <c r="A112" i="5"/>
  <c r="B112" i="5" s="1"/>
  <c r="A372" i="5"/>
  <c r="B372" i="5" s="1"/>
  <c r="A112" i="4"/>
  <c r="A372" i="4"/>
  <c r="A89" i="5"/>
  <c r="B89" i="5" s="1"/>
  <c r="A260" i="5"/>
  <c r="B260" i="5" s="1"/>
  <c r="A89" i="4"/>
  <c r="A260" i="4"/>
  <c r="A109" i="5"/>
  <c r="B109" i="5" s="1"/>
  <c r="A351" i="4"/>
  <c r="A351" i="5"/>
  <c r="B351" i="5" s="1"/>
  <c r="A109" i="4"/>
  <c r="A178" i="5"/>
  <c r="B178" i="5" s="1"/>
  <c r="A178" i="4"/>
  <c r="A374" i="4"/>
  <c r="A374" i="5"/>
  <c r="B374" i="5" s="1"/>
  <c r="A86" i="5"/>
  <c r="B86" i="5" s="1"/>
  <c r="A239" i="5"/>
  <c r="B239" i="5" s="1"/>
  <c r="A86" i="4"/>
  <c r="A239" i="4"/>
  <c r="D16" i="6"/>
  <c r="E16" i="6" s="1"/>
  <c r="F16" i="6" s="1"/>
  <c r="A113" i="5"/>
  <c r="B113" i="5" s="1"/>
  <c r="A379" i="5"/>
  <c r="B379" i="5" s="1"/>
  <c r="A379" i="4"/>
  <c r="A113" i="4"/>
  <c r="A180" i="5"/>
  <c r="B180" i="5" s="1"/>
  <c r="A388" i="5"/>
  <c r="B388" i="5" s="1"/>
  <c r="A180" i="4"/>
  <c r="A388" i="4"/>
  <c r="A26" i="5"/>
  <c r="B26" i="5" s="1"/>
  <c r="A26" i="4"/>
  <c r="A355" i="4"/>
  <c r="A355" i="5"/>
  <c r="B355" i="5" s="1"/>
  <c r="A62" i="5"/>
  <c r="B62" i="5" s="1"/>
  <c r="A252" i="5"/>
  <c r="B252" i="5" s="1"/>
  <c r="A62" i="4"/>
  <c r="A252" i="4"/>
  <c r="D40" i="6"/>
  <c r="E40" i="6" s="1"/>
  <c r="F40" i="6" s="1"/>
  <c r="A99" i="4"/>
  <c r="A99" i="5"/>
  <c r="B99" i="5" s="1"/>
  <c r="A59" i="5"/>
  <c r="B59" i="5" s="1"/>
  <c r="A231" i="5"/>
  <c r="B231" i="5" s="1"/>
  <c r="A59" i="4"/>
  <c r="A231" i="4"/>
  <c r="D20" i="6"/>
  <c r="E20" i="6" s="1"/>
  <c r="F20" i="6" s="1"/>
  <c r="D27" i="6"/>
  <c r="E27" i="6" s="1"/>
  <c r="F27" i="6" s="1"/>
  <c r="D29" i="6"/>
  <c r="E29" i="6" s="1"/>
  <c r="F29" i="6" s="1"/>
  <c r="D35" i="6"/>
  <c r="E35" i="6" s="1"/>
  <c r="F35" i="6" s="1"/>
  <c r="A8" i="5"/>
  <c r="B8" i="5" s="1"/>
  <c r="A236" i="5"/>
  <c r="B236" i="5" s="1"/>
  <c r="A8" i="4"/>
  <c r="A236" i="4"/>
  <c r="A196" i="5"/>
  <c r="B196" i="5" s="1"/>
  <c r="A196" i="4"/>
  <c r="A90" i="5"/>
  <c r="B90" i="5" s="1"/>
  <c r="A90" i="4"/>
  <c r="A267" i="4"/>
  <c r="A267" i="5"/>
  <c r="B267" i="5" s="1"/>
  <c r="A105" i="5"/>
  <c r="B105" i="5" s="1"/>
  <c r="A323" i="4"/>
  <c r="A105" i="4"/>
  <c r="A323" i="5"/>
  <c r="B323" i="5" s="1"/>
  <c r="D12" i="6"/>
  <c r="E12" i="6" s="1"/>
  <c r="F12" i="6" s="1"/>
  <c r="A40" i="5"/>
  <c r="B40" i="5" s="1"/>
  <c r="A279" i="5"/>
  <c r="B279" i="5" s="1"/>
  <c r="A40" i="4"/>
  <c r="A279" i="4"/>
</calcChain>
</file>

<file path=xl/sharedStrings.xml><?xml version="1.0" encoding="utf-8"?>
<sst xmlns="http://schemas.openxmlformats.org/spreadsheetml/2006/main" count="145" uniqueCount="51">
  <si>
    <t>Breitengrad</t>
  </si>
  <si>
    <t>Tageszeit</t>
  </si>
  <si>
    <t>Azimuth</t>
  </si>
  <si>
    <t>[h]</t>
  </si>
  <si>
    <t>21. Dez.</t>
  </si>
  <si>
    <t>Tagzahl</t>
  </si>
  <si>
    <t>21. Jun.</t>
  </si>
  <si>
    <t>21.Jan/Nov</t>
  </si>
  <si>
    <t>21.Feb/Okt</t>
  </si>
  <si>
    <t>21.Apr/Aug</t>
  </si>
  <si>
    <t>21.Mar/Sep</t>
  </si>
  <si>
    <t>21.Mai/Jul</t>
  </si>
  <si>
    <t>Deklinat.</t>
  </si>
  <si>
    <t>[°]</t>
  </si>
  <si>
    <t>Omega</t>
  </si>
  <si>
    <t>Sonnenhöhe</t>
  </si>
  <si>
    <t>C2</t>
  </si>
  <si>
    <t>C1</t>
  </si>
  <si>
    <t>C3</t>
  </si>
  <si>
    <t>Breitengrad:</t>
  </si>
  <si>
    <t>° (Nord (+), Süd (-))</t>
  </si>
  <si>
    <t>Berechnung von Sonnenhöhe und Azimuth für das Sonnenstandsdiagramm</t>
  </si>
  <si>
    <t>nach Duffie, Beckman, 1990, Solar engineering of Thermal Processes</t>
  </si>
  <si>
    <t>21.Dez.</t>
  </si>
  <si>
    <t>21.Jun.</t>
  </si>
  <si>
    <t>Daten von Sonnenhöhe und Azimuth für das Excel-Sonnenstandsdiagramm (x-y Graphik)</t>
  </si>
  <si>
    <t>h</t>
  </si>
  <si>
    <t>m</t>
  </si>
  <si>
    <t>Zylinderabstand:</t>
  </si>
  <si>
    <t>21. Dez</t>
  </si>
  <si>
    <t>21. Jun</t>
  </si>
  <si>
    <t>21. Jan/Nov</t>
  </si>
  <si>
    <t>21. Feb/Okt</t>
  </si>
  <si>
    <t>21. Mar/Sep</t>
  </si>
  <si>
    <t>21. Apr/Aug</t>
  </si>
  <si>
    <t>21. Mai/Jul</t>
  </si>
  <si>
    <t>Normiert</t>
  </si>
  <si>
    <t>Right Ascension (1 h entspricht 15°)</t>
  </si>
  <si>
    <t>CCT Min</t>
  </si>
  <si>
    <t>CCT Max</t>
  </si>
  <si>
    <t>CCT min [K]:</t>
  </si>
  <si>
    <t xml:space="preserve">CCT max [K]: </t>
  </si>
  <si>
    <t>Diff:</t>
  </si>
  <si>
    <t>CCT DIFF</t>
  </si>
  <si>
    <t>Rechnung</t>
  </si>
  <si>
    <t>Parameter:</t>
  </si>
  <si>
    <t>Verfügbarer Farbtemperatur (CCT) in K eingeben:</t>
  </si>
  <si>
    <t>Bitte Werte zwischen -90 (südlich) und + 90 (nördlich) eingeben, ausgenommen 0:</t>
  </si>
  <si>
    <t>°</t>
  </si>
  <si>
    <t>Wenn errerchnete CCT kleiner als CCT Min dann wird Wert auf CCT Min gesetzt!</t>
  </si>
  <si>
    <t>wenn kleiner als CCT Min -&gt; CCT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</si>
</sst>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\-* #,##0.00_-;_-* &quot;-&quot;??_-;_-@_-"/>
    <numFmt numFmtId="165" formatCode="0.0"/>
  </numFmts>
  <fonts count="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2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2" fillId="2" borderId="2" xfId="0" applyFont="1" applyFill="1" applyBorder="1"/>
    <xf numFmtId="0" fontId="0" fillId="2" borderId="3" xfId="0" applyFill="1" applyBorder="1"/>
    <xf numFmtId="0" fontId="2" fillId="2" borderId="4" xfId="0" applyFont="1" applyFill="1" applyBorder="1"/>
    <xf numFmtId="0" fontId="2" fillId="2" borderId="0" xfId="0" applyFont="1" applyFill="1" applyBorder="1"/>
    <xf numFmtId="16" fontId="2" fillId="2" borderId="0" xfId="0" applyNumberFormat="1" applyFont="1" applyFill="1" applyBorder="1"/>
    <xf numFmtId="16" fontId="2" fillId="2" borderId="5" xfId="0" applyNumberFormat="1" applyFont="1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" xfId="0" applyFill="1" applyBorder="1"/>
    <xf numFmtId="0" fontId="0" fillId="3" borderId="2" xfId="0" applyFill="1" applyBorder="1"/>
    <xf numFmtId="0" fontId="2" fillId="3" borderId="2" xfId="0" applyFont="1" applyFill="1" applyBorder="1"/>
    <xf numFmtId="0" fontId="0" fillId="3" borderId="3" xfId="0" applyFill="1" applyBorder="1"/>
    <xf numFmtId="0" fontId="2" fillId="3" borderId="4" xfId="0" applyFont="1" applyFill="1" applyBorder="1"/>
    <xf numFmtId="0" fontId="0" fillId="3" borderId="0" xfId="0" applyFill="1" applyBorder="1"/>
    <xf numFmtId="0" fontId="0" fillId="3" borderId="5" xfId="0" applyFill="1" applyBorder="1"/>
    <xf numFmtId="0" fontId="2" fillId="3" borderId="6" xfId="0" applyFont="1" applyFill="1" applyBorder="1"/>
    <xf numFmtId="0" fontId="0" fillId="3" borderId="10" xfId="0" applyFill="1" applyBorder="1"/>
    <xf numFmtId="0" fontId="0" fillId="3" borderId="7" xfId="0" applyFill="1" applyBorder="1"/>
    <xf numFmtId="0" fontId="2" fillId="2" borderId="11" xfId="0" applyFont="1" applyFill="1" applyBorder="1"/>
    <xf numFmtId="0" fontId="0" fillId="2" borderId="12" xfId="0" applyFill="1" applyBorder="1"/>
    <xf numFmtId="0" fontId="0" fillId="2" borderId="13" xfId="0" applyFill="1" applyBorder="1"/>
    <xf numFmtId="0" fontId="0" fillId="3" borderId="4" xfId="0" applyFill="1" applyBorder="1"/>
    <xf numFmtId="2" fontId="0" fillId="3" borderId="0" xfId="0" applyNumberFormat="1" applyFill="1" applyBorder="1"/>
    <xf numFmtId="2" fontId="0" fillId="3" borderId="5" xfId="0" applyNumberFormat="1" applyFill="1" applyBorder="1"/>
    <xf numFmtId="0" fontId="2" fillId="2" borderId="3" xfId="0" applyFont="1" applyFill="1" applyBorder="1"/>
    <xf numFmtId="16" fontId="0" fillId="4" borderId="14" xfId="0" applyNumberFormat="1" applyFill="1" applyBorder="1"/>
    <xf numFmtId="0" fontId="0" fillId="4" borderId="8" xfId="0" applyFill="1" applyBorder="1"/>
    <xf numFmtId="0" fontId="0" fillId="4" borderId="9" xfId="0" applyFill="1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6" xfId="0" applyFill="1" applyBorder="1"/>
    <xf numFmtId="2" fontId="0" fillId="4" borderId="10" xfId="0" applyNumberFormat="1" applyFill="1" applyBorder="1"/>
    <xf numFmtId="2" fontId="0" fillId="4" borderId="7" xfId="0" applyNumberFormat="1" applyFill="1" applyBorder="1"/>
    <xf numFmtId="0" fontId="3" fillId="0" borderId="0" xfId="0" applyFont="1"/>
    <xf numFmtId="0" fontId="0" fillId="3" borderId="11" xfId="0" applyFill="1" applyBorder="1"/>
    <xf numFmtId="0" fontId="2" fillId="3" borderId="12" xfId="0" applyFont="1" applyFill="1" applyBorder="1"/>
    <xf numFmtId="16" fontId="2" fillId="3" borderId="12" xfId="0" applyNumberFormat="1" applyFont="1" applyFill="1" applyBorder="1"/>
    <xf numFmtId="16" fontId="2" fillId="3" borderId="13" xfId="0" applyNumberFormat="1" applyFont="1" applyFill="1" applyBorder="1"/>
    <xf numFmtId="2" fontId="0" fillId="0" borderId="0" xfId="1" applyNumberFormat="1" applyFont="1"/>
    <xf numFmtId="165" fontId="0" fillId="0" borderId="0" xfId="1" applyNumberFormat="1" applyFont="1"/>
    <xf numFmtId="1" fontId="0" fillId="0" borderId="0" xfId="1" applyNumberFormat="1" applyFont="1"/>
    <xf numFmtId="2" fontId="2" fillId="0" borderId="0" xfId="1" applyNumberFormat="1" applyFont="1"/>
    <xf numFmtId="0" fontId="4" fillId="0" borderId="0" xfId="0" applyFont="1"/>
    <xf numFmtId="0" fontId="2" fillId="5" borderId="11" xfId="0" applyFont="1" applyFill="1" applyBorder="1"/>
    <xf numFmtId="0" fontId="2" fillId="5" borderId="13" xfId="0" applyFont="1" applyFill="1" applyBorder="1"/>
    <xf numFmtId="0" fontId="2" fillId="3" borderId="11" xfId="0" applyFont="1" applyFill="1" applyBorder="1"/>
    <xf numFmtId="2" fontId="2" fillId="6" borderId="1" xfId="1" applyNumberFormat="1" applyFont="1" applyFill="1" applyBorder="1" applyAlignment="1">
      <alignment horizontal="center"/>
    </xf>
    <xf numFmtId="2" fontId="2" fillId="6" borderId="2" xfId="1" applyNumberFormat="1" applyFont="1" applyFill="1" applyBorder="1" applyAlignment="1">
      <alignment horizontal="center"/>
    </xf>
    <xf numFmtId="2" fontId="2" fillId="6" borderId="3" xfId="1" applyNumberFormat="1" applyFont="1" applyFill="1" applyBorder="1" applyAlignment="1">
      <alignment horizontal="center"/>
    </xf>
    <xf numFmtId="1" fontId="0" fillId="6" borderId="6" xfId="1" applyNumberFormat="1" applyFont="1" applyFill="1" applyBorder="1" applyAlignment="1">
      <alignment horizontal="center"/>
    </xf>
    <xf numFmtId="1" fontId="0" fillId="6" borderId="10" xfId="1" applyNumberFormat="1" applyFont="1" applyFill="1" applyBorder="1" applyAlignment="1">
      <alignment horizontal="center"/>
    </xf>
    <xf numFmtId="1" fontId="0" fillId="6" borderId="7" xfId="1" applyNumberFormat="1" applyFont="1" applyFill="1" applyBorder="1" applyAlignment="1">
      <alignment horizontal="center"/>
    </xf>
    <xf numFmtId="2" fontId="1" fillId="0" borderId="0" xfId="1" applyNumberFormat="1"/>
    <xf numFmtId="1" fontId="1" fillId="6" borderId="6" xfId="1" applyNumberFormat="1" applyFill="1" applyBorder="1" applyAlignment="1">
      <alignment horizontal="center"/>
    </xf>
    <xf numFmtId="1" fontId="1" fillId="6" borderId="10" xfId="1" applyNumberFormat="1" applyFill="1" applyBorder="1" applyAlignment="1">
      <alignment horizontal="center"/>
    </xf>
    <xf numFmtId="1" fontId="1" fillId="6" borderId="7" xfId="1" applyNumberFormat="1" applyFill="1" applyBorder="1" applyAlignment="1">
      <alignment horizontal="center"/>
    </xf>
    <xf numFmtId="1" fontId="1" fillId="0" borderId="0" xfId="1" applyNumberFormat="1"/>
    <xf numFmtId="165" fontId="1" fillId="0" borderId="0" xfId="1" applyNumberFormat="1"/>
    <xf numFmtId="0" fontId="3" fillId="3" borderId="0" xfId="0" applyFont="1" applyFill="1" applyAlignment="1">
      <alignment horizontal="right"/>
    </xf>
    <xf numFmtId="165" fontId="3" fillId="6" borderId="0" xfId="0" applyNumberFormat="1" applyFont="1" applyFill="1" applyAlignment="1">
      <alignment horizontal="right"/>
    </xf>
    <xf numFmtId="16" fontId="0" fillId="0" borderId="0" xfId="0" applyNumberFormat="1"/>
    <xf numFmtId="0" fontId="0" fillId="0" borderId="0" xfId="0" applyFill="1" applyBorder="1"/>
    <xf numFmtId="0" fontId="2" fillId="0" borderId="0" xfId="0" applyFont="1" applyFill="1" applyBorder="1"/>
    <xf numFmtId="0" fontId="3" fillId="0" borderId="0" xfId="0" applyFont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2" fillId="0" borderId="0" xfId="0" applyFont="1"/>
    <xf numFmtId="0" fontId="0" fillId="8" borderId="0" xfId="0" applyFill="1"/>
    <xf numFmtId="0" fontId="1" fillId="0" borderId="0" xfId="0" applyFont="1" applyAlignment="1">
      <alignment horizontal="center"/>
    </xf>
    <xf numFmtId="0" fontId="0" fillId="0" borderId="0" xfId="0" applyFill="1"/>
    <xf numFmtId="0" fontId="0" fillId="10" borderId="10" xfId="0" applyFill="1" applyBorder="1"/>
    <xf numFmtId="0" fontId="0" fillId="0" borderId="10" xfId="0" applyFill="1" applyBorder="1"/>
    <xf numFmtId="0" fontId="0" fillId="9" borderId="0" xfId="0" applyFill="1"/>
    <xf numFmtId="0" fontId="3" fillId="11" borderId="0" xfId="0" applyFont="1" applyFill="1" applyAlignment="1">
      <alignment horizontal="center" vertical="center"/>
    </xf>
    <xf numFmtId="0" fontId="3" fillId="7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4" fillId="11" borderId="0" xfId="0" applyFont="1" applyFill="1" applyAlignment="1">
      <alignment horizontal="left" wrapText="1"/>
    </xf>
    <xf numFmtId="0" fontId="5" fillId="0" borderId="0" xfId="0" applyFont="1" applyAlignment="1">
      <alignment horizontal="center" wrapText="1"/>
    </xf>
    <xf numFmtId="16" fontId="0" fillId="7" borderId="0" xfId="0" applyNumberFormat="1" applyFill="1" applyAlignment="1">
      <alignment horizontal="center"/>
    </xf>
    <xf numFmtId="16" fontId="1" fillId="7" borderId="0" xfId="0" applyNumberFormat="1" applyFont="1" applyFill="1" applyAlignment="1">
      <alignment horizontal="center" wrapText="1"/>
    </xf>
    <xf numFmtId="16" fontId="5" fillId="7" borderId="0" xfId="0" applyNumberFormat="1" applyFont="1" applyFill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613893426384313"/>
          <c:y val="0.21017699115044247"/>
          <c:w val="0.64705977661284031"/>
          <c:h val="0.59292035398230092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'Höhe,Azimuth'!$H$4</c:f>
              <c:strCache>
                <c:ptCount val="1"/>
                <c:pt idx="0">
                  <c:v>21. Jun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dLbls>
            <c:dLbl>
              <c:idx val="172"/>
              <c:layout>
                <c:manualLayout>
                  <c:x val="-0.69003312389019822"/>
                  <c:y val="1.106194690265486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de-AT"/>
                      <a:t>21.Juni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7"/>
              <c:layout>
                <c:manualLayout>
                  <c:x val="-1.9875375800709614E-2"/>
                  <c:y val="-4.504439762564662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21.Jun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ZahlenGrafWinkel!$H$5:$H$214</c:f>
              <c:numCache>
                <c:formatCode>0.0</c:formatCode>
                <c:ptCount val="210"/>
                <c:pt idx="176">
                  <c:v>-19.550217153186345</c:v>
                </c:pt>
                <c:pt idx="177">
                  <c:v>-18.259041660573278</c:v>
                </c:pt>
                <c:pt idx="178">
                  <c:v>-14.525378948821444</c:v>
                </c:pt>
                <c:pt idx="179">
                  <c:v>-8.7067893291429481</c:v>
                </c:pt>
                <c:pt idx="180">
                  <c:v>-1.248982234938472</c:v>
                </c:pt>
                <c:pt idx="181">
                  <c:v>7.4177578539191718</c:v>
                </c:pt>
                <c:pt idx="182">
                  <c:v>16.920149409575021</c:v>
                </c:pt>
                <c:pt idx="183">
                  <c:v>26.934677909479763</c:v>
                </c:pt>
                <c:pt idx="184">
                  <c:v>37.147891518052461</c:v>
                </c:pt>
                <c:pt idx="185">
                  <c:v>47.176849540295578</c:v>
                </c:pt>
                <c:pt idx="186">
                  <c:v>56.39636600557359</c:v>
                </c:pt>
                <c:pt idx="187">
                  <c:v>60.352347859088042</c:v>
                </c:pt>
                <c:pt idx="188">
                  <c:v>63.558696085769277</c:v>
                </c:pt>
                <c:pt idx="189">
                  <c:v>65.185742445378025</c:v>
                </c:pt>
                <c:pt idx="190">
                  <c:v>65.693631361739349</c:v>
                </c:pt>
                <c:pt idx="191">
                  <c:v>66.327124216323512</c:v>
                </c:pt>
                <c:pt idx="192">
                  <c:v>66.449782846506181</c:v>
                </c:pt>
                <c:pt idx="193">
                  <c:v>66.449782846506181</c:v>
                </c:pt>
                <c:pt idx="194">
                  <c:v>66.327124216323512</c:v>
                </c:pt>
                <c:pt idx="195">
                  <c:v>65.693631361739349</c:v>
                </c:pt>
                <c:pt idx="196">
                  <c:v>65.185742445378025</c:v>
                </c:pt>
                <c:pt idx="197">
                  <c:v>63.558696085769277</c:v>
                </c:pt>
                <c:pt idx="198">
                  <c:v>60.352347859088042</c:v>
                </c:pt>
                <c:pt idx="199">
                  <c:v>56.39636600557359</c:v>
                </c:pt>
                <c:pt idx="200">
                  <c:v>47.176849540295578</c:v>
                </c:pt>
                <c:pt idx="201">
                  <c:v>37.147891518052461</c:v>
                </c:pt>
                <c:pt idx="202">
                  <c:v>26.934677909479763</c:v>
                </c:pt>
                <c:pt idx="203">
                  <c:v>16.920149409575021</c:v>
                </c:pt>
                <c:pt idx="204">
                  <c:v>7.4177578539191718</c:v>
                </c:pt>
                <c:pt idx="205">
                  <c:v>-1.248982234938472</c:v>
                </c:pt>
                <c:pt idx="206">
                  <c:v>-8.7067893291429481</c:v>
                </c:pt>
                <c:pt idx="207">
                  <c:v>-14.525378948821444</c:v>
                </c:pt>
                <c:pt idx="208">
                  <c:v>-18.259041660573278</c:v>
                </c:pt>
                <c:pt idx="209">
                  <c:v>-19.550217153186345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'Höhe,Azimuth'!$C$4</c:f>
              <c:strCache>
                <c:ptCount val="1"/>
                <c:pt idx="0">
                  <c:v>21. Jan/Nov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ZahlenGrafWinkel!$C$5:$C$214</c:f>
              <c:numCache>
                <c:formatCode>0.0</c:formatCode>
                <c:ptCount val="210"/>
                <c:pt idx="26">
                  <c:v>-63.13801482156758</c:v>
                </c:pt>
                <c:pt idx="27">
                  <c:v>-60.491152833993723</c:v>
                </c:pt>
                <c:pt idx="28">
                  <c:v>-53.737240256002067</c:v>
                </c:pt>
                <c:pt idx="29">
                  <c:v>-44.793725179659226</c:v>
                </c:pt>
                <c:pt idx="30">
                  <c:v>-34.885966025982547</c:v>
                </c:pt>
                <c:pt idx="31">
                  <c:v>-24.677834418232155</c:v>
                </c:pt>
                <c:pt idx="32">
                  <c:v>-14.583603852303304</c:v>
                </c:pt>
                <c:pt idx="33">
                  <c:v>-4.9375147960916754</c:v>
                </c:pt>
                <c:pt idx="34">
                  <c:v>3.9198036798406131</c:v>
                </c:pt>
                <c:pt idx="35">
                  <c:v>11.593784384365486</c:v>
                </c:pt>
                <c:pt idx="36">
                  <c:v>17.621530430521144</c:v>
                </c:pt>
                <c:pt idx="37">
                  <c:v>21.511921233908552</c:v>
                </c:pt>
                <c:pt idx="38">
                  <c:v>22.861985178295978</c:v>
                </c:pt>
                <c:pt idx="39">
                  <c:v>22.861985178295978</c:v>
                </c:pt>
                <c:pt idx="40">
                  <c:v>21.511921233908552</c:v>
                </c:pt>
                <c:pt idx="41">
                  <c:v>17.621530430521144</c:v>
                </c:pt>
                <c:pt idx="42">
                  <c:v>11.593784384365486</c:v>
                </c:pt>
                <c:pt idx="43">
                  <c:v>3.9198036798406131</c:v>
                </c:pt>
                <c:pt idx="44">
                  <c:v>-4.9375147960916754</c:v>
                </c:pt>
                <c:pt idx="45">
                  <c:v>-14.583603852303304</c:v>
                </c:pt>
                <c:pt idx="46">
                  <c:v>-24.677834418232155</c:v>
                </c:pt>
                <c:pt idx="47">
                  <c:v>-34.885966025982547</c:v>
                </c:pt>
                <c:pt idx="48">
                  <c:v>-44.793725179659226</c:v>
                </c:pt>
                <c:pt idx="49">
                  <c:v>-53.737240256002067</c:v>
                </c:pt>
                <c:pt idx="50">
                  <c:v>-60.491152833993723</c:v>
                </c:pt>
                <c:pt idx="51">
                  <c:v>-63.13801482156758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'Höhe,Azimuth'!$D$4</c:f>
              <c:strCache>
                <c:ptCount val="1"/>
                <c:pt idx="0">
                  <c:v>21. Feb/Okt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ZahlenGrafWinkel!$D$5:$D$214</c:f>
              <c:numCache>
                <c:formatCode>0.0</c:formatCode>
                <c:ptCount val="210"/>
                <c:pt idx="52">
                  <c:v>-54.226308550715238</c:v>
                </c:pt>
                <c:pt idx="53">
                  <c:v>-52.04913616409695</c:v>
                </c:pt>
                <c:pt idx="54">
                  <c:v>-46.195856224898598</c:v>
                </c:pt>
                <c:pt idx="55">
                  <c:v>-37.981116439537026</c:v>
                </c:pt>
                <c:pt idx="56">
                  <c:v>-28.480385048303976</c:v>
                </c:pt>
                <c:pt idx="57">
                  <c:v>-18.392216775714267</c:v>
                </c:pt>
                <c:pt idx="58">
                  <c:v>-8.1857879064448884</c:v>
                </c:pt>
                <c:pt idx="59">
                  <c:v>1.7623122180216937</c:v>
                </c:pt>
                <c:pt idx="60">
                  <c:v>11.074840016330455</c:v>
                </c:pt>
                <c:pt idx="61">
                  <c:v>19.307315500160371</c:v>
                </c:pt>
                <c:pt idx="62">
                  <c:v>25.909015831129999</c:v>
                </c:pt>
                <c:pt idx="63">
                  <c:v>30.249843173803335</c:v>
                </c:pt>
                <c:pt idx="64">
                  <c:v>31.773691449130272</c:v>
                </c:pt>
                <c:pt idx="65">
                  <c:v>31.773691449130272</c:v>
                </c:pt>
                <c:pt idx="66">
                  <c:v>30.249843173803335</c:v>
                </c:pt>
                <c:pt idx="67">
                  <c:v>25.909015831129999</c:v>
                </c:pt>
                <c:pt idx="68">
                  <c:v>19.307315500160371</c:v>
                </c:pt>
                <c:pt idx="69">
                  <c:v>11.074840016330455</c:v>
                </c:pt>
                <c:pt idx="70">
                  <c:v>1.7623122180216937</c:v>
                </c:pt>
                <c:pt idx="71">
                  <c:v>-8.1857879064448884</c:v>
                </c:pt>
                <c:pt idx="72">
                  <c:v>-18.392216775714267</c:v>
                </c:pt>
                <c:pt idx="73">
                  <c:v>-28.480385048303976</c:v>
                </c:pt>
                <c:pt idx="74">
                  <c:v>-37.981116439537026</c:v>
                </c:pt>
                <c:pt idx="75">
                  <c:v>-46.195856224898598</c:v>
                </c:pt>
                <c:pt idx="76">
                  <c:v>-52.04913616409695</c:v>
                </c:pt>
                <c:pt idx="77">
                  <c:v>-54.226308550715238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'Höhe,Azimuth'!$E$4</c:f>
              <c:strCache>
                <c:ptCount val="1"/>
                <c:pt idx="0">
                  <c:v>21. Mar/Sep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dLbls>
            <c:dLbl>
              <c:idx val="92"/>
              <c:layout>
                <c:manualLayout>
                  <c:x val="-3.9186746001891481E-2"/>
                  <c:y val="-2.6328943395349913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21.Mar/Sept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ZahlenGrafWinkel!$E$5:$E$214</c:f>
              <c:numCache>
                <c:formatCode>0.0</c:formatCode>
                <c:ptCount val="210"/>
                <c:pt idx="78">
                  <c:v>-43.40365320185434</c:v>
                </c:pt>
                <c:pt idx="79">
                  <c:v>-41.597676143776631</c:v>
                </c:pt>
                <c:pt idx="80">
                  <c:v>-36.567232722649862</c:v>
                </c:pt>
                <c:pt idx="81">
                  <c:v>-29.168921711829356</c:v>
                </c:pt>
                <c:pt idx="82">
                  <c:v>-20.251591588825757</c:v>
                </c:pt>
                <c:pt idx="83">
                  <c:v>-10.466592349860345</c:v>
                </c:pt>
                <c:pt idx="84">
                  <c:v>-0.29521212748105485</c:v>
                </c:pt>
                <c:pt idx="85">
                  <c:v>9.8667495503395255</c:v>
                </c:pt>
                <c:pt idx="86">
                  <c:v>19.623523613506791</c:v>
                </c:pt>
                <c:pt idx="87">
                  <c:v>28.494949770405814</c:v>
                </c:pt>
                <c:pt idx="88">
                  <c:v>35.835553416340765</c:v>
                </c:pt>
                <c:pt idx="89">
                  <c:v>40.812904361771309</c:v>
                </c:pt>
                <c:pt idx="90">
                  <c:v>41.834292804798402</c:v>
                </c:pt>
                <c:pt idx="91">
                  <c:v>42.143874119437712</c:v>
                </c:pt>
                <c:pt idx="92">
                  <c:v>42.52364427158961</c:v>
                </c:pt>
                <c:pt idx="93">
                  <c:v>42.596346797963747</c:v>
                </c:pt>
                <c:pt idx="94">
                  <c:v>42.596346797963747</c:v>
                </c:pt>
                <c:pt idx="95">
                  <c:v>42.52364427158961</c:v>
                </c:pt>
                <c:pt idx="96">
                  <c:v>42.143874119437712</c:v>
                </c:pt>
                <c:pt idx="97">
                  <c:v>41.834292804798402</c:v>
                </c:pt>
                <c:pt idx="98">
                  <c:v>40.812904361771309</c:v>
                </c:pt>
                <c:pt idx="99">
                  <c:v>35.835553416340765</c:v>
                </c:pt>
                <c:pt idx="100">
                  <c:v>28.494949770405814</c:v>
                </c:pt>
                <c:pt idx="101">
                  <c:v>19.623523613506791</c:v>
                </c:pt>
                <c:pt idx="102">
                  <c:v>9.8667495503395255</c:v>
                </c:pt>
                <c:pt idx="103">
                  <c:v>-0.29521212748105485</c:v>
                </c:pt>
                <c:pt idx="104">
                  <c:v>-10.466592349860345</c:v>
                </c:pt>
                <c:pt idx="105">
                  <c:v>-20.251591588825757</c:v>
                </c:pt>
                <c:pt idx="106">
                  <c:v>-29.168921711829356</c:v>
                </c:pt>
                <c:pt idx="107">
                  <c:v>-36.567232722649862</c:v>
                </c:pt>
                <c:pt idx="108">
                  <c:v>-41.597676143776631</c:v>
                </c:pt>
                <c:pt idx="109">
                  <c:v>-43.40365320185434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'Höhe,Azimuth'!$F$4</c:f>
              <c:strCache>
                <c:ptCount val="1"/>
                <c:pt idx="0">
                  <c:v>21. Apr/Aug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ZahlenGrafWinkel!$F$5:$F$214</c:f>
              <c:numCache>
                <c:formatCode>0.0</c:formatCode>
                <c:ptCount val="210"/>
                <c:pt idx="110">
                  <c:v>-31.42096334874854</c:v>
                </c:pt>
                <c:pt idx="111">
                  <c:v>-29.904531196622447</c:v>
                </c:pt>
                <c:pt idx="112">
                  <c:v>-25.582542036539202</c:v>
                </c:pt>
                <c:pt idx="113">
                  <c:v>-19.004015247668914</c:v>
                </c:pt>
                <c:pt idx="114">
                  <c:v>-10.793068101197379</c:v>
                </c:pt>
                <c:pt idx="115">
                  <c:v>-1.4970186066316553</c:v>
                </c:pt>
                <c:pt idx="116">
                  <c:v>8.4413504750003856</c:v>
                </c:pt>
                <c:pt idx="117">
                  <c:v>18.645921857041124</c:v>
                </c:pt>
                <c:pt idx="118">
                  <c:v>28.741347975084683</c:v>
                </c:pt>
                <c:pt idx="119">
                  <c:v>38.259803846747509</c:v>
                </c:pt>
                <c:pt idx="120">
                  <c:v>46.502536317780965</c:v>
                </c:pt>
                <c:pt idx="121">
                  <c:v>52.386907167457508</c:v>
                </c:pt>
                <c:pt idx="122">
                  <c:v>53.635906306749561</c:v>
                </c:pt>
                <c:pt idx="123">
                  <c:v>54.01783735059648</c:v>
                </c:pt>
                <c:pt idx="124">
                  <c:v>54.488619651800164</c:v>
                </c:pt>
                <c:pt idx="125">
                  <c:v>54.579036651025113</c:v>
                </c:pt>
                <c:pt idx="126">
                  <c:v>54.579036651025113</c:v>
                </c:pt>
                <c:pt idx="127">
                  <c:v>54.488619651800164</c:v>
                </c:pt>
                <c:pt idx="128">
                  <c:v>54.01783735059648</c:v>
                </c:pt>
                <c:pt idx="129">
                  <c:v>53.635906306749561</c:v>
                </c:pt>
                <c:pt idx="130">
                  <c:v>52.386907167457508</c:v>
                </c:pt>
                <c:pt idx="131">
                  <c:v>46.502536317780965</c:v>
                </c:pt>
                <c:pt idx="132">
                  <c:v>38.259803846747509</c:v>
                </c:pt>
                <c:pt idx="133">
                  <c:v>28.741347975084683</c:v>
                </c:pt>
                <c:pt idx="134">
                  <c:v>18.645921857041124</c:v>
                </c:pt>
                <c:pt idx="135">
                  <c:v>8.4413504750003856</c:v>
                </c:pt>
                <c:pt idx="136">
                  <c:v>-1.4970186066316553</c:v>
                </c:pt>
                <c:pt idx="137">
                  <c:v>-10.793068101197379</c:v>
                </c:pt>
                <c:pt idx="138">
                  <c:v>-19.004015247668914</c:v>
                </c:pt>
                <c:pt idx="139">
                  <c:v>-25.582542036539202</c:v>
                </c:pt>
                <c:pt idx="140">
                  <c:v>-29.904531196622447</c:v>
                </c:pt>
                <c:pt idx="141">
                  <c:v>-31.42096334874854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'Höhe,Azimuth'!$G$4</c:f>
              <c:strCache>
                <c:ptCount val="1"/>
                <c:pt idx="0">
                  <c:v>21. Mai/Jul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ZahlenGrafWinkel!$G$5:$G$214</c:f>
              <c:numCache>
                <c:formatCode>0.0</c:formatCode>
                <c:ptCount val="210"/>
                <c:pt idx="142">
                  <c:v>-22.861985178432423</c:v>
                </c:pt>
                <c:pt idx="143">
                  <c:v>-21.511921233908559</c:v>
                </c:pt>
                <c:pt idx="144">
                  <c:v>-17.621530430521151</c:v>
                </c:pt>
                <c:pt idx="145">
                  <c:v>-11.59378438436549</c:v>
                </c:pt>
                <c:pt idx="146">
                  <c:v>-3.9198036798406068</c:v>
                </c:pt>
                <c:pt idx="147">
                  <c:v>4.9375147960916648</c:v>
                </c:pt>
                <c:pt idx="148">
                  <c:v>14.583603852303304</c:v>
                </c:pt>
                <c:pt idx="149">
                  <c:v>24.677834418232138</c:v>
                </c:pt>
                <c:pt idx="150">
                  <c:v>34.885966025982547</c:v>
                </c:pt>
                <c:pt idx="151">
                  <c:v>44.793725179659226</c:v>
                </c:pt>
                <c:pt idx="152">
                  <c:v>53.737240256002067</c:v>
                </c:pt>
                <c:pt idx="153">
                  <c:v>57.49634760770423</c:v>
                </c:pt>
                <c:pt idx="154">
                  <c:v>60.491152833993716</c:v>
                </c:pt>
                <c:pt idx="155">
                  <c:v>61.987968259568902</c:v>
                </c:pt>
                <c:pt idx="156">
                  <c:v>62.451495693790406</c:v>
                </c:pt>
                <c:pt idx="157">
                  <c:v>63.026954181099029</c:v>
                </c:pt>
                <c:pt idx="158">
                  <c:v>63.138014821289318</c:v>
                </c:pt>
                <c:pt idx="159">
                  <c:v>63.138014821289318</c:v>
                </c:pt>
                <c:pt idx="160">
                  <c:v>63.026954181099029</c:v>
                </c:pt>
                <c:pt idx="161">
                  <c:v>62.451495693790406</c:v>
                </c:pt>
                <c:pt idx="162">
                  <c:v>61.987968259568902</c:v>
                </c:pt>
                <c:pt idx="163">
                  <c:v>60.491152833993716</c:v>
                </c:pt>
                <c:pt idx="164">
                  <c:v>57.49634760770423</c:v>
                </c:pt>
                <c:pt idx="165">
                  <c:v>53.737240256002067</c:v>
                </c:pt>
                <c:pt idx="166">
                  <c:v>44.793725179659226</c:v>
                </c:pt>
                <c:pt idx="167">
                  <c:v>34.885966025982547</c:v>
                </c:pt>
                <c:pt idx="168">
                  <c:v>24.677834418232138</c:v>
                </c:pt>
                <c:pt idx="169">
                  <c:v>14.583603852303304</c:v>
                </c:pt>
                <c:pt idx="170">
                  <c:v>4.9375147960916648</c:v>
                </c:pt>
                <c:pt idx="171">
                  <c:v>-3.9198036798406068</c:v>
                </c:pt>
                <c:pt idx="172">
                  <c:v>-11.59378438436549</c:v>
                </c:pt>
                <c:pt idx="173">
                  <c:v>-17.621530430521151</c:v>
                </c:pt>
                <c:pt idx="174">
                  <c:v>-21.511921233908559</c:v>
                </c:pt>
                <c:pt idx="175">
                  <c:v>-22.861985178432423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'Höhe,Azimuth'!$B$4</c:f>
              <c:strCache>
                <c:ptCount val="1"/>
                <c:pt idx="0">
                  <c:v>21. Dez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ZahlenGrafWinkel!$A$5:$A$214</c:f>
              <c:numCache>
                <c:formatCode>0.0</c:formatCode>
                <c:ptCount val="210"/>
                <c:pt idx="0">
                  <c:v>-179.99999999999997</c:v>
                </c:pt>
                <c:pt idx="1">
                  <c:v>-147.77514745605851</c:v>
                </c:pt>
                <c:pt idx="2">
                  <c:v>-124.02250180173263</c:v>
                </c:pt>
                <c:pt idx="3">
                  <c:v>-107.37937415682202</c:v>
                </c:pt>
                <c:pt idx="4">
                  <c:v>-94.610994133343482</c:v>
                </c:pt>
                <c:pt idx="5">
                  <c:v>-83.705662489357877</c:v>
                </c:pt>
                <c:pt idx="6">
                  <c:v>-73.520157727982919</c:v>
                </c:pt>
                <c:pt idx="7">
                  <c:v>-63.332720825418804</c:v>
                </c:pt>
                <c:pt idx="8">
                  <c:v>-52.62584225802221</c:v>
                </c:pt>
                <c:pt idx="9">
                  <c:v>-41.015953543761945</c:v>
                </c:pt>
                <c:pt idx="10">
                  <c:v>-28.284529708821832</c:v>
                </c:pt>
                <c:pt idx="11">
                  <c:v>-14.479415916346598</c:v>
                </c:pt>
                <c:pt idx="12">
                  <c:v>-1.4603023404178591E-4</c:v>
                </c:pt>
                <c:pt idx="13">
                  <c:v>1.4603023404178591E-4</c:v>
                </c:pt>
                <c:pt idx="14">
                  <c:v>14.479415916346598</c:v>
                </c:pt>
                <c:pt idx="15">
                  <c:v>28.284529708821832</c:v>
                </c:pt>
                <c:pt idx="16">
                  <c:v>41.015953543761952</c:v>
                </c:pt>
                <c:pt idx="17">
                  <c:v>52.625842258022217</c:v>
                </c:pt>
                <c:pt idx="18">
                  <c:v>63.332720825418804</c:v>
                </c:pt>
                <c:pt idx="19">
                  <c:v>73.520157727982948</c:v>
                </c:pt>
                <c:pt idx="20">
                  <c:v>83.705662489357948</c:v>
                </c:pt>
                <c:pt idx="21">
                  <c:v>94.610994133343397</c:v>
                </c:pt>
                <c:pt idx="22">
                  <c:v>107.37937415682201</c:v>
                </c:pt>
                <c:pt idx="23">
                  <c:v>124.02250180173263</c:v>
                </c:pt>
                <c:pt idx="24">
                  <c:v>147.77514745605851</c:v>
                </c:pt>
                <c:pt idx="25">
                  <c:v>179.99999999999997</c:v>
                </c:pt>
                <c:pt idx="26">
                  <c:v>-179.99999999999997</c:v>
                </c:pt>
                <c:pt idx="27">
                  <c:v>-150.43993704942193</c:v>
                </c:pt>
                <c:pt idx="28">
                  <c:v>-127.47245362844131</c:v>
                </c:pt>
                <c:pt idx="29">
                  <c:v>-110.69025707323047</c:v>
                </c:pt>
                <c:pt idx="30">
                  <c:v>-97.602289094528174</c:v>
                </c:pt>
                <c:pt idx="31">
                  <c:v>-86.398227118302927</c:v>
                </c:pt>
                <c:pt idx="32">
                  <c:v>-75.958947816792957</c:v>
                </c:pt>
                <c:pt idx="33">
                  <c:v>-65.540303802950959</c:v>
                </c:pt>
                <c:pt idx="34">
                  <c:v>-54.586207882655465</c:v>
                </c:pt>
                <c:pt idx="35">
                  <c:v>-42.664619753416403</c:v>
                </c:pt>
                <c:pt idx="36">
                  <c:v>-29.507975179007065</c:v>
                </c:pt>
                <c:pt idx="37">
                  <c:v>-15.140720490587764</c:v>
                </c:pt>
                <c:pt idx="38">
                  <c:v>-1.5283620017141164E-4</c:v>
                </c:pt>
                <c:pt idx="39">
                  <c:v>1.5283620017141164E-4</c:v>
                </c:pt>
                <c:pt idx="40">
                  <c:v>15.140720490587764</c:v>
                </c:pt>
                <c:pt idx="41">
                  <c:v>29.507975179007065</c:v>
                </c:pt>
                <c:pt idx="42">
                  <c:v>42.66461975341641</c:v>
                </c:pt>
                <c:pt idx="43">
                  <c:v>54.586207882655458</c:v>
                </c:pt>
                <c:pt idx="44">
                  <c:v>65.540303802950959</c:v>
                </c:pt>
                <c:pt idx="45">
                  <c:v>75.958947816792957</c:v>
                </c:pt>
                <c:pt idx="46">
                  <c:v>86.398227118302927</c:v>
                </c:pt>
                <c:pt idx="47">
                  <c:v>97.602289094528174</c:v>
                </c:pt>
                <c:pt idx="48">
                  <c:v>110.69025707323047</c:v>
                </c:pt>
                <c:pt idx="49">
                  <c:v>127.47245362844131</c:v>
                </c:pt>
                <c:pt idx="50">
                  <c:v>150.43993704942193</c:v>
                </c:pt>
                <c:pt idx="51">
                  <c:v>179.99999999999997</c:v>
                </c:pt>
                <c:pt idx="52">
                  <c:v>-180</c:v>
                </c:pt>
                <c:pt idx="53">
                  <c:v>-155.61907318361401</c:v>
                </c:pt>
                <c:pt idx="54">
                  <c:v>-134.88553055313224</c:v>
                </c:pt>
                <c:pt idx="55">
                  <c:v>-118.36545317751725</c:v>
                </c:pt>
                <c:pt idx="56">
                  <c:v>-104.892618595388</c:v>
                </c:pt>
                <c:pt idx="57">
                  <c:v>-93.195260912395369</c:v>
                </c:pt>
                <c:pt idx="58">
                  <c:v>-82.291027375511291</c:v>
                </c:pt>
                <c:pt idx="59">
                  <c:v>-71.422217142343385</c:v>
                </c:pt>
                <c:pt idx="60">
                  <c:v>-59.948341979499538</c:v>
                </c:pt>
                <c:pt idx="61">
                  <c:v>-47.299537126638967</c:v>
                </c:pt>
                <c:pt idx="62">
                  <c:v>-33.040726366378173</c:v>
                </c:pt>
                <c:pt idx="63">
                  <c:v>-17.090554789790026</c:v>
                </c:pt>
                <c:pt idx="64">
                  <c:v>-1.7306657749739408E-4</c:v>
                </c:pt>
                <c:pt idx="65">
                  <c:v>1.7306657749739408E-4</c:v>
                </c:pt>
                <c:pt idx="66">
                  <c:v>17.090554789790026</c:v>
                </c:pt>
                <c:pt idx="67">
                  <c:v>33.040726366378173</c:v>
                </c:pt>
                <c:pt idx="68">
                  <c:v>47.299537126638967</c:v>
                </c:pt>
                <c:pt idx="69">
                  <c:v>59.948341979499538</c:v>
                </c:pt>
                <c:pt idx="70">
                  <c:v>71.422217142343385</c:v>
                </c:pt>
                <c:pt idx="71">
                  <c:v>82.291027375511334</c:v>
                </c:pt>
                <c:pt idx="72">
                  <c:v>93.195260912395369</c:v>
                </c:pt>
                <c:pt idx="73">
                  <c:v>104.89261859538803</c:v>
                </c:pt>
                <c:pt idx="74">
                  <c:v>118.36545317751725</c:v>
                </c:pt>
                <c:pt idx="75">
                  <c:v>134.88553055313224</c:v>
                </c:pt>
                <c:pt idx="76">
                  <c:v>155.61907318361401</c:v>
                </c:pt>
                <c:pt idx="77">
                  <c:v>180</c:v>
                </c:pt>
                <c:pt idx="78">
                  <c:v>-180</c:v>
                </c:pt>
                <c:pt idx="79">
                  <c:v>-159.75182700462659</c:v>
                </c:pt>
                <c:pt idx="80">
                  <c:v>-141.49910849193608</c:v>
                </c:pt>
                <c:pt idx="81">
                  <c:v>-125.92553409419918</c:v>
                </c:pt>
                <c:pt idx="82">
                  <c:v>-112.6214502296542</c:v>
                </c:pt>
                <c:pt idx="83">
                  <c:v>-100.81277699893145</c:v>
                </c:pt>
                <c:pt idx="84">
                  <c:v>-89.724706742174291</c:v>
                </c:pt>
                <c:pt idx="85">
                  <c:v>-78.638293643404353</c:v>
                </c:pt>
                <c:pt idx="86">
                  <c:v>-66.838985001408446</c:v>
                </c:pt>
                <c:pt idx="87">
                  <c:v>-53.56715792102537</c:v>
                </c:pt>
                <c:pt idx="88">
                  <c:v>-38.07810647936217</c:v>
                </c:pt>
                <c:pt idx="89">
                  <c:v>-19.996407388403743</c:v>
                </c:pt>
                <c:pt idx="90">
                  <c:v>-13.13731961539218</c:v>
                </c:pt>
                <c:pt idx="91">
                  <c:v>-10.138866588420765</c:v>
                </c:pt>
                <c:pt idx="92">
                  <c:v>-4.0720311548985926</c:v>
                </c:pt>
                <c:pt idx="93">
                  <c:v>-2.0376046391340345E-4</c:v>
                </c:pt>
                <c:pt idx="94">
                  <c:v>2.0376046391340345E-4</c:v>
                </c:pt>
                <c:pt idx="95">
                  <c:v>4.0720311548985926</c:v>
                </c:pt>
                <c:pt idx="96">
                  <c:v>10.138866588420765</c:v>
                </c:pt>
                <c:pt idx="97">
                  <c:v>13.13731961539218</c:v>
                </c:pt>
                <c:pt idx="98">
                  <c:v>19.996407388403743</c:v>
                </c:pt>
                <c:pt idx="99">
                  <c:v>38.07810647936217</c:v>
                </c:pt>
                <c:pt idx="100">
                  <c:v>53.56715792102537</c:v>
                </c:pt>
                <c:pt idx="101">
                  <c:v>66.838985001408446</c:v>
                </c:pt>
                <c:pt idx="102">
                  <c:v>78.638293643404324</c:v>
                </c:pt>
                <c:pt idx="103">
                  <c:v>89.724706742175613</c:v>
                </c:pt>
                <c:pt idx="104">
                  <c:v>100.81277699893148</c:v>
                </c:pt>
                <c:pt idx="105">
                  <c:v>112.62145022965423</c:v>
                </c:pt>
                <c:pt idx="106">
                  <c:v>125.92553409419918</c:v>
                </c:pt>
                <c:pt idx="107">
                  <c:v>141.49910849193611</c:v>
                </c:pt>
                <c:pt idx="108">
                  <c:v>159.75182700462659</c:v>
                </c:pt>
                <c:pt idx="109">
                  <c:v>180</c:v>
                </c:pt>
                <c:pt idx="110">
                  <c:v>-180</c:v>
                </c:pt>
                <c:pt idx="111">
                  <c:v>-162.99259050232359</c:v>
                </c:pt>
                <c:pt idx="112">
                  <c:v>-147.10752748717567</c:v>
                </c:pt>
                <c:pt idx="113">
                  <c:v>-132.89109051595466</c:v>
                </c:pt>
                <c:pt idx="114">
                  <c:v>-120.26776453396272</c:v>
                </c:pt>
                <c:pt idx="115">
                  <c:v>-108.8103344625473</c:v>
                </c:pt>
                <c:pt idx="116">
                  <c:v>-97.95466969789841</c:v>
                </c:pt>
                <c:pt idx="117">
                  <c:v>-87.063174413513451</c:v>
                </c:pt>
                <c:pt idx="118">
                  <c:v>-75.377698466511319</c:v>
                </c:pt>
                <c:pt idx="119">
                  <c:v>-61.909384969250212</c:v>
                </c:pt>
                <c:pt idx="120">
                  <c:v>-45.366917148667547</c:v>
                </c:pt>
                <c:pt idx="121">
                  <c:v>-24.546805516907991</c:v>
                </c:pt>
                <c:pt idx="122">
                  <c:v>-16.248831462136401</c:v>
                </c:pt>
                <c:pt idx="123">
                  <c:v>-12.57036273988564</c:v>
                </c:pt>
                <c:pt idx="124">
                  <c:v>-5.0638844596450525</c:v>
                </c:pt>
                <c:pt idx="125">
                  <c:v>-2.5354130981270151E-4</c:v>
                </c:pt>
                <c:pt idx="126">
                  <c:v>2.5354130981270157E-4</c:v>
                </c:pt>
                <c:pt idx="127">
                  <c:v>5.0638844596450525</c:v>
                </c:pt>
                <c:pt idx="128">
                  <c:v>12.57036273988564</c:v>
                </c:pt>
                <c:pt idx="129">
                  <c:v>16.248831462136401</c:v>
                </c:pt>
                <c:pt idx="130">
                  <c:v>24.546805516907988</c:v>
                </c:pt>
                <c:pt idx="131">
                  <c:v>45.366917148667547</c:v>
                </c:pt>
                <c:pt idx="132">
                  <c:v>61.909384969250212</c:v>
                </c:pt>
                <c:pt idx="133">
                  <c:v>75.377698466511347</c:v>
                </c:pt>
                <c:pt idx="134">
                  <c:v>87.063174413513323</c:v>
                </c:pt>
                <c:pt idx="135">
                  <c:v>97.954669697898453</c:v>
                </c:pt>
                <c:pt idx="136">
                  <c:v>108.8103344625473</c:v>
                </c:pt>
                <c:pt idx="137">
                  <c:v>120.26776453396272</c:v>
                </c:pt>
                <c:pt idx="138">
                  <c:v>132.89109051595466</c:v>
                </c:pt>
                <c:pt idx="139">
                  <c:v>147.10752748717567</c:v>
                </c:pt>
                <c:pt idx="140">
                  <c:v>162.99259050232359</c:v>
                </c:pt>
                <c:pt idx="141">
                  <c:v>180</c:v>
                </c:pt>
                <c:pt idx="142">
                  <c:v>-180</c:v>
                </c:pt>
                <c:pt idx="143">
                  <c:v>-164.8592795094122</c:v>
                </c:pt>
                <c:pt idx="144">
                  <c:v>-150.49202482099292</c:v>
                </c:pt>
                <c:pt idx="145">
                  <c:v>-137.33538024658358</c:v>
                </c:pt>
                <c:pt idx="146">
                  <c:v>-125.41379211734454</c:v>
                </c:pt>
                <c:pt idx="147">
                  <c:v>-114.45969619704904</c:v>
                </c:pt>
                <c:pt idx="148">
                  <c:v>-104.04105218320704</c:v>
                </c:pt>
                <c:pt idx="149">
                  <c:v>-93.601772881697272</c:v>
                </c:pt>
                <c:pt idx="150">
                  <c:v>-82.397710905471826</c:v>
                </c:pt>
                <c:pt idx="151">
                  <c:v>-69.309742926769488</c:v>
                </c:pt>
                <c:pt idx="152">
                  <c:v>-52.527546371558678</c:v>
                </c:pt>
                <c:pt idx="153">
                  <c:v>-41.961113130937896</c:v>
                </c:pt>
                <c:pt idx="154">
                  <c:v>-29.560062950578015</c:v>
                </c:pt>
                <c:pt idx="155">
                  <c:v>-19.787795932079622</c:v>
                </c:pt>
                <c:pt idx="156">
                  <c:v>-15.36493304286968</c:v>
                </c:pt>
                <c:pt idx="157">
                  <c:v>-6.2191928358760693</c:v>
                </c:pt>
                <c:pt idx="158">
                  <c:v>-3.1167890376425215E-4</c:v>
                </c:pt>
                <c:pt idx="159">
                  <c:v>3.116789037642522E-4</c:v>
                </c:pt>
                <c:pt idx="160">
                  <c:v>6.2191928358760693</c:v>
                </c:pt>
                <c:pt idx="161">
                  <c:v>15.36493304286968</c:v>
                </c:pt>
                <c:pt idx="162">
                  <c:v>19.787795932079622</c:v>
                </c:pt>
                <c:pt idx="163">
                  <c:v>29.560062950578015</c:v>
                </c:pt>
                <c:pt idx="164">
                  <c:v>41.961113130937889</c:v>
                </c:pt>
                <c:pt idx="165">
                  <c:v>52.527546371558685</c:v>
                </c:pt>
                <c:pt idx="166">
                  <c:v>69.309742926769488</c:v>
                </c:pt>
                <c:pt idx="167">
                  <c:v>82.397710905471783</c:v>
                </c:pt>
                <c:pt idx="168">
                  <c:v>93.601772881697173</c:v>
                </c:pt>
                <c:pt idx="169">
                  <c:v>104.04105218320704</c:v>
                </c:pt>
                <c:pt idx="170">
                  <c:v>114.45969619704904</c:v>
                </c:pt>
                <c:pt idx="171">
                  <c:v>125.41379211734454</c:v>
                </c:pt>
                <c:pt idx="172">
                  <c:v>137.33538024658358</c:v>
                </c:pt>
                <c:pt idx="173">
                  <c:v>150.49202482099292</c:v>
                </c:pt>
                <c:pt idx="174">
                  <c:v>164.8592795094122</c:v>
                </c:pt>
                <c:pt idx="175">
                  <c:v>180</c:v>
                </c:pt>
                <c:pt idx="176">
                  <c:v>-180</c:v>
                </c:pt>
                <c:pt idx="177">
                  <c:v>-165.52058408365338</c:v>
                </c:pt>
                <c:pt idx="178">
                  <c:v>-151.71547029117818</c:v>
                </c:pt>
                <c:pt idx="179">
                  <c:v>-138.98404645623805</c:v>
                </c:pt>
                <c:pt idx="180">
                  <c:v>-127.37415774197777</c:v>
                </c:pt>
                <c:pt idx="181">
                  <c:v>-116.6672791745812</c:v>
                </c:pt>
                <c:pt idx="182">
                  <c:v>-106.47984227201708</c:v>
                </c:pt>
                <c:pt idx="183">
                  <c:v>-96.294337510642123</c:v>
                </c:pt>
                <c:pt idx="184">
                  <c:v>-85.389005866656518</c:v>
                </c:pt>
                <c:pt idx="185">
                  <c:v>-72.620625843178018</c:v>
                </c:pt>
                <c:pt idx="186">
                  <c:v>-55.977498198267376</c:v>
                </c:pt>
                <c:pt idx="187">
                  <c:v>-45.212758501773038</c:v>
                </c:pt>
                <c:pt idx="188">
                  <c:v>-32.224852543941495</c:v>
                </c:pt>
                <c:pt idx="189">
                  <c:v>-21.727660251701689</c:v>
                </c:pt>
                <c:pt idx="190">
                  <c:v>-16.91285428869482</c:v>
                </c:pt>
                <c:pt idx="191">
                  <c:v>-6.8679233264316437</c:v>
                </c:pt>
                <c:pt idx="192">
                  <c:v>-3.4441361293620576E-4</c:v>
                </c:pt>
                <c:pt idx="193">
                  <c:v>3.4441361293620582E-4</c:v>
                </c:pt>
                <c:pt idx="194">
                  <c:v>6.8679233264316437</c:v>
                </c:pt>
                <c:pt idx="195">
                  <c:v>16.91285428869482</c:v>
                </c:pt>
                <c:pt idx="196">
                  <c:v>21.727660251701689</c:v>
                </c:pt>
                <c:pt idx="197">
                  <c:v>32.224852543941495</c:v>
                </c:pt>
                <c:pt idx="198">
                  <c:v>45.212758501773038</c:v>
                </c:pt>
                <c:pt idx="199">
                  <c:v>55.977498198267376</c:v>
                </c:pt>
                <c:pt idx="200">
                  <c:v>72.620625843178018</c:v>
                </c:pt>
                <c:pt idx="201">
                  <c:v>85.389005866656603</c:v>
                </c:pt>
                <c:pt idx="202">
                  <c:v>96.294337510642052</c:v>
                </c:pt>
                <c:pt idx="203">
                  <c:v>106.47984227201705</c:v>
                </c:pt>
                <c:pt idx="204">
                  <c:v>116.6672791745812</c:v>
                </c:pt>
                <c:pt idx="205">
                  <c:v>127.37415774197777</c:v>
                </c:pt>
                <c:pt idx="206">
                  <c:v>138.98404645623805</c:v>
                </c:pt>
                <c:pt idx="207">
                  <c:v>151.71547029117818</c:v>
                </c:pt>
                <c:pt idx="208">
                  <c:v>165.52058408365338</c:v>
                </c:pt>
                <c:pt idx="209">
                  <c:v>180</c:v>
                </c:pt>
              </c:numCache>
            </c:numRef>
          </c:xVal>
          <c:yVal>
            <c:numRef>
              <c:f>ZahlenGrafWinkel!$B$5:$B$214</c:f>
              <c:numCache>
                <c:formatCode>0.0</c:formatCode>
                <c:ptCount val="210"/>
                <c:pt idx="0">
                  <c:v>-66.449782846813662</c:v>
                </c:pt>
                <c:pt idx="1">
                  <c:v>-63.558696085769249</c:v>
                </c:pt>
                <c:pt idx="2">
                  <c:v>-56.39636600557359</c:v>
                </c:pt>
                <c:pt idx="3">
                  <c:v>-47.176849540295564</c:v>
                </c:pt>
                <c:pt idx="4">
                  <c:v>-37.147891518052447</c:v>
                </c:pt>
                <c:pt idx="5">
                  <c:v>-26.934677909479763</c:v>
                </c:pt>
                <c:pt idx="6">
                  <c:v>-16.920149409575014</c:v>
                </c:pt>
                <c:pt idx="7">
                  <c:v>-7.4177578539191762</c:v>
                </c:pt>
                <c:pt idx="8">
                  <c:v>1.2489822349384847</c:v>
                </c:pt>
                <c:pt idx="9">
                  <c:v>8.7067893291429517</c:v>
                </c:pt>
                <c:pt idx="10">
                  <c:v>14.525378948821444</c:v>
                </c:pt>
                <c:pt idx="11">
                  <c:v>18.259041660573285</c:v>
                </c:pt>
                <c:pt idx="12">
                  <c:v>19.550217153055982</c:v>
                </c:pt>
                <c:pt idx="13">
                  <c:v>19.550217153055982</c:v>
                </c:pt>
                <c:pt idx="14">
                  <c:v>18.259041660573285</c:v>
                </c:pt>
                <c:pt idx="15">
                  <c:v>14.525378948821444</c:v>
                </c:pt>
                <c:pt idx="16">
                  <c:v>8.7067893291429517</c:v>
                </c:pt>
                <c:pt idx="17">
                  <c:v>1.2489822349384847</c:v>
                </c:pt>
                <c:pt idx="18">
                  <c:v>-7.4177578539191762</c:v>
                </c:pt>
                <c:pt idx="19">
                  <c:v>-16.920149409575014</c:v>
                </c:pt>
                <c:pt idx="20">
                  <c:v>-26.934677909479763</c:v>
                </c:pt>
                <c:pt idx="21">
                  <c:v>-37.147891518052447</c:v>
                </c:pt>
                <c:pt idx="22">
                  <c:v>-47.176849540295564</c:v>
                </c:pt>
                <c:pt idx="23">
                  <c:v>-56.39636600557359</c:v>
                </c:pt>
                <c:pt idx="24">
                  <c:v>-63.558696085769249</c:v>
                </c:pt>
                <c:pt idx="25">
                  <c:v>-66.449782846813662</c:v>
                </c:pt>
              </c:numCache>
            </c:numRef>
          </c:yVal>
          <c:smooth val="1"/>
        </c:ser>
        <c:ser>
          <c:idx val="14"/>
          <c:order val="7"/>
          <c:tx>
            <c:v>0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ZahlenGrafWinkel!$I$215:$I$389</c:f>
              <c:numCache>
                <c:formatCode>0.0</c:formatCode>
                <c:ptCount val="175"/>
                <c:pt idx="0">
                  <c:v>-66.449782846813662</c:v>
                </c:pt>
                <c:pt idx="1">
                  <c:v>-63.13801482156758</c:v>
                </c:pt>
                <c:pt idx="2">
                  <c:v>-54.226308550715238</c:v>
                </c:pt>
                <c:pt idx="3">
                  <c:v>-43.40365320185434</c:v>
                </c:pt>
                <c:pt idx="4">
                  <c:v>-31.42096334874854</c:v>
                </c:pt>
                <c:pt idx="5">
                  <c:v>-22.861985178432423</c:v>
                </c:pt>
                <c:pt idx="6">
                  <c:v>-19.550217153186345</c:v>
                </c:pt>
              </c:numCache>
            </c:numRef>
          </c:yVal>
          <c:smooth val="1"/>
        </c:ser>
        <c:ser>
          <c:idx val="15"/>
          <c:order val="8"/>
          <c:tx>
            <c:v>1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ZahlenGrafWinkel!$J$215:$J$389</c:f>
              <c:numCache>
                <c:formatCode>0.0</c:formatCode>
                <c:ptCount val="175"/>
                <c:pt idx="7">
                  <c:v>-63.558696085769249</c:v>
                </c:pt>
                <c:pt idx="8">
                  <c:v>-60.491152833993723</c:v>
                </c:pt>
                <c:pt idx="9">
                  <c:v>-52.04913616409695</c:v>
                </c:pt>
                <c:pt idx="10">
                  <c:v>-41.597676143776631</c:v>
                </c:pt>
                <c:pt idx="11">
                  <c:v>-29.904531196622447</c:v>
                </c:pt>
                <c:pt idx="12">
                  <c:v>-21.511921233908559</c:v>
                </c:pt>
                <c:pt idx="13">
                  <c:v>-18.259041660573278</c:v>
                </c:pt>
              </c:numCache>
            </c:numRef>
          </c:yVal>
          <c:smooth val="1"/>
        </c:ser>
        <c:ser>
          <c:idx val="16"/>
          <c:order val="9"/>
          <c:tx>
            <c:v>2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ZahlenGrafWinkel!$K$215:$K$389</c:f>
              <c:numCache>
                <c:formatCode>0.0</c:formatCode>
                <c:ptCount val="175"/>
                <c:pt idx="14">
                  <c:v>-56.39636600557359</c:v>
                </c:pt>
                <c:pt idx="15">
                  <c:v>-53.737240256002067</c:v>
                </c:pt>
                <c:pt idx="16">
                  <c:v>-46.195856224898598</c:v>
                </c:pt>
                <c:pt idx="17">
                  <c:v>-36.567232722649862</c:v>
                </c:pt>
                <c:pt idx="18">
                  <c:v>-25.582542036539202</c:v>
                </c:pt>
                <c:pt idx="19">
                  <c:v>-17.621530430521151</c:v>
                </c:pt>
                <c:pt idx="20">
                  <c:v>-14.525378948821444</c:v>
                </c:pt>
              </c:numCache>
            </c:numRef>
          </c:yVal>
          <c:smooth val="1"/>
        </c:ser>
        <c:ser>
          <c:idx val="17"/>
          <c:order val="10"/>
          <c:tx>
            <c:v>3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ZahlenGrafWinkel!$L$215:$L$389</c:f>
              <c:numCache>
                <c:formatCode>0.0</c:formatCode>
                <c:ptCount val="175"/>
                <c:pt idx="21">
                  <c:v>-47.176849540295564</c:v>
                </c:pt>
                <c:pt idx="22">
                  <c:v>-44.793725179659226</c:v>
                </c:pt>
                <c:pt idx="23">
                  <c:v>-37.981116439537026</c:v>
                </c:pt>
                <c:pt idx="24">
                  <c:v>-29.168921711829356</c:v>
                </c:pt>
                <c:pt idx="25">
                  <c:v>-19.004015247668914</c:v>
                </c:pt>
                <c:pt idx="26">
                  <c:v>-11.59378438436549</c:v>
                </c:pt>
                <c:pt idx="27">
                  <c:v>-8.7067893291429481</c:v>
                </c:pt>
              </c:numCache>
            </c:numRef>
          </c:yVal>
          <c:smooth val="1"/>
        </c:ser>
        <c:ser>
          <c:idx val="18"/>
          <c:order val="11"/>
          <c:tx>
            <c:v>4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ZahlenGrafWinkel!$M$215:$M$389</c:f>
              <c:numCache>
                <c:formatCode>0.0</c:formatCode>
                <c:ptCount val="175"/>
                <c:pt idx="28">
                  <c:v>-37.147891518052447</c:v>
                </c:pt>
                <c:pt idx="29">
                  <c:v>-34.885966025982547</c:v>
                </c:pt>
                <c:pt idx="30">
                  <c:v>-28.480385048303976</c:v>
                </c:pt>
                <c:pt idx="31">
                  <c:v>-20.251591588825757</c:v>
                </c:pt>
                <c:pt idx="32">
                  <c:v>-10.793068101197379</c:v>
                </c:pt>
                <c:pt idx="33">
                  <c:v>-3.9198036798406068</c:v>
                </c:pt>
                <c:pt idx="34">
                  <c:v>-1.248982234938472</c:v>
                </c:pt>
              </c:numCache>
            </c:numRef>
          </c:yVal>
          <c:smooth val="1"/>
        </c:ser>
        <c:ser>
          <c:idx val="19"/>
          <c:order val="12"/>
          <c:tx>
            <c:v>5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ZahlenGrafWinkel!$N$215:$N$389</c:f>
              <c:numCache>
                <c:formatCode>0.0</c:formatCode>
                <c:ptCount val="175"/>
                <c:pt idx="35">
                  <c:v>-26.934677909479763</c:v>
                </c:pt>
                <c:pt idx="36">
                  <c:v>-24.677834418232155</c:v>
                </c:pt>
                <c:pt idx="37">
                  <c:v>-18.392216775714267</c:v>
                </c:pt>
                <c:pt idx="38">
                  <c:v>-10.466592349860345</c:v>
                </c:pt>
                <c:pt idx="39">
                  <c:v>-1.4970186066316553</c:v>
                </c:pt>
                <c:pt idx="40">
                  <c:v>4.9375147960916648</c:v>
                </c:pt>
                <c:pt idx="41">
                  <c:v>7.4177578539191718</c:v>
                </c:pt>
              </c:numCache>
            </c:numRef>
          </c:yVal>
          <c:smooth val="1"/>
        </c:ser>
        <c:ser>
          <c:idx val="20"/>
          <c:order val="13"/>
          <c:tx>
            <c:v>6 h</c:v>
          </c:tx>
          <c:marker>
            <c:symbol val="none"/>
          </c:marker>
          <c:dLbls>
            <c:dLbl>
              <c:idx val="48"/>
              <c:layout>
                <c:manualLayout>
                  <c:x val="-3.1591054975116772E-2"/>
                  <c:y val="-3.3500336794183849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6h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ZahlenGrafWinkel!$O$215:$O$389</c:f>
              <c:numCache>
                <c:formatCode>0.0</c:formatCode>
                <c:ptCount val="175"/>
                <c:pt idx="42">
                  <c:v>-16.920149409575014</c:v>
                </c:pt>
                <c:pt idx="43">
                  <c:v>-14.583603852303304</c:v>
                </c:pt>
                <c:pt idx="44">
                  <c:v>-8.1857879064448884</c:v>
                </c:pt>
                <c:pt idx="45">
                  <c:v>-0.29521212748105485</c:v>
                </c:pt>
                <c:pt idx="46">
                  <c:v>8.4413504750003856</c:v>
                </c:pt>
                <c:pt idx="47">
                  <c:v>14.583603852303304</c:v>
                </c:pt>
                <c:pt idx="48">
                  <c:v>16.920149409575021</c:v>
                </c:pt>
              </c:numCache>
            </c:numRef>
          </c:yVal>
          <c:smooth val="1"/>
        </c:ser>
        <c:ser>
          <c:idx val="21"/>
          <c:order val="14"/>
          <c:tx>
            <c:v>7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ZahlenGrafWinkel!$P$215:$P$389</c:f>
              <c:numCache>
                <c:formatCode>0.0</c:formatCode>
                <c:ptCount val="175"/>
                <c:pt idx="49">
                  <c:v>-7.4177578539191762</c:v>
                </c:pt>
                <c:pt idx="50">
                  <c:v>-4.9375147960916754</c:v>
                </c:pt>
                <c:pt idx="51">
                  <c:v>1.7623122180216937</c:v>
                </c:pt>
                <c:pt idx="52">
                  <c:v>9.8667495503395255</c:v>
                </c:pt>
                <c:pt idx="53">
                  <c:v>18.645921857041124</c:v>
                </c:pt>
                <c:pt idx="54">
                  <c:v>24.677834418232138</c:v>
                </c:pt>
                <c:pt idx="55">
                  <c:v>26.934677909479763</c:v>
                </c:pt>
              </c:numCache>
            </c:numRef>
          </c:yVal>
          <c:smooth val="1"/>
        </c:ser>
        <c:ser>
          <c:idx val="22"/>
          <c:order val="15"/>
          <c:tx>
            <c:v>8 h</c:v>
          </c:tx>
          <c:marker>
            <c:symbol val="none"/>
          </c:marker>
          <c:dLbls>
            <c:dLbl>
              <c:idx val="62"/>
              <c:layout>
                <c:manualLayout>
                  <c:x val="-3.4808542861501424E-2"/>
                  <c:y val="-3.519568903444592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8h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ZahlenGrafWinkel!$Q$215:$Q$389</c:f>
              <c:numCache>
                <c:formatCode>0.0</c:formatCode>
                <c:ptCount val="175"/>
                <c:pt idx="56">
                  <c:v>1.2489822349384847</c:v>
                </c:pt>
                <c:pt idx="57">
                  <c:v>3.9198036798406131</c:v>
                </c:pt>
                <c:pt idx="58">
                  <c:v>11.074840016330455</c:v>
                </c:pt>
                <c:pt idx="59">
                  <c:v>19.623523613506791</c:v>
                </c:pt>
                <c:pt idx="60">
                  <c:v>28.741347975084683</c:v>
                </c:pt>
                <c:pt idx="61">
                  <c:v>34.885966025982547</c:v>
                </c:pt>
                <c:pt idx="62">
                  <c:v>37.147891518052461</c:v>
                </c:pt>
              </c:numCache>
            </c:numRef>
          </c:yVal>
          <c:smooth val="1"/>
        </c:ser>
        <c:ser>
          <c:idx val="23"/>
          <c:order val="16"/>
          <c:tx>
            <c:v>9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ZahlenGrafWinkel!$R$215:$R$389</c:f>
              <c:numCache>
                <c:formatCode>0.0</c:formatCode>
                <c:ptCount val="175"/>
                <c:pt idx="63">
                  <c:v>8.7067893291429517</c:v>
                </c:pt>
                <c:pt idx="64">
                  <c:v>11.593784384365486</c:v>
                </c:pt>
                <c:pt idx="65">
                  <c:v>19.307315500160371</c:v>
                </c:pt>
                <c:pt idx="66">
                  <c:v>28.494949770405814</c:v>
                </c:pt>
                <c:pt idx="67">
                  <c:v>38.259803846747509</c:v>
                </c:pt>
                <c:pt idx="68">
                  <c:v>44.793725179659226</c:v>
                </c:pt>
                <c:pt idx="69">
                  <c:v>47.176849540295578</c:v>
                </c:pt>
              </c:numCache>
            </c:numRef>
          </c:yVal>
          <c:smooth val="1"/>
        </c:ser>
        <c:ser>
          <c:idx val="24"/>
          <c:order val="17"/>
          <c:tx>
            <c:v>10 h</c:v>
          </c:tx>
          <c:marker>
            <c:symbol val="none"/>
          </c:marker>
          <c:dLbls>
            <c:dLbl>
              <c:idx val="76"/>
              <c:layout>
                <c:manualLayout>
                  <c:x val="-4.3931885519376768E-2"/>
                  <c:y val="-3.006805565233550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10h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ZahlenGrafWinkel!$S$215:$S$389</c:f>
              <c:numCache>
                <c:formatCode>0.0</c:formatCode>
                <c:ptCount val="175"/>
                <c:pt idx="70">
                  <c:v>14.525378948821444</c:v>
                </c:pt>
                <c:pt idx="71">
                  <c:v>17.621530430521144</c:v>
                </c:pt>
                <c:pt idx="72">
                  <c:v>25.909015831129999</c:v>
                </c:pt>
                <c:pt idx="73">
                  <c:v>35.835553416340765</c:v>
                </c:pt>
                <c:pt idx="74">
                  <c:v>46.502536317780965</c:v>
                </c:pt>
                <c:pt idx="75">
                  <c:v>53.737240256002067</c:v>
                </c:pt>
                <c:pt idx="76">
                  <c:v>56.39636600557359</c:v>
                </c:pt>
              </c:numCache>
            </c:numRef>
          </c:yVal>
          <c:smooth val="1"/>
        </c:ser>
        <c:ser>
          <c:idx val="25"/>
          <c:order val="18"/>
          <c:tx>
            <c:v>11 h</c:v>
          </c:tx>
          <c:marker>
            <c:symbol val="none"/>
          </c:marker>
          <c:dPt>
            <c:idx val="77"/>
            <c:bubble3D val="0"/>
            <c:spPr>
              <a:ln w="98425"/>
            </c:spPr>
          </c:dPt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ZahlenGrafWinkel!$T$215:$T$389</c:f>
              <c:numCache>
                <c:formatCode>0.0</c:formatCode>
                <c:ptCount val="175"/>
                <c:pt idx="77">
                  <c:v>18.259041660573285</c:v>
                </c:pt>
                <c:pt idx="78">
                  <c:v>21.511921233908552</c:v>
                </c:pt>
                <c:pt idx="79">
                  <c:v>30.249843173803335</c:v>
                </c:pt>
                <c:pt idx="80">
                  <c:v>40.812904361771309</c:v>
                </c:pt>
                <c:pt idx="81">
                  <c:v>52.386907167457508</c:v>
                </c:pt>
                <c:pt idx="82">
                  <c:v>60.491152833993716</c:v>
                </c:pt>
                <c:pt idx="83">
                  <c:v>63.558696085769277</c:v>
                </c:pt>
              </c:numCache>
            </c:numRef>
          </c:yVal>
          <c:smooth val="1"/>
        </c:ser>
        <c:ser>
          <c:idx val="26"/>
          <c:order val="19"/>
          <c:tx>
            <c:v>12 h</c:v>
          </c:tx>
          <c:marker>
            <c:symbol val="none"/>
          </c:marker>
          <c:dLbls>
            <c:dLbl>
              <c:idx val="84"/>
              <c:layout>
                <c:manualLayout>
                  <c:x val="-4.594621788560227E-2"/>
                  <c:y val="4.9703781658256098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21.Dez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90"/>
              <c:layout>
                <c:manualLayout>
                  <c:x val="-3.2930584947843622E-2"/>
                  <c:y val="-3.463266206768406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12h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ZahlenGrafWinkel!$U$215:$U$389</c:f>
              <c:numCache>
                <c:formatCode>0.0</c:formatCode>
                <c:ptCount val="175"/>
                <c:pt idx="84">
                  <c:v>19.550217153055982</c:v>
                </c:pt>
                <c:pt idx="85">
                  <c:v>22.861985178295978</c:v>
                </c:pt>
                <c:pt idx="86">
                  <c:v>31.773691449130272</c:v>
                </c:pt>
                <c:pt idx="87">
                  <c:v>42.596346797963747</c:v>
                </c:pt>
                <c:pt idx="88">
                  <c:v>54.579036651025113</c:v>
                </c:pt>
                <c:pt idx="89">
                  <c:v>63.138014821289318</c:v>
                </c:pt>
                <c:pt idx="90">
                  <c:v>66.449782846506181</c:v>
                </c:pt>
              </c:numCache>
            </c:numRef>
          </c:yVal>
          <c:smooth val="0"/>
        </c:ser>
        <c:ser>
          <c:idx val="27"/>
          <c:order val="20"/>
          <c:tx>
            <c:v>13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ZahlenGrafWinkel!$V$215:$V$389</c:f>
              <c:numCache>
                <c:formatCode>0.0</c:formatCode>
                <c:ptCount val="175"/>
                <c:pt idx="91">
                  <c:v>18.259041660573285</c:v>
                </c:pt>
                <c:pt idx="92">
                  <c:v>21.511921233908552</c:v>
                </c:pt>
                <c:pt idx="93">
                  <c:v>30.249843173803335</c:v>
                </c:pt>
                <c:pt idx="94">
                  <c:v>40.812904361771309</c:v>
                </c:pt>
                <c:pt idx="95">
                  <c:v>52.386907167457508</c:v>
                </c:pt>
                <c:pt idx="96">
                  <c:v>60.491152833993716</c:v>
                </c:pt>
                <c:pt idx="97">
                  <c:v>63.558696085769277</c:v>
                </c:pt>
              </c:numCache>
            </c:numRef>
          </c:yVal>
          <c:smooth val="1"/>
        </c:ser>
        <c:ser>
          <c:idx val="28"/>
          <c:order val="21"/>
          <c:tx>
            <c:v>14 h</c:v>
          </c:tx>
          <c:marker>
            <c:symbol val="none"/>
          </c:marker>
          <c:dLbls>
            <c:dLbl>
              <c:idx val="104"/>
              <c:layout>
                <c:manualLayout>
                  <c:x val="-5.9168333435783236E-3"/>
                  <c:y val="-2.8452887329838205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14h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ZahlenGrafWinkel!$W$215:$W$389</c:f>
              <c:numCache>
                <c:formatCode>0.0</c:formatCode>
                <c:ptCount val="175"/>
                <c:pt idx="98">
                  <c:v>14.525378948821444</c:v>
                </c:pt>
                <c:pt idx="99">
                  <c:v>17.621530430521144</c:v>
                </c:pt>
                <c:pt idx="100">
                  <c:v>25.909015831129999</c:v>
                </c:pt>
                <c:pt idx="101">
                  <c:v>35.835553416340765</c:v>
                </c:pt>
                <c:pt idx="102">
                  <c:v>46.502536317780965</c:v>
                </c:pt>
                <c:pt idx="103">
                  <c:v>53.737240256002067</c:v>
                </c:pt>
                <c:pt idx="104">
                  <c:v>56.39636600557359</c:v>
                </c:pt>
              </c:numCache>
            </c:numRef>
          </c:yVal>
          <c:smooth val="1"/>
        </c:ser>
        <c:ser>
          <c:idx val="29"/>
          <c:order val="22"/>
          <c:tx>
            <c:v>15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ZahlenGrafWinkel!$X$215:$X$389</c:f>
              <c:numCache>
                <c:formatCode>0.0</c:formatCode>
                <c:ptCount val="175"/>
                <c:pt idx="105">
                  <c:v>8.7067893291429517</c:v>
                </c:pt>
                <c:pt idx="106">
                  <c:v>11.593784384365486</c:v>
                </c:pt>
                <c:pt idx="107">
                  <c:v>19.307315500160371</c:v>
                </c:pt>
                <c:pt idx="108">
                  <c:v>28.494949770405814</c:v>
                </c:pt>
                <c:pt idx="109">
                  <c:v>38.259803846747509</c:v>
                </c:pt>
                <c:pt idx="110">
                  <c:v>44.793725179659226</c:v>
                </c:pt>
                <c:pt idx="111">
                  <c:v>47.176849540295578</c:v>
                </c:pt>
              </c:numCache>
            </c:numRef>
          </c:yVal>
          <c:smooth val="1"/>
        </c:ser>
        <c:ser>
          <c:idx val="30"/>
          <c:order val="23"/>
          <c:tx>
            <c:v>16 h</c:v>
          </c:tx>
          <c:marker>
            <c:symbol val="none"/>
          </c:marker>
          <c:dLbls>
            <c:dLbl>
              <c:idx val="118"/>
              <c:layout>
                <c:manualLayout>
                  <c:x val="-1.8987352712254491E-2"/>
                  <c:y val="-3.5195689034445921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16h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ZahlenGrafWinkel!$Y$215:$Y$389</c:f>
              <c:numCache>
                <c:formatCode>0.0</c:formatCode>
                <c:ptCount val="175"/>
                <c:pt idx="112">
                  <c:v>1.2489822349384847</c:v>
                </c:pt>
                <c:pt idx="113">
                  <c:v>3.9198036798406131</c:v>
                </c:pt>
                <c:pt idx="114">
                  <c:v>11.074840016330455</c:v>
                </c:pt>
                <c:pt idx="115">
                  <c:v>19.623523613506791</c:v>
                </c:pt>
                <c:pt idx="116">
                  <c:v>28.741347975084683</c:v>
                </c:pt>
                <c:pt idx="117">
                  <c:v>34.885966025982547</c:v>
                </c:pt>
                <c:pt idx="118">
                  <c:v>37.147891518052461</c:v>
                </c:pt>
              </c:numCache>
            </c:numRef>
          </c:yVal>
          <c:smooth val="1"/>
        </c:ser>
        <c:ser>
          <c:idx val="31"/>
          <c:order val="24"/>
          <c:tx>
            <c:v>17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ZahlenGrafWinkel!$Z$215:$Z$389</c:f>
              <c:numCache>
                <c:formatCode>0.0</c:formatCode>
                <c:ptCount val="175"/>
                <c:pt idx="119">
                  <c:v>-7.4177578539191762</c:v>
                </c:pt>
                <c:pt idx="120">
                  <c:v>-4.9375147960916754</c:v>
                </c:pt>
                <c:pt idx="121">
                  <c:v>1.7623122180216937</c:v>
                </c:pt>
                <c:pt idx="122">
                  <c:v>9.8667495503395255</c:v>
                </c:pt>
                <c:pt idx="123">
                  <c:v>18.645921857041124</c:v>
                </c:pt>
                <c:pt idx="124">
                  <c:v>24.677834418232138</c:v>
                </c:pt>
                <c:pt idx="125">
                  <c:v>26.934677909479763</c:v>
                </c:pt>
              </c:numCache>
            </c:numRef>
          </c:yVal>
          <c:smooth val="1"/>
        </c:ser>
        <c:ser>
          <c:idx val="32"/>
          <c:order val="25"/>
          <c:tx>
            <c:v>18 h</c:v>
          </c:tx>
          <c:marker>
            <c:symbol val="none"/>
          </c:marker>
          <c:dLbls>
            <c:dLbl>
              <c:idx val="132"/>
              <c:layout>
                <c:manualLayout>
                  <c:x val="-1.9188244903474372E-2"/>
                  <c:y val="-3.1287947413652817E-2"/>
                </c:manualLayout>
              </c:layout>
              <c:tx>
                <c:rich>
                  <a:bodyPr/>
                  <a:lstStyle/>
                  <a:p>
                    <a:pPr>
                      <a:defRPr/>
                    </a:pPr>
                    <a:r>
                      <a:rPr lang="en-US"/>
                      <a:t>18h</a:t>
                    </a:r>
                  </a:p>
                </c:rich>
              </c:tx>
              <c:spPr/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ZahlenGrafWinkel!$AA$215:$AA$389</c:f>
              <c:numCache>
                <c:formatCode>0.0</c:formatCode>
                <c:ptCount val="175"/>
                <c:pt idx="126">
                  <c:v>-16.920149409575014</c:v>
                </c:pt>
                <c:pt idx="127">
                  <c:v>-14.583603852303304</c:v>
                </c:pt>
                <c:pt idx="128">
                  <c:v>-8.1857879064448884</c:v>
                </c:pt>
                <c:pt idx="129">
                  <c:v>-0.29521212748105485</c:v>
                </c:pt>
                <c:pt idx="130">
                  <c:v>8.4413504750003856</c:v>
                </c:pt>
                <c:pt idx="131">
                  <c:v>14.583603852303304</c:v>
                </c:pt>
                <c:pt idx="132">
                  <c:v>16.920149409575021</c:v>
                </c:pt>
              </c:numCache>
            </c:numRef>
          </c:yVal>
          <c:smooth val="1"/>
        </c:ser>
        <c:ser>
          <c:idx val="33"/>
          <c:order val="26"/>
          <c:tx>
            <c:v>19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ZahlenGrafWinkel!$AB$215:$AB$389</c:f>
              <c:numCache>
                <c:formatCode>0.0</c:formatCode>
                <c:ptCount val="175"/>
                <c:pt idx="133">
                  <c:v>-26.934677909479763</c:v>
                </c:pt>
                <c:pt idx="134">
                  <c:v>-24.677834418232155</c:v>
                </c:pt>
                <c:pt idx="135">
                  <c:v>-18.392216775714267</c:v>
                </c:pt>
                <c:pt idx="136">
                  <c:v>-10.466592349860345</c:v>
                </c:pt>
                <c:pt idx="137">
                  <c:v>-1.4970186066316553</c:v>
                </c:pt>
                <c:pt idx="138">
                  <c:v>4.9375147960916648</c:v>
                </c:pt>
                <c:pt idx="139">
                  <c:v>7.4177578539191718</c:v>
                </c:pt>
              </c:numCache>
            </c:numRef>
          </c:yVal>
          <c:smooth val="1"/>
        </c:ser>
        <c:ser>
          <c:idx val="34"/>
          <c:order val="27"/>
          <c:tx>
            <c:v>20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ZahlenGrafWinkel!$AC$215:$AC$389</c:f>
              <c:numCache>
                <c:formatCode>0.0</c:formatCode>
                <c:ptCount val="175"/>
                <c:pt idx="140">
                  <c:v>-37.147891518052447</c:v>
                </c:pt>
                <c:pt idx="141">
                  <c:v>-34.885966025982547</c:v>
                </c:pt>
                <c:pt idx="142">
                  <c:v>-28.480385048303976</c:v>
                </c:pt>
                <c:pt idx="143">
                  <c:v>-20.251591588825757</c:v>
                </c:pt>
                <c:pt idx="144">
                  <c:v>-10.793068101197379</c:v>
                </c:pt>
                <c:pt idx="145">
                  <c:v>-3.9198036798406068</c:v>
                </c:pt>
                <c:pt idx="146">
                  <c:v>-1.248982234938472</c:v>
                </c:pt>
              </c:numCache>
            </c:numRef>
          </c:yVal>
          <c:smooth val="1"/>
        </c:ser>
        <c:ser>
          <c:idx val="35"/>
          <c:order val="28"/>
          <c:tx>
            <c:v>21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ZahlenGrafWinkel!$AD$215:$AD$389</c:f>
              <c:numCache>
                <c:formatCode>0.0</c:formatCode>
                <c:ptCount val="175"/>
                <c:pt idx="147">
                  <c:v>-47.176849540295564</c:v>
                </c:pt>
                <c:pt idx="148">
                  <c:v>-44.793725179659226</c:v>
                </c:pt>
                <c:pt idx="149">
                  <c:v>-37.981116439537026</c:v>
                </c:pt>
                <c:pt idx="150">
                  <c:v>-29.168921711829356</c:v>
                </c:pt>
                <c:pt idx="151">
                  <c:v>-19.004015247668914</c:v>
                </c:pt>
                <c:pt idx="152">
                  <c:v>-11.59378438436549</c:v>
                </c:pt>
                <c:pt idx="153">
                  <c:v>-8.7067893291429481</c:v>
                </c:pt>
              </c:numCache>
            </c:numRef>
          </c:yVal>
          <c:smooth val="1"/>
        </c:ser>
        <c:ser>
          <c:idx val="36"/>
          <c:order val="29"/>
          <c:tx>
            <c:v>22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ZahlenGrafWinkel!$AE$215:$AE$389</c:f>
              <c:numCache>
                <c:formatCode>0.0</c:formatCode>
                <c:ptCount val="175"/>
                <c:pt idx="154">
                  <c:v>-56.39636600557359</c:v>
                </c:pt>
                <c:pt idx="155">
                  <c:v>-53.737240256002067</c:v>
                </c:pt>
                <c:pt idx="156">
                  <c:v>-46.195856224898598</c:v>
                </c:pt>
                <c:pt idx="157">
                  <c:v>-36.567232722649862</c:v>
                </c:pt>
                <c:pt idx="158">
                  <c:v>-25.582542036539202</c:v>
                </c:pt>
                <c:pt idx="159">
                  <c:v>-17.621530430521151</c:v>
                </c:pt>
                <c:pt idx="160">
                  <c:v>-14.525378948821444</c:v>
                </c:pt>
              </c:numCache>
            </c:numRef>
          </c:yVal>
          <c:smooth val="1"/>
        </c:ser>
        <c:ser>
          <c:idx val="37"/>
          <c:order val="30"/>
          <c:tx>
            <c:v>23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ZahlenGrafWinkel!$AF$215:$AF$389</c:f>
              <c:numCache>
                <c:formatCode>0.0</c:formatCode>
                <c:ptCount val="175"/>
                <c:pt idx="161">
                  <c:v>-63.558696085769249</c:v>
                </c:pt>
                <c:pt idx="162">
                  <c:v>-60.491152833993723</c:v>
                </c:pt>
                <c:pt idx="163">
                  <c:v>-52.04913616409695</c:v>
                </c:pt>
                <c:pt idx="164">
                  <c:v>-41.597676143776631</c:v>
                </c:pt>
                <c:pt idx="165">
                  <c:v>-29.904531196622447</c:v>
                </c:pt>
                <c:pt idx="166">
                  <c:v>-21.511921233908559</c:v>
                </c:pt>
                <c:pt idx="167">
                  <c:v>-18.259041660573278</c:v>
                </c:pt>
              </c:numCache>
            </c:numRef>
          </c:yVal>
          <c:smooth val="1"/>
        </c:ser>
        <c:ser>
          <c:idx val="38"/>
          <c:order val="31"/>
          <c:tx>
            <c:v>24 h</c:v>
          </c:tx>
          <c:marker>
            <c:symbol val="none"/>
          </c:marker>
          <c:xVal>
            <c:numRef>
              <c:f>ZahlenGrafWinkel!$A$215:$A$389</c:f>
              <c:numCache>
                <c:formatCode>0.0</c:formatCode>
                <c:ptCount val="175"/>
                <c:pt idx="0">
                  <c:v>-179.99999999999997</c:v>
                </c:pt>
                <c:pt idx="1">
                  <c:v>-179.99999999999997</c:v>
                </c:pt>
                <c:pt idx="2">
                  <c:v>-180</c:v>
                </c:pt>
                <c:pt idx="3">
                  <c:v>-180</c:v>
                </c:pt>
                <c:pt idx="4">
                  <c:v>-180</c:v>
                </c:pt>
                <c:pt idx="5">
                  <c:v>-180</c:v>
                </c:pt>
                <c:pt idx="6">
                  <c:v>-180</c:v>
                </c:pt>
                <c:pt idx="7">
                  <c:v>-147.77514745605851</c:v>
                </c:pt>
                <c:pt idx="8">
                  <c:v>-150.43993704942193</c:v>
                </c:pt>
                <c:pt idx="9">
                  <c:v>-155.61907318361401</c:v>
                </c:pt>
                <c:pt idx="10">
                  <c:v>-159.75182700462659</c:v>
                </c:pt>
                <c:pt idx="11">
                  <c:v>-162.99259050232359</c:v>
                </c:pt>
                <c:pt idx="12">
                  <c:v>-164.8592795094122</c:v>
                </c:pt>
                <c:pt idx="13">
                  <c:v>-165.52058408365338</c:v>
                </c:pt>
                <c:pt idx="14">
                  <c:v>-124.02250180173263</c:v>
                </c:pt>
                <c:pt idx="15">
                  <c:v>-127.47245362844131</c:v>
                </c:pt>
                <c:pt idx="16">
                  <c:v>-134.88553055313224</c:v>
                </c:pt>
                <c:pt idx="17">
                  <c:v>-141.49910849193608</c:v>
                </c:pt>
                <c:pt idx="18">
                  <c:v>-147.10752748717567</c:v>
                </c:pt>
                <c:pt idx="19">
                  <c:v>-150.49202482099292</c:v>
                </c:pt>
                <c:pt idx="20">
                  <c:v>-151.71547029117818</c:v>
                </c:pt>
                <c:pt idx="21">
                  <c:v>-107.37937415682202</c:v>
                </c:pt>
                <c:pt idx="22">
                  <c:v>-110.69025707323047</c:v>
                </c:pt>
                <c:pt idx="23">
                  <c:v>-118.36545317751725</c:v>
                </c:pt>
                <c:pt idx="24">
                  <c:v>-125.92553409419918</c:v>
                </c:pt>
                <c:pt idx="25">
                  <c:v>-132.89109051595466</c:v>
                </c:pt>
                <c:pt idx="26">
                  <c:v>-137.33538024658358</c:v>
                </c:pt>
                <c:pt idx="27">
                  <c:v>-138.98404645623805</c:v>
                </c:pt>
                <c:pt idx="28">
                  <c:v>-94.610994133343482</c:v>
                </c:pt>
                <c:pt idx="29">
                  <c:v>-97.602289094528174</c:v>
                </c:pt>
                <c:pt idx="30">
                  <c:v>-104.892618595388</c:v>
                </c:pt>
                <c:pt idx="31">
                  <c:v>-112.6214502296542</c:v>
                </c:pt>
                <c:pt idx="32">
                  <c:v>-120.26776453396272</c:v>
                </c:pt>
                <c:pt idx="33">
                  <c:v>-125.41379211734454</c:v>
                </c:pt>
                <c:pt idx="34">
                  <c:v>-127.37415774197777</c:v>
                </c:pt>
                <c:pt idx="35">
                  <c:v>-83.705662489357877</c:v>
                </c:pt>
                <c:pt idx="36">
                  <c:v>-86.398227118302927</c:v>
                </c:pt>
                <c:pt idx="37">
                  <c:v>-93.195260912395369</c:v>
                </c:pt>
                <c:pt idx="38">
                  <c:v>-100.81277699893145</c:v>
                </c:pt>
                <c:pt idx="39">
                  <c:v>-108.8103344625473</c:v>
                </c:pt>
                <c:pt idx="40">
                  <c:v>-114.45969619704904</c:v>
                </c:pt>
                <c:pt idx="41">
                  <c:v>-116.6672791745812</c:v>
                </c:pt>
                <c:pt idx="42">
                  <c:v>-73.520157727982919</c:v>
                </c:pt>
                <c:pt idx="43">
                  <c:v>-75.958947816792957</c:v>
                </c:pt>
                <c:pt idx="44">
                  <c:v>-82.291027375511291</c:v>
                </c:pt>
                <c:pt idx="45">
                  <c:v>-89.724706742174291</c:v>
                </c:pt>
                <c:pt idx="46">
                  <c:v>-97.95466969789841</c:v>
                </c:pt>
                <c:pt idx="47">
                  <c:v>-104.04105218320704</c:v>
                </c:pt>
                <c:pt idx="48">
                  <c:v>-106.47984227201708</c:v>
                </c:pt>
                <c:pt idx="49">
                  <c:v>-63.332720825418804</c:v>
                </c:pt>
                <c:pt idx="50">
                  <c:v>-65.540303802950959</c:v>
                </c:pt>
                <c:pt idx="51">
                  <c:v>-71.422217142343385</c:v>
                </c:pt>
                <c:pt idx="52">
                  <c:v>-78.638293643404353</c:v>
                </c:pt>
                <c:pt idx="53">
                  <c:v>-87.063174413513451</c:v>
                </c:pt>
                <c:pt idx="54">
                  <c:v>-93.601772881697272</c:v>
                </c:pt>
                <c:pt idx="55">
                  <c:v>-96.294337510642123</c:v>
                </c:pt>
                <c:pt idx="56">
                  <c:v>-52.62584225802221</c:v>
                </c:pt>
                <c:pt idx="57">
                  <c:v>-54.586207882655465</c:v>
                </c:pt>
                <c:pt idx="58">
                  <c:v>-59.948341979499538</c:v>
                </c:pt>
                <c:pt idx="59">
                  <c:v>-66.838985001408446</c:v>
                </c:pt>
                <c:pt idx="60">
                  <c:v>-75.377698466511319</c:v>
                </c:pt>
                <c:pt idx="61">
                  <c:v>-82.397710905471826</c:v>
                </c:pt>
                <c:pt idx="62">
                  <c:v>-85.389005866656518</c:v>
                </c:pt>
                <c:pt idx="63">
                  <c:v>-41.015953543761945</c:v>
                </c:pt>
                <c:pt idx="64">
                  <c:v>-42.664619753416403</c:v>
                </c:pt>
                <c:pt idx="65">
                  <c:v>-47.299537126638967</c:v>
                </c:pt>
                <c:pt idx="66">
                  <c:v>-53.56715792102537</c:v>
                </c:pt>
                <c:pt idx="67">
                  <c:v>-61.909384969250212</c:v>
                </c:pt>
                <c:pt idx="68">
                  <c:v>-69.309742926769488</c:v>
                </c:pt>
                <c:pt idx="69">
                  <c:v>-72.620625843178018</c:v>
                </c:pt>
                <c:pt idx="70">
                  <c:v>-28.284529708821832</c:v>
                </c:pt>
                <c:pt idx="71">
                  <c:v>-29.507975179007065</c:v>
                </c:pt>
                <c:pt idx="72">
                  <c:v>-33.040726366378173</c:v>
                </c:pt>
                <c:pt idx="73">
                  <c:v>-38.07810647936217</c:v>
                </c:pt>
                <c:pt idx="74">
                  <c:v>-45.366917148667547</c:v>
                </c:pt>
                <c:pt idx="75">
                  <c:v>-52.527546371558678</c:v>
                </c:pt>
                <c:pt idx="76">
                  <c:v>-55.977498198267376</c:v>
                </c:pt>
                <c:pt idx="77">
                  <c:v>-14.479415916346598</c:v>
                </c:pt>
                <c:pt idx="78">
                  <c:v>-15.140720490587764</c:v>
                </c:pt>
                <c:pt idx="79">
                  <c:v>-17.090554789790026</c:v>
                </c:pt>
                <c:pt idx="80">
                  <c:v>-19.996407388403743</c:v>
                </c:pt>
                <c:pt idx="81">
                  <c:v>-24.546805516907991</c:v>
                </c:pt>
                <c:pt idx="82">
                  <c:v>-29.560062950578015</c:v>
                </c:pt>
                <c:pt idx="83">
                  <c:v>-32.224852543941495</c:v>
                </c:pt>
                <c:pt idx="84">
                  <c:v>-1.4603023404178591E-4</c:v>
                </c:pt>
                <c:pt idx="85">
                  <c:v>-1.5283620017141164E-4</c:v>
                </c:pt>
                <c:pt idx="86">
                  <c:v>-1.7306657749739408E-4</c:v>
                </c:pt>
                <c:pt idx="87">
                  <c:v>-2.0376046391340345E-4</c:v>
                </c:pt>
                <c:pt idx="88">
                  <c:v>-2.5354130981270151E-4</c:v>
                </c:pt>
                <c:pt idx="89">
                  <c:v>-3.1167890376425215E-4</c:v>
                </c:pt>
                <c:pt idx="90">
                  <c:v>-3.4441361293620576E-4</c:v>
                </c:pt>
                <c:pt idx="91">
                  <c:v>14.479415916346598</c:v>
                </c:pt>
                <c:pt idx="92">
                  <c:v>15.140720490587764</c:v>
                </c:pt>
                <c:pt idx="93">
                  <c:v>17.090554789790026</c:v>
                </c:pt>
                <c:pt idx="94">
                  <c:v>19.996407388403743</c:v>
                </c:pt>
                <c:pt idx="95">
                  <c:v>24.546805516907988</c:v>
                </c:pt>
                <c:pt idx="96">
                  <c:v>29.560062950578015</c:v>
                </c:pt>
                <c:pt idx="97">
                  <c:v>32.224852543941495</c:v>
                </c:pt>
                <c:pt idx="98">
                  <c:v>28.284529708821832</c:v>
                </c:pt>
                <c:pt idx="99">
                  <c:v>29.507975179007065</c:v>
                </c:pt>
                <c:pt idx="100">
                  <c:v>33.040726366378173</c:v>
                </c:pt>
                <c:pt idx="101">
                  <c:v>38.07810647936217</c:v>
                </c:pt>
                <c:pt idx="102">
                  <c:v>45.366917148667547</c:v>
                </c:pt>
                <c:pt idx="103">
                  <c:v>52.527546371558685</c:v>
                </c:pt>
                <c:pt idx="104">
                  <c:v>55.977498198267376</c:v>
                </c:pt>
                <c:pt idx="105">
                  <c:v>41.015953543761952</c:v>
                </c:pt>
                <c:pt idx="106">
                  <c:v>42.66461975341641</c:v>
                </c:pt>
                <c:pt idx="107">
                  <c:v>47.299537126638967</c:v>
                </c:pt>
                <c:pt idx="108">
                  <c:v>53.56715792102537</c:v>
                </c:pt>
                <c:pt idx="109">
                  <c:v>61.909384969250212</c:v>
                </c:pt>
                <c:pt idx="110">
                  <c:v>69.309742926769488</c:v>
                </c:pt>
                <c:pt idx="111">
                  <c:v>72.620625843178018</c:v>
                </c:pt>
                <c:pt idx="112">
                  <c:v>52.625842258022217</c:v>
                </c:pt>
                <c:pt idx="113">
                  <c:v>54.586207882655458</c:v>
                </c:pt>
                <c:pt idx="114">
                  <c:v>59.948341979499538</c:v>
                </c:pt>
                <c:pt idx="115">
                  <c:v>66.838985001408446</c:v>
                </c:pt>
                <c:pt idx="116">
                  <c:v>75.377698466511347</c:v>
                </c:pt>
                <c:pt idx="117">
                  <c:v>82.397710905471783</c:v>
                </c:pt>
                <c:pt idx="118">
                  <c:v>85.389005866656603</c:v>
                </c:pt>
                <c:pt idx="119">
                  <c:v>63.332720825418804</c:v>
                </c:pt>
                <c:pt idx="120">
                  <c:v>65.540303802950959</c:v>
                </c:pt>
                <c:pt idx="121">
                  <c:v>71.422217142343385</c:v>
                </c:pt>
                <c:pt idx="122">
                  <c:v>78.638293643404324</c:v>
                </c:pt>
                <c:pt idx="123">
                  <c:v>87.063174413513323</c:v>
                </c:pt>
                <c:pt idx="124">
                  <c:v>93.601772881697173</c:v>
                </c:pt>
                <c:pt idx="125">
                  <c:v>96.294337510642052</c:v>
                </c:pt>
                <c:pt idx="126">
                  <c:v>73.520157727982948</c:v>
                </c:pt>
                <c:pt idx="127">
                  <c:v>75.958947816792957</c:v>
                </c:pt>
                <c:pt idx="128">
                  <c:v>82.291027375511334</c:v>
                </c:pt>
                <c:pt idx="129">
                  <c:v>89.724706742175613</c:v>
                </c:pt>
                <c:pt idx="130">
                  <c:v>97.954669697898453</c:v>
                </c:pt>
                <c:pt idx="131">
                  <c:v>104.04105218320704</c:v>
                </c:pt>
                <c:pt idx="132">
                  <c:v>106.47984227201705</c:v>
                </c:pt>
                <c:pt idx="133">
                  <c:v>83.705662489357948</c:v>
                </c:pt>
                <c:pt idx="134">
                  <c:v>86.398227118302927</c:v>
                </c:pt>
                <c:pt idx="135">
                  <c:v>93.195260912395369</c:v>
                </c:pt>
                <c:pt idx="136">
                  <c:v>100.81277699893148</c:v>
                </c:pt>
                <c:pt idx="137">
                  <c:v>108.8103344625473</c:v>
                </c:pt>
                <c:pt idx="138">
                  <c:v>114.45969619704904</c:v>
                </c:pt>
                <c:pt idx="139">
                  <c:v>116.6672791745812</c:v>
                </c:pt>
                <c:pt idx="140">
                  <c:v>94.610994133343397</c:v>
                </c:pt>
                <c:pt idx="141">
                  <c:v>97.602289094528174</c:v>
                </c:pt>
                <c:pt idx="142">
                  <c:v>104.89261859538803</c:v>
                </c:pt>
                <c:pt idx="143">
                  <c:v>112.62145022965423</c:v>
                </c:pt>
                <c:pt idx="144">
                  <c:v>120.26776453396272</c:v>
                </c:pt>
                <c:pt idx="145">
                  <c:v>125.41379211734454</c:v>
                </c:pt>
                <c:pt idx="146">
                  <c:v>127.37415774197777</c:v>
                </c:pt>
                <c:pt idx="147">
                  <c:v>107.37937415682201</c:v>
                </c:pt>
                <c:pt idx="148">
                  <c:v>110.69025707323047</c:v>
                </c:pt>
                <c:pt idx="149">
                  <c:v>118.36545317751725</c:v>
                </c:pt>
                <c:pt idx="150">
                  <c:v>125.92553409419918</c:v>
                </c:pt>
                <c:pt idx="151">
                  <c:v>132.89109051595466</c:v>
                </c:pt>
                <c:pt idx="152">
                  <c:v>137.33538024658358</c:v>
                </c:pt>
                <c:pt idx="153">
                  <c:v>138.98404645623805</c:v>
                </c:pt>
                <c:pt idx="154">
                  <c:v>124.02250180173263</c:v>
                </c:pt>
                <c:pt idx="155">
                  <c:v>127.47245362844131</c:v>
                </c:pt>
                <c:pt idx="156">
                  <c:v>134.88553055313224</c:v>
                </c:pt>
                <c:pt idx="157">
                  <c:v>141.49910849193611</c:v>
                </c:pt>
                <c:pt idx="158">
                  <c:v>147.10752748717567</c:v>
                </c:pt>
                <c:pt idx="159">
                  <c:v>150.49202482099292</c:v>
                </c:pt>
                <c:pt idx="160">
                  <c:v>151.71547029117818</c:v>
                </c:pt>
                <c:pt idx="161">
                  <c:v>147.77514745605851</c:v>
                </c:pt>
                <c:pt idx="162">
                  <c:v>150.43993704942193</c:v>
                </c:pt>
                <c:pt idx="163">
                  <c:v>155.61907318361401</c:v>
                </c:pt>
                <c:pt idx="164">
                  <c:v>159.75182700462659</c:v>
                </c:pt>
                <c:pt idx="165">
                  <c:v>162.99259050232359</c:v>
                </c:pt>
                <c:pt idx="166">
                  <c:v>164.8592795094122</c:v>
                </c:pt>
                <c:pt idx="167">
                  <c:v>165.52058408365338</c:v>
                </c:pt>
                <c:pt idx="168">
                  <c:v>179.99999999999997</c:v>
                </c:pt>
                <c:pt idx="169">
                  <c:v>179.99999999999997</c:v>
                </c:pt>
                <c:pt idx="170">
                  <c:v>180</c:v>
                </c:pt>
                <c:pt idx="171">
                  <c:v>180</c:v>
                </c:pt>
                <c:pt idx="172">
                  <c:v>180</c:v>
                </c:pt>
                <c:pt idx="173">
                  <c:v>180</c:v>
                </c:pt>
                <c:pt idx="174">
                  <c:v>180</c:v>
                </c:pt>
              </c:numCache>
            </c:numRef>
          </c:xVal>
          <c:yVal>
            <c:numRef>
              <c:f>ZahlenGrafWinkel!$AG$215:$AG$389</c:f>
              <c:numCache>
                <c:formatCode>0.0</c:formatCode>
                <c:ptCount val="175"/>
                <c:pt idx="168">
                  <c:v>-66.449782846813662</c:v>
                </c:pt>
                <c:pt idx="169">
                  <c:v>-63.13801482156758</c:v>
                </c:pt>
                <c:pt idx="170">
                  <c:v>-54.226308550715238</c:v>
                </c:pt>
                <c:pt idx="171">
                  <c:v>-43.40365320185434</c:v>
                </c:pt>
                <c:pt idx="172">
                  <c:v>-31.42096334874854</c:v>
                </c:pt>
                <c:pt idx="173">
                  <c:v>-22.861985178432423</c:v>
                </c:pt>
                <c:pt idx="174">
                  <c:v>-19.550217153186345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8428704"/>
        <c:axId val="319648120"/>
      </c:scatterChart>
      <c:valAx>
        <c:axId val="318428704"/>
        <c:scaling>
          <c:orientation val="minMax"/>
          <c:max val="180"/>
          <c:min val="-180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Azimuth [°]</a:t>
                </a:r>
              </a:p>
            </c:rich>
          </c:tx>
          <c:layout>
            <c:manualLayout>
              <c:xMode val="edge"/>
              <c:yMode val="edge"/>
              <c:x val="0.37104119903564087"/>
              <c:y val="0.89823008849557517"/>
            </c:manualLayout>
          </c:layout>
          <c:overlay val="0"/>
        </c:title>
        <c:numFmt formatCode="#,##0_ ;\-#,##0\ 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1"/>
            </a:pPr>
            <a:endParaRPr lang="de-DE"/>
          </a:p>
        </c:txPr>
        <c:crossAx val="319648120"/>
        <c:crosses val="autoZero"/>
        <c:crossBetween val="midCat"/>
        <c:majorUnit val="45"/>
        <c:minorUnit val="1"/>
      </c:valAx>
      <c:valAx>
        <c:axId val="319648120"/>
        <c:scaling>
          <c:orientation val="minMax"/>
          <c:max val="90"/>
          <c:min val="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Sonnenhöhe [°]</a:t>
                </a:r>
              </a:p>
            </c:rich>
          </c:tx>
          <c:layout>
            <c:manualLayout>
              <c:xMode val="edge"/>
              <c:yMode val="edge"/>
              <c:x val="1.5082956259426848E-2"/>
              <c:y val="0.36946902654867259"/>
            </c:manualLayout>
          </c:layout>
          <c:overlay val="0"/>
        </c:title>
        <c:numFmt formatCode="#,##0_ ;\-#,##0\ " sourceLinked="0"/>
        <c:majorTickMark val="out"/>
        <c:minorTickMark val="none"/>
        <c:tickLblPos val="nextTo"/>
        <c:txPr>
          <a:bodyPr rot="0" vert="horz"/>
          <a:lstStyle/>
          <a:p>
            <a:pPr>
              <a:defRPr sz="1400" b="1"/>
            </a:pPr>
            <a:endParaRPr lang="de-DE"/>
          </a:p>
        </c:txPr>
        <c:crossAx val="318428704"/>
        <c:crossesAt val="-180"/>
        <c:crossBetween val="midCat"/>
      </c:valAx>
    </c:plotArea>
    <c:legend>
      <c:legendPos val="r"/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egendEntry>
        <c:idx val="13"/>
        <c:delete val="1"/>
      </c:legendEntry>
      <c:legendEntry>
        <c:idx val="14"/>
        <c:delete val="1"/>
      </c:legendEntry>
      <c:legendEntry>
        <c:idx val="15"/>
        <c:delete val="1"/>
      </c:legendEntry>
      <c:legendEntry>
        <c:idx val="16"/>
        <c:delete val="1"/>
      </c:legendEntry>
      <c:legendEntry>
        <c:idx val="17"/>
        <c:delete val="1"/>
      </c:legendEntry>
      <c:legendEntry>
        <c:idx val="18"/>
        <c:delete val="1"/>
      </c:legendEntry>
      <c:legendEntry>
        <c:idx val="19"/>
        <c:delete val="1"/>
      </c:legendEntry>
      <c:legendEntry>
        <c:idx val="20"/>
        <c:delete val="1"/>
      </c:legendEntry>
      <c:legendEntry>
        <c:idx val="21"/>
        <c:delete val="1"/>
      </c:legendEntry>
      <c:legendEntry>
        <c:idx val="22"/>
        <c:delete val="1"/>
      </c:legendEntry>
      <c:legendEntry>
        <c:idx val="23"/>
        <c:delete val="1"/>
      </c:legendEntry>
      <c:legendEntry>
        <c:idx val="24"/>
        <c:delete val="1"/>
      </c:legendEntry>
      <c:legendEntry>
        <c:idx val="25"/>
        <c:delete val="1"/>
      </c:legendEntry>
      <c:legendEntry>
        <c:idx val="26"/>
        <c:delete val="1"/>
      </c:legendEntry>
      <c:legendEntry>
        <c:idx val="27"/>
        <c:delete val="1"/>
      </c:legendEntry>
      <c:legendEntry>
        <c:idx val="28"/>
        <c:delete val="1"/>
      </c:legendEntry>
      <c:legendEntry>
        <c:idx val="29"/>
        <c:delete val="1"/>
      </c:legendEntry>
      <c:legendEntry>
        <c:idx val="30"/>
        <c:delete val="1"/>
      </c:legendEntry>
      <c:legendEntry>
        <c:idx val="31"/>
        <c:delete val="1"/>
      </c:legendEntry>
      <c:layout>
        <c:manualLayout>
          <c:xMode val="edge"/>
          <c:yMode val="edge"/>
          <c:x val="0.7812982426970384"/>
          <c:y val="0.22787610619469026"/>
          <c:w val="0.20512852183069874"/>
          <c:h val="0.47787610619469034"/>
        </c:manualLayout>
      </c:layout>
      <c:overlay val="0"/>
    </c:legend>
    <c:plotVisOnly val="1"/>
    <c:dispBlanksAs val="gap"/>
    <c:showDLblsOverMax val="0"/>
  </c:chart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-4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CCT versus Tageszeit 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CCT!$B$7</c:f>
              <c:strCache>
                <c:ptCount val="1"/>
                <c:pt idx="0">
                  <c:v>21.Jun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CCT!$F$10:$F$43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2829.6781268408522</c:v>
                </c:pt>
                <c:pt idx="6">
                  <c:v>3252.0066404255567</c:v>
                </c:pt>
                <c:pt idx="7">
                  <c:v>3697.0967959768786</c:v>
                </c:pt>
                <c:pt idx="8">
                  <c:v>4151.0174008023314</c:v>
                </c:pt>
                <c:pt idx="9">
                  <c:v>4596.748868457581</c:v>
                </c:pt>
                <c:pt idx="10">
                  <c:v>5006.5051558032701</c:v>
                </c:pt>
                <c:pt idx="11">
                  <c:v>5182.3265715150246</c:v>
                </c:pt>
                <c:pt idx="12">
                  <c:v>5324.8309371453015</c:v>
                </c:pt>
                <c:pt idx="13">
                  <c:v>5397.1441086834675</c:v>
                </c:pt>
                <c:pt idx="14">
                  <c:v>5419.7169494106383</c:v>
                </c:pt>
                <c:pt idx="15">
                  <c:v>5447.8721873921568</c:v>
                </c:pt>
                <c:pt idx="16">
                  <c:v>5453.3236820669408</c:v>
                </c:pt>
                <c:pt idx="17">
                  <c:v>5453.3236820669408</c:v>
                </c:pt>
                <c:pt idx="18">
                  <c:v>5447.8721873921568</c:v>
                </c:pt>
                <c:pt idx="19">
                  <c:v>5419.7169494106383</c:v>
                </c:pt>
                <c:pt idx="20">
                  <c:v>5397.1441086834675</c:v>
                </c:pt>
                <c:pt idx="21">
                  <c:v>5324.8309371453015</c:v>
                </c:pt>
                <c:pt idx="22">
                  <c:v>5182.3265715150246</c:v>
                </c:pt>
                <c:pt idx="23">
                  <c:v>5006.5051558032701</c:v>
                </c:pt>
                <c:pt idx="24">
                  <c:v>4596.748868457581</c:v>
                </c:pt>
                <c:pt idx="25">
                  <c:v>4151.0174008023314</c:v>
                </c:pt>
                <c:pt idx="26">
                  <c:v>3697.0967959768786</c:v>
                </c:pt>
                <c:pt idx="27">
                  <c:v>3252.0066404255567</c:v>
                </c:pt>
                <c:pt idx="28">
                  <c:v>2829.6781268408522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ser>
          <c:idx val="2"/>
          <c:order val="1"/>
          <c:tx>
            <c:strRef>
              <c:f>CCT!$N$7</c:f>
              <c:strCache>
                <c:ptCount val="1"/>
                <c:pt idx="0">
                  <c:v>21. Jan/Nov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CCT!$R$10:$R$43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2674.213496881805</c:v>
                </c:pt>
                <c:pt idx="9">
                  <c:v>3015.2793059717997</c:v>
                </c:pt>
                <c:pt idx="10">
                  <c:v>3283.1791302453839</c:v>
                </c:pt>
                <c:pt idx="11">
                  <c:v>3382.8002222813634</c:v>
                </c:pt>
                <c:pt idx="12">
                  <c:v>3456.0853881737135</c:v>
                </c:pt>
                <c:pt idx="13">
                  <c:v>3490.5826441150093</c:v>
                </c:pt>
                <c:pt idx="14">
                  <c:v>3500.9684756880979</c:v>
                </c:pt>
                <c:pt idx="15">
                  <c:v>3513.6636343807122</c:v>
                </c:pt>
                <c:pt idx="16">
                  <c:v>3516.0882301464881</c:v>
                </c:pt>
                <c:pt idx="17">
                  <c:v>3516.0882301464881</c:v>
                </c:pt>
                <c:pt idx="18">
                  <c:v>3513.6636343807122</c:v>
                </c:pt>
                <c:pt idx="19">
                  <c:v>3500.9684756880979</c:v>
                </c:pt>
                <c:pt idx="20">
                  <c:v>3490.5826441150093</c:v>
                </c:pt>
                <c:pt idx="21">
                  <c:v>3456.0853881737135</c:v>
                </c:pt>
                <c:pt idx="22">
                  <c:v>3382.8002222813634</c:v>
                </c:pt>
                <c:pt idx="23">
                  <c:v>3283.1791302453839</c:v>
                </c:pt>
                <c:pt idx="24">
                  <c:v>3015.2793059717997</c:v>
                </c:pt>
                <c:pt idx="25">
                  <c:v>2674.213496881805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ser>
          <c:idx val="3"/>
          <c:order val="2"/>
          <c:tx>
            <c:strRef>
              <c:f>CCT!$T$7</c:f>
              <c:strCache>
                <c:ptCount val="1"/>
                <c:pt idx="0">
                  <c:v>21. Feb/Okt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CCT!$X$10:$X$43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2578.3249874676308</c:v>
                </c:pt>
                <c:pt idx="8">
                  <c:v>2992.2151118369093</c:v>
                </c:pt>
                <c:pt idx="9">
                  <c:v>3358.1029111182388</c:v>
                </c:pt>
                <c:pt idx="10">
                  <c:v>3651.5118147168887</c:v>
                </c:pt>
                <c:pt idx="11">
                  <c:v>3762.2818024176522</c:v>
                </c:pt>
                <c:pt idx="12">
                  <c:v>3844.4374743912595</c:v>
                </c:pt>
                <c:pt idx="13">
                  <c:v>3883.3224422405174</c:v>
                </c:pt>
                <c:pt idx="14">
                  <c:v>3895.0570943910443</c:v>
                </c:pt>
                <c:pt idx="15">
                  <c:v>3909.4188989107688</c:v>
                </c:pt>
                <c:pt idx="16">
                  <c:v>3912.1640644057898</c:v>
                </c:pt>
                <c:pt idx="17">
                  <c:v>3912.1640644057898</c:v>
                </c:pt>
                <c:pt idx="18">
                  <c:v>3909.4188989107688</c:v>
                </c:pt>
                <c:pt idx="19">
                  <c:v>3895.0570943910443</c:v>
                </c:pt>
                <c:pt idx="20">
                  <c:v>3883.3224422405174</c:v>
                </c:pt>
                <c:pt idx="21">
                  <c:v>3844.4374743912595</c:v>
                </c:pt>
                <c:pt idx="22">
                  <c:v>3762.2818024176522</c:v>
                </c:pt>
                <c:pt idx="23">
                  <c:v>3651.5118147168887</c:v>
                </c:pt>
                <c:pt idx="24">
                  <c:v>3358.1029111182388</c:v>
                </c:pt>
                <c:pt idx="25">
                  <c:v>2992.2151118369093</c:v>
                </c:pt>
                <c:pt idx="26">
                  <c:v>2578.3249874676308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ser>
          <c:idx val="4"/>
          <c:order val="3"/>
          <c:tx>
            <c:strRef>
              <c:f>CCT!$Z$7</c:f>
              <c:strCache>
                <c:ptCount val="1"/>
                <c:pt idx="0">
                  <c:v>21. Mar/Sep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CCT!$AD$10:$AD$43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2938.5222022373123</c:v>
                </c:pt>
                <c:pt idx="8">
                  <c:v>3372.1566050447464</c:v>
                </c:pt>
                <c:pt idx="9">
                  <c:v>3766.4422120180361</c:v>
                </c:pt>
                <c:pt idx="10">
                  <c:v>4092.6912629484787</c:v>
                </c:pt>
                <c:pt idx="11">
                  <c:v>4218.9352683158504</c:v>
                </c:pt>
                <c:pt idx="12">
                  <c:v>4313.9068605231696</c:v>
                </c:pt>
                <c:pt idx="13">
                  <c:v>4359.3019024354844</c:v>
                </c:pt>
                <c:pt idx="14">
                  <c:v>4373.0610719750093</c:v>
                </c:pt>
                <c:pt idx="15">
                  <c:v>4389.9397454039827</c:v>
                </c:pt>
                <c:pt idx="16">
                  <c:v>4393.1709687983894</c:v>
                </c:pt>
                <c:pt idx="17">
                  <c:v>4393.1709687983894</c:v>
                </c:pt>
                <c:pt idx="18">
                  <c:v>4389.9397454039827</c:v>
                </c:pt>
                <c:pt idx="19">
                  <c:v>4373.0610719750093</c:v>
                </c:pt>
                <c:pt idx="20">
                  <c:v>4359.3019024354844</c:v>
                </c:pt>
                <c:pt idx="21">
                  <c:v>4313.9068605231696</c:v>
                </c:pt>
                <c:pt idx="22">
                  <c:v>4218.9352683158504</c:v>
                </c:pt>
                <c:pt idx="23">
                  <c:v>4092.6912629484787</c:v>
                </c:pt>
                <c:pt idx="24">
                  <c:v>3766.4422120180361</c:v>
                </c:pt>
                <c:pt idx="25">
                  <c:v>3372.1566050447464</c:v>
                </c:pt>
                <c:pt idx="26">
                  <c:v>2938.5222022373123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ser>
          <c:idx val="5"/>
          <c:order val="4"/>
          <c:tx>
            <c:strRef>
              <c:f>CCT!$AF$7</c:f>
              <c:strCache>
                <c:ptCount val="1"/>
                <c:pt idx="0">
                  <c:v>21. Apr/Aug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CCT!$AJ$10:$AJ$43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2875.1711322222395</c:v>
                </c:pt>
                <c:pt idx="7">
                  <c:v>3328.7076380907165</c:v>
                </c:pt>
                <c:pt idx="8">
                  <c:v>3777.3932433370969</c:v>
                </c:pt>
                <c:pt idx="9">
                  <c:v>4200.4357265221115</c:v>
                </c:pt>
                <c:pt idx="10">
                  <c:v>4566.7793919013766</c:v>
                </c:pt>
                <c:pt idx="11">
                  <c:v>4714.3682058621962</c:v>
                </c:pt>
                <c:pt idx="12">
                  <c:v>4828.3069852203334</c:v>
                </c:pt>
                <c:pt idx="13">
                  <c:v>4883.8180580777589</c:v>
                </c:pt>
                <c:pt idx="14">
                  <c:v>4900.7927711376215</c:v>
                </c:pt>
                <c:pt idx="15">
                  <c:v>4921.7164289688963</c:v>
                </c:pt>
                <c:pt idx="16">
                  <c:v>4925.734962267783</c:v>
                </c:pt>
                <c:pt idx="17">
                  <c:v>4925.734962267783</c:v>
                </c:pt>
                <c:pt idx="18">
                  <c:v>4921.7164289688963</c:v>
                </c:pt>
                <c:pt idx="19">
                  <c:v>4900.7927711376215</c:v>
                </c:pt>
                <c:pt idx="20">
                  <c:v>4883.8180580777589</c:v>
                </c:pt>
                <c:pt idx="21">
                  <c:v>4828.3069852203334</c:v>
                </c:pt>
                <c:pt idx="22">
                  <c:v>4714.3682058621962</c:v>
                </c:pt>
                <c:pt idx="23">
                  <c:v>4566.7793919013766</c:v>
                </c:pt>
                <c:pt idx="24">
                  <c:v>4200.4357265221115</c:v>
                </c:pt>
                <c:pt idx="25">
                  <c:v>3777.3932433370969</c:v>
                </c:pt>
                <c:pt idx="26">
                  <c:v>3328.7076380907165</c:v>
                </c:pt>
                <c:pt idx="27">
                  <c:v>2875.1711322222395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ser>
          <c:idx val="6"/>
          <c:order val="5"/>
          <c:tx>
            <c:strRef>
              <c:f>CCT!$AL$7</c:f>
              <c:strCache>
                <c:ptCount val="1"/>
                <c:pt idx="0">
                  <c:v>21. Mai/Jul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CCT!$AP$10:$AP$43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2719.4451020485185</c:v>
                </c:pt>
                <c:pt idx="6">
                  <c:v>3148.1601712134802</c:v>
                </c:pt>
                <c:pt idx="7">
                  <c:v>3596.7926408103172</c:v>
                </c:pt>
                <c:pt idx="8">
                  <c:v>4050.4873789325575</c:v>
                </c:pt>
                <c:pt idx="9">
                  <c:v>4490.8322302070765</c:v>
                </c:pt>
                <c:pt idx="10">
                  <c:v>4888.3217891556469</c:v>
                </c:pt>
                <c:pt idx="11">
                  <c:v>5055.3932270090772</c:v>
                </c:pt>
                <c:pt idx="12">
                  <c:v>5188.4956815108317</c:v>
                </c:pt>
                <c:pt idx="13">
                  <c:v>5255.0208115363948</c:v>
                </c:pt>
                <c:pt idx="14">
                  <c:v>5275.6220308351294</c:v>
                </c:pt>
                <c:pt idx="15">
                  <c:v>5301.1979636044016</c:v>
                </c:pt>
                <c:pt idx="16">
                  <c:v>5306.1339920573027</c:v>
                </c:pt>
                <c:pt idx="17">
                  <c:v>5306.1339920573027</c:v>
                </c:pt>
                <c:pt idx="18">
                  <c:v>5301.1979636044016</c:v>
                </c:pt>
                <c:pt idx="19">
                  <c:v>5275.6220308351294</c:v>
                </c:pt>
                <c:pt idx="20">
                  <c:v>5255.0208115363948</c:v>
                </c:pt>
                <c:pt idx="21">
                  <c:v>5188.4956815108317</c:v>
                </c:pt>
                <c:pt idx="22">
                  <c:v>5055.3932270090772</c:v>
                </c:pt>
                <c:pt idx="23">
                  <c:v>4888.3217891556469</c:v>
                </c:pt>
                <c:pt idx="24">
                  <c:v>4490.8322302070765</c:v>
                </c:pt>
                <c:pt idx="25">
                  <c:v>4050.4873789325575</c:v>
                </c:pt>
                <c:pt idx="26">
                  <c:v>3596.7926408103172</c:v>
                </c:pt>
                <c:pt idx="27">
                  <c:v>3148.1601712134802</c:v>
                </c:pt>
                <c:pt idx="28">
                  <c:v>2719.4451020485185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ser>
          <c:idx val="1"/>
          <c:order val="6"/>
          <c:tx>
            <c:strRef>
              <c:f>CCT!$H$7</c:f>
              <c:strCache>
                <c:ptCount val="1"/>
                <c:pt idx="0">
                  <c:v>21.Dez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xVal>
            <c:numRef>
              <c:f>CCT!$A$10:$A$43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CCT!$L$10:$L$43</c:f>
              <c:numCache>
                <c:formatCode>General</c:formatCode>
                <c:ptCount val="34"/>
                <c:pt idx="0">
                  <c:v>2500</c:v>
                </c:pt>
                <c:pt idx="1">
                  <c:v>2500</c:v>
                </c:pt>
                <c:pt idx="2">
                  <c:v>2500</c:v>
                </c:pt>
                <c:pt idx="3">
                  <c:v>2500</c:v>
                </c:pt>
                <c:pt idx="4">
                  <c:v>2500</c:v>
                </c:pt>
                <c:pt idx="5">
                  <c:v>2500</c:v>
                </c:pt>
                <c:pt idx="6">
                  <c:v>2500</c:v>
                </c:pt>
                <c:pt idx="7">
                  <c:v>2500</c:v>
                </c:pt>
                <c:pt idx="8">
                  <c:v>2555.5103215528216</c:v>
                </c:pt>
                <c:pt idx="9">
                  <c:v>2886.9684146285754</c:v>
                </c:pt>
                <c:pt idx="10">
                  <c:v>3145.5723977253974</c:v>
                </c:pt>
                <c:pt idx="11">
                  <c:v>3241.2810744474305</c:v>
                </c:pt>
                <c:pt idx="12">
                  <c:v>3311.5129626921462</c:v>
                </c:pt>
                <c:pt idx="13">
                  <c:v>3344.5187658365639</c:v>
                </c:pt>
                <c:pt idx="14">
                  <c:v>3354.448568087595</c:v>
                </c:pt>
                <c:pt idx="15">
                  <c:v>3366.581823564652</c:v>
                </c:pt>
                <c:pt idx="16">
                  <c:v>3368.8985401358213</c:v>
                </c:pt>
                <c:pt idx="17">
                  <c:v>3368.8985401358213</c:v>
                </c:pt>
                <c:pt idx="18">
                  <c:v>3366.581823564652</c:v>
                </c:pt>
                <c:pt idx="19">
                  <c:v>3354.448568087595</c:v>
                </c:pt>
                <c:pt idx="20">
                  <c:v>3344.5187658365639</c:v>
                </c:pt>
                <c:pt idx="21">
                  <c:v>3311.5129626921462</c:v>
                </c:pt>
                <c:pt idx="22">
                  <c:v>3241.2810744474305</c:v>
                </c:pt>
                <c:pt idx="23">
                  <c:v>3145.5723977253974</c:v>
                </c:pt>
                <c:pt idx="24">
                  <c:v>2886.9684146285754</c:v>
                </c:pt>
                <c:pt idx="25">
                  <c:v>2555.5103215528216</c:v>
                </c:pt>
                <c:pt idx="26">
                  <c:v>2500</c:v>
                </c:pt>
                <c:pt idx="27">
                  <c:v>2500</c:v>
                </c:pt>
                <c:pt idx="28">
                  <c:v>2500</c:v>
                </c:pt>
                <c:pt idx="29">
                  <c:v>2500</c:v>
                </c:pt>
                <c:pt idx="30">
                  <c:v>2500</c:v>
                </c:pt>
                <c:pt idx="31">
                  <c:v>2500</c:v>
                </c:pt>
                <c:pt idx="32">
                  <c:v>2500</c:v>
                </c:pt>
                <c:pt idx="33">
                  <c:v>2500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629304"/>
        <c:axId val="319640672"/>
      </c:scatterChart>
      <c:valAx>
        <c:axId val="319629304"/>
        <c:scaling>
          <c:orientation val="minMax"/>
          <c:max val="24"/>
          <c:min val="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Tageszeit [h]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de-DE"/>
          </a:p>
        </c:txPr>
        <c:crossAx val="319640672"/>
        <c:crosses val="autoZero"/>
        <c:crossBetween val="midCat"/>
        <c:majorUnit val="2"/>
        <c:minorUnit val="1"/>
      </c:valAx>
      <c:valAx>
        <c:axId val="319640672"/>
        <c:scaling>
          <c:orientation val="minMax"/>
          <c:max val="6600"/>
          <c:min val="250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CCT [K]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de-DE"/>
          </a:p>
        </c:txPr>
        <c:crossAx val="3196293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de-AT"/>
              <a:t>Sonnenstand versus Tageszeit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6"/>
          <c:order val="0"/>
          <c:tx>
            <c:strRef>
              <c:f>'Höhe,Azimuth'!$H$4</c:f>
              <c:strCache>
                <c:ptCount val="1"/>
                <c:pt idx="0">
                  <c:v>21. Jun</c:v>
                </c:pt>
              </c:strCache>
            </c:strRef>
          </c:tx>
          <c:spPr>
            <a:ln>
              <a:solidFill>
                <a:srgbClr val="C00000"/>
              </a:solidFill>
            </a:ln>
          </c:spPr>
          <c:marker>
            <c:spPr>
              <a:ln>
                <a:solidFill>
                  <a:srgbClr val="C00000"/>
                </a:solidFill>
              </a:ln>
            </c:spPr>
          </c:marker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'Höhe,Azimuth'!$H$11:$H$44</c:f>
              <c:numCache>
                <c:formatCode>General</c:formatCode>
                <c:ptCount val="34"/>
                <c:pt idx="0">
                  <c:v>-19.550217153186345</c:v>
                </c:pt>
                <c:pt idx="1">
                  <c:v>-18.259041660573278</c:v>
                </c:pt>
                <c:pt idx="2">
                  <c:v>-14.525378948821444</c:v>
                </c:pt>
                <c:pt idx="3">
                  <c:v>-8.7067893291429481</c:v>
                </c:pt>
                <c:pt idx="4">
                  <c:v>-1.248982234938472</c:v>
                </c:pt>
                <c:pt idx="5">
                  <c:v>7.4177578539191718</c:v>
                </c:pt>
                <c:pt idx="6">
                  <c:v>16.920149409575021</c:v>
                </c:pt>
                <c:pt idx="7">
                  <c:v>26.934677909479763</c:v>
                </c:pt>
                <c:pt idx="8">
                  <c:v>37.147891518052461</c:v>
                </c:pt>
                <c:pt idx="9">
                  <c:v>47.176849540295578</c:v>
                </c:pt>
                <c:pt idx="10">
                  <c:v>56.39636600557359</c:v>
                </c:pt>
                <c:pt idx="11">
                  <c:v>60.352347859088042</c:v>
                </c:pt>
                <c:pt idx="12">
                  <c:v>63.558696085769277</c:v>
                </c:pt>
                <c:pt idx="13">
                  <c:v>65.185742445378025</c:v>
                </c:pt>
                <c:pt idx="14">
                  <c:v>65.693631361739349</c:v>
                </c:pt>
                <c:pt idx="15">
                  <c:v>66.327124216323512</c:v>
                </c:pt>
                <c:pt idx="16">
                  <c:v>66.449782846506181</c:v>
                </c:pt>
                <c:pt idx="17">
                  <c:v>66.449782846506181</c:v>
                </c:pt>
                <c:pt idx="18">
                  <c:v>66.327124216323512</c:v>
                </c:pt>
                <c:pt idx="19">
                  <c:v>65.693631361739349</c:v>
                </c:pt>
                <c:pt idx="20">
                  <c:v>65.185742445378025</c:v>
                </c:pt>
                <c:pt idx="21">
                  <c:v>63.558696085769277</c:v>
                </c:pt>
                <c:pt idx="22">
                  <c:v>60.352347859088042</c:v>
                </c:pt>
                <c:pt idx="23">
                  <c:v>56.39636600557359</c:v>
                </c:pt>
                <c:pt idx="24">
                  <c:v>47.176849540295578</c:v>
                </c:pt>
                <c:pt idx="25">
                  <c:v>37.147891518052461</c:v>
                </c:pt>
                <c:pt idx="26">
                  <c:v>26.934677909479763</c:v>
                </c:pt>
                <c:pt idx="27">
                  <c:v>16.920149409575021</c:v>
                </c:pt>
                <c:pt idx="28">
                  <c:v>7.4177578539191718</c:v>
                </c:pt>
                <c:pt idx="29">
                  <c:v>-1.248982234938472</c:v>
                </c:pt>
                <c:pt idx="30">
                  <c:v>-8.7067893291429481</c:v>
                </c:pt>
                <c:pt idx="31">
                  <c:v>-14.525378948821444</c:v>
                </c:pt>
                <c:pt idx="32">
                  <c:v>-18.259041660573278</c:v>
                </c:pt>
                <c:pt idx="33">
                  <c:v>-19.550217153186345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'Höhe,Azimuth'!$C$4</c:f>
              <c:strCache>
                <c:ptCount val="1"/>
                <c:pt idx="0">
                  <c:v>21. Jan/Nov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pPr>
              <a:ln>
                <a:solidFill>
                  <a:srgbClr val="00B0F0"/>
                </a:solidFill>
              </a:ln>
            </c:spPr>
          </c:marker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'Höhe,Azimuth'!$C$11:$C$44</c:f>
              <c:numCache>
                <c:formatCode>General</c:formatCode>
                <c:ptCount val="34"/>
                <c:pt idx="0">
                  <c:v>-63.13801482156758</c:v>
                </c:pt>
                <c:pt idx="1">
                  <c:v>-60.491152833993723</c:v>
                </c:pt>
                <c:pt idx="2">
                  <c:v>-53.737240256002067</c:v>
                </c:pt>
                <c:pt idx="3">
                  <c:v>-44.793725179659226</c:v>
                </c:pt>
                <c:pt idx="4">
                  <c:v>-34.885966025982547</c:v>
                </c:pt>
                <c:pt idx="5">
                  <c:v>-24.677834418232155</c:v>
                </c:pt>
                <c:pt idx="6">
                  <c:v>-14.583603852303304</c:v>
                </c:pt>
                <c:pt idx="7">
                  <c:v>-4.9375147960916754</c:v>
                </c:pt>
                <c:pt idx="8">
                  <c:v>3.9198036798406131</c:v>
                </c:pt>
                <c:pt idx="9">
                  <c:v>11.593784384365486</c:v>
                </c:pt>
                <c:pt idx="10">
                  <c:v>17.621530430521144</c:v>
                </c:pt>
                <c:pt idx="11">
                  <c:v>19.863005001330681</c:v>
                </c:pt>
                <c:pt idx="12">
                  <c:v>21.511921233908552</c:v>
                </c:pt>
                <c:pt idx="13">
                  <c:v>22.288109492587711</c:v>
                </c:pt>
                <c:pt idx="14">
                  <c:v>22.521790702982198</c:v>
                </c:pt>
                <c:pt idx="15">
                  <c:v>22.807431773566019</c:v>
                </c:pt>
                <c:pt idx="16">
                  <c:v>22.861985178295978</c:v>
                </c:pt>
                <c:pt idx="17">
                  <c:v>22.861985178295978</c:v>
                </c:pt>
                <c:pt idx="18">
                  <c:v>22.807431773566019</c:v>
                </c:pt>
                <c:pt idx="19">
                  <c:v>22.521790702982198</c:v>
                </c:pt>
                <c:pt idx="20">
                  <c:v>22.288109492587711</c:v>
                </c:pt>
                <c:pt idx="21">
                  <c:v>21.511921233908552</c:v>
                </c:pt>
                <c:pt idx="22">
                  <c:v>19.863005001330681</c:v>
                </c:pt>
                <c:pt idx="23">
                  <c:v>17.621530430521144</c:v>
                </c:pt>
                <c:pt idx="24">
                  <c:v>11.593784384365486</c:v>
                </c:pt>
                <c:pt idx="25">
                  <c:v>3.9198036798406131</c:v>
                </c:pt>
                <c:pt idx="26">
                  <c:v>-4.9375147960916754</c:v>
                </c:pt>
                <c:pt idx="27">
                  <c:v>-14.583603852303304</c:v>
                </c:pt>
                <c:pt idx="28">
                  <c:v>-24.677834418232155</c:v>
                </c:pt>
                <c:pt idx="29">
                  <c:v>-34.885966025982547</c:v>
                </c:pt>
                <c:pt idx="30">
                  <c:v>-44.793725179659226</c:v>
                </c:pt>
                <c:pt idx="31">
                  <c:v>-53.737240256002067</c:v>
                </c:pt>
                <c:pt idx="32">
                  <c:v>-60.491152833993723</c:v>
                </c:pt>
                <c:pt idx="33">
                  <c:v>-63.13801482156758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'Höhe,Azimuth'!$D$4</c:f>
              <c:strCache>
                <c:ptCount val="1"/>
                <c:pt idx="0">
                  <c:v>21. Feb/Okt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pPr>
              <a:ln>
                <a:solidFill>
                  <a:srgbClr val="00B050"/>
                </a:solidFill>
              </a:ln>
            </c:spPr>
          </c:marker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'Höhe,Azimuth'!$D$11:$D$44</c:f>
              <c:numCache>
                <c:formatCode>General</c:formatCode>
                <c:ptCount val="34"/>
                <c:pt idx="0">
                  <c:v>-54.226308550715238</c:v>
                </c:pt>
                <c:pt idx="1">
                  <c:v>-52.04913616409695</c:v>
                </c:pt>
                <c:pt idx="2">
                  <c:v>-46.195856224898598</c:v>
                </c:pt>
                <c:pt idx="3">
                  <c:v>-37.981116439537026</c:v>
                </c:pt>
                <c:pt idx="4">
                  <c:v>-28.480385048303976</c:v>
                </c:pt>
                <c:pt idx="5">
                  <c:v>-18.392216775714267</c:v>
                </c:pt>
                <c:pt idx="6">
                  <c:v>-8.1857879064448884</c:v>
                </c:pt>
                <c:pt idx="7">
                  <c:v>1.7623122180216937</c:v>
                </c:pt>
                <c:pt idx="8">
                  <c:v>11.074840016330455</c:v>
                </c:pt>
                <c:pt idx="9">
                  <c:v>19.307315500160371</c:v>
                </c:pt>
                <c:pt idx="10">
                  <c:v>25.909015831129999</c:v>
                </c:pt>
                <c:pt idx="11">
                  <c:v>28.401340554397173</c:v>
                </c:pt>
                <c:pt idx="12">
                  <c:v>30.249843173803335</c:v>
                </c:pt>
                <c:pt idx="13">
                  <c:v>31.124754950411649</c:v>
                </c:pt>
                <c:pt idx="14">
                  <c:v>31.38878462379849</c:v>
                </c:pt>
                <c:pt idx="15">
                  <c:v>31.711925225492298</c:v>
                </c:pt>
                <c:pt idx="16">
                  <c:v>31.773691449130272</c:v>
                </c:pt>
                <c:pt idx="17">
                  <c:v>31.773691449130272</c:v>
                </c:pt>
                <c:pt idx="18">
                  <c:v>31.711925225492298</c:v>
                </c:pt>
                <c:pt idx="19">
                  <c:v>31.38878462379849</c:v>
                </c:pt>
                <c:pt idx="20">
                  <c:v>31.124754950411649</c:v>
                </c:pt>
                <c:pt idx="21">
                  <c:v>30.249843173803335</c:v>
                </c:pt>
                <c:pt idx="22">
                  <c:v>28.401340554397173</c:v>
                </c:pt>
                <c:pt idx="23">
                  <c:v>25.909015831129999</c:v>
                </c:pt>
                <c:pt idx="24">
                  <c:v>19.307315500160371</c:v>
                </c:pt>
                <c:pt idx="25">
                  <c:v>11.074840016330455</c:v>
                </c:pt>
                <c:pt idx="26">
                  <c:v>1.7623122180216937</c:v>
                </c:pt>
                <c:pt idx="27">
                  <c:v>-8.1857879064448884</c:v>
                </c:pt>
                <c:pt idx="28">
                  <c:v>-18.392216775714267</c:v>
                </c:pt>
                <c:pt idx="29">
                  <c:v>-28.480385048303976</c:v>
                </c:pt>
                <c:pt idx="30">
                  <c:v>-37.981116439537026</c:v>
                </c:pt>
                <c:pt idx="31">
                  <c:v>-46.195856224898598</c:v>
                </c:pt>
                <c:pt idx="32">
                  <c:v>-52.04913616409695</c:v>
                </c:pt>
                <c:pt idx="33">
                  <c:v>-54.226308550715238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'Höhe,Azimuth'!$E$4</c:f>
              <c:strCache>
                <c:ptCount val="1"/>
                <c:pt idx="0">
                  <c:v>21. Mar/Sep</c:v>
                </c:pt>
              </c:strCache>
            </c:strRef>
          </c:tx>
          <c:spPr>
            <a:ln>
              <a:solidFill>
                <a:srgbClr val="FFFF00"/>
              </a:solidFill>
            </a:ln>
          </c:spPr>
          <c:marker>
            <c:spPr>
              <a:ln>
                <a:solidFill>
                  <a:srgbClr val="FFFF00"/>
                </a:solidFill>
              </a:ln>
            </c:spPr>
          </c:marker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'Höhe,Azimuth'!$E$11:$E$44</c:f>
              <c:numCache>
                <c:formatCode>General</c:formatCode>
                <c:ptCount val="34"/>
                <c:pt idx="0">
                  <c:v>-43.40365320185434</c:v>
                </c:pt>
                <c:pt idx="1">
                  <c:v>-41.597676143776631</c:v>
                </c:pt>
                <c:pt idx="2">
                  <c:v>-36.567232722649862</c:v>
                </c:pt>
                <c:pt idx="3">
                  <c:v>-29.168921711829356</c:v>
                </c:pt>
                <c:pt idx="4">
                  <c:v>-20.251591588825757</c:v>
                </c:pt>
                <c:pt idx="5">
                  <c:v>-10.466592349860345</c:v>
                </c:pt>
                <c:pt idx="6">
                  <c:v>-0.29521212748105485</c:v>
                </c:pt>
                <c:pt idx="7">
                  <c:v>9.8667495503395255</c:v>
                </c:pt>
                <c:pt idx="8">
                  <c:v>19.623523613506791</c:v>
                </c:pt>
                <c:pt idx="9">
                  <c:v>28.494949770405814</c:v>
                </c:pt>
                <c:pt idx="10">
                  <c:v>35.835553416340765</c:v>
                </c:pt>
                <c:pt idx="11">
                  <c:v>38.676043537106636</c:v>
                </c:pt>
                <c:pt idx="12">
                  <c:v>40.812904361771309</c:v>
                </c:pt>
                <c:pt idx="13">
                  <c:v>41.834292804798402</c:v>
                </c:pt>
                <c:pt idx="14">
                  <c:v>42.143874119437712</c:v>
                </c:pt>
                <c:pt idx="15">
                  <c:v>42.52364427158961</c:v>
                </c:pt>
                <c:pt idx="16">
                  <c:v>42.596346797963747</c:v>
                </c:pt>
                <c:pt idx="17">
                  <c:v>42.596346797963747</c:v>
                </c:pt>
                <c:pt idx="18">
                  <c:v>42.52364427158961</c:v>
                </c:pt>
                <c:pt idx="19">
                  <c:v>42.143874119437712</c:v>
                </c:pt>
                <c:pt idx="20">
                  <c:v>41.834292804798402</c:v>
                </c:pt>
                <c:pt idx="21">
                  <c:v>40.812904361771309</c:v>
                </c:pt>
                <c:pt idx="22">
                  <c:v>38.676043537106636</c:v>
                </c:pt>
                <c:pt idx="23">
                  <c:v>35.835553416340765</c:v>
                </c:pt>
                <c:pt idx="24">
                  <c:v>28.494949770405814</c:v>
                </c:pt>
                <c:pt idx="25">
                  <c:v>19.623523613506791</c:v>
                </c:pt>
                <c:pt idx="26">
                  <c:v>9.8667495503395255</c:v>
                </c:pt>
                <c:pt idx="27">
                  <c:v>-0.29521212748105485</c:v>
                </c:pt>
                <c:pt idx="28">
                  <c:v>-10.466592349860345</c:v>
                </c:pt>
                <c:pt idx="29">
                  <c:v>-20.251591588825757</c:v>
                </c:pt>
                <c:pt idx="30">
                  <c:v>-29.168921711829356</c:v>
                </c:pt>
                <c:pt idx="31">
                  <c:v>-36.567232722649862</c:v>
                </c:pt>
                <c:pt idx="32">
                  <c:v>-41.597676143776631</c:v>
                </c:pt>
                <c:pt idx="33">
                  <c:v>-43.40365320185434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'Höhe,Azimuth'!$F$4</c:f>
              <c:strCache>
                <c:ptCount val="1"/>
                <c:pt idx="0">
                  <c:v>21. Apr/Aug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pPr>
              <a:ln>
                <a:solidFill>
                  <a:srgbClr val="FFC000"/>
                </a:solidFill>
              </a:ln>
            </c:spPr>
          </c:marker>
          <c:xVal>
            <c:numRef>
              <c:f>'Höhe,Azimuth'!$A$11:$A$45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'Höhe,Azimuth'!$F$11:$F$44</c:f>
              <c:numCache>
                <c:formatCode>General</c:formatCode>
                <c:ptCount val="34"/>
                <c:pt idx="0">
                  <c:v>-31.42096334874854</c:v>
                </c:pt>
                <c:pt idx="1">
                  <c:v>-29.904531196622447</c:v>
                </c:pt>
                <c:pt idx="2">
                  <c:v>-25.582542036539202</c:v>
                </c:pt>
                <c:pt idx="3">
                  <c:v>-19.004015247668914</c:v>
                </c:pt>
                <c:pt idx="4">
                  <c:v>-10.793068101197379</c:v>
                </c:pt>
                <c:pt idx="5">
                  <c:v>-1.4970186066316553</c:v>
                </c:pt>
                <c:pt idx="6">
                  <c:v>8.4413504750003856</c:v>
                </c:pt>
                <c:pt idx="7">
                  <c:v>18.645921857041124</c:v>
                </c:pt>
                <c:pt idx="8">
                  <c:v>28.741347975084683</c:v>
                </c:pt>
                <c:pt idx="9">
                  <c:v>38.259803846747509</c:v>
                </c:pt>
                <c:pt idx="10">
                  <c:v>46.502536317780965</c:v>
                </c:pt>
                <c:pt idx="11">
                  <c:v>49.823284631899419</c:v>
                </c:pt>
                <c:pt idx="12">
                  <c:v>52.386907167457508</c:v>
                </c:pt>
                <c:pt idx="13">
                  <c:v>53.635906306749561</c:v>
                </c:pt>
                <c:pt idx="14">
                  <c:v>54.01783735059648</c:v>
                </c:pt>
                <c:pt idx="15">
                  <c:v>54.488619651800164</c:v>
                </c:pt>
                <c:pt idx="16">
                  <c:v>54.579036651025113</c:v>
                </c:pt>
                <c:pt idx="17">
                  <c:v>54.579036651025113</c:v>
                </c:pt>
                <c:pt idx="18">
                  <c:v>54.488619651800164</c:v>
                </c:pt>
                <c:pt idx="19">
                  <c:v>54.01783735059648</c:v>
                </c:pt>
                <c:pt idx="20">
                  <c:v>53.635906306749561</c:v>
                </c:pt>
                <c:pt idx="21">
                  <c:v>52.386907167457508</c:v>
                </c:pt>
                <c:pt idx="22">
                  <c:v>49.823284631899419</c:v>
                </c:pt>
                <c:pt idx="23">
                  <c:v>46.502536317780965</c:v>
                </c:pt>
                <c:pt idx="24">
                  <c:v>38.259803846747509</c:v>
                </c:pt>
                <c:pt idx="25">
                  <c:v>28.741347975084683</c:v>
                </c:pt>
                <c:pt idx="26">
                  <c:v>18.645921857041124</c:v>
                </c:pt>
                <c:pt idx="27">
                  <c:v>8.4413504750003856</c:v>
                </c:pt>
                <c:pt idx="28">
                  <c:v>-1.4970186066316553</c:v>
                </c:pt>
                <c:pt idx="29">
                  <c:v>-10.793068101197379</c:v>
                </c:pt>
                <c:pt idx="30">
                  <c:v>-19.004015247668914</c:v>
                </c:pt>
                <c:pt idx="31">
                  <c:v>-25.582542036539202</c:v>
                </c:pt>
                <c:pt idx="32">
                  <c:v>-29.904531196622447</c:v>
                </c:pt>
                <c:pt idx="33">
                  <c:v>-31.42096334874854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'Höhe,Azimuth'!$G$4</c:f>
              <c:strCache>
                <c:ptCount val="1"/>
                <c:pt idx="0">
                  <c:v>21. Mai/Jul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pPr>
              <a:ln>
                <a:solidFill>
                  <a:srgbClr val="FF0000"/>
                </a:solidFill>
              </a:ln>
            </c:spPr>
          </c:marker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'Höhe,Azimuth'!$G$11:$G$44</c:f>
              <c:numCache>
                <c:formatCode>General</c:formatCode>
                <c:ptCount val="34"/>
                <c:pt idx="0">
                  <c:v>-22.861985178432423</c:v>
                </c:pt>
                <c:pt idx="1">
                  <c:v>-21.511921233908559</c:v>
                </c:pt>
                <c:pt idx="2">
                  <c:v>-17.621530430521151</c:v>
                </c:pt>
                <c:pt idx="3">
                  <c:v>-11.59378438436549</c:v>
                </c:pt>
                <c:pt idx="4">
                  <c:v>-3.9198036798406068</c:v>
                </c:pt>
                <c:pt idx="5">
                  <c:v>4.9375147960916648</c:v>
                </c:pt>
                <c:pt idx="6">
                  <c:v>14.583603852303304</c:v>
                </c:pt>
                <c:pt idx="7">
                  <c:v>24.677834418232138</c:v>
                </c:pt>
                <c:pt idx="8">
                  <c:v>34.885966025982547</c:v>
                </c:pt>
                <c:pt idx="9">
                  <c:v>44.793725179659226</c:v>
                </c:pt>
                <c:pt idx="10">
                  <c:v>53.737240256002067</c:v>
                </c:pt>
                <c:pt idx="11">
                  <c:v>57.49634760770423</c:v>
                </c:pt>
                <c:pt idx="12">
                  <c:v>60.491152833993716</c:v>
                </c:pt>
                <c:pt idx="13">
                  <c:v>61.987968259568902</c:v>
                </c:pt>
                <c:pt idx="14">
                  <c:v>62.451495693790406</c:v>
                </c:pt>
                <c:pt idx="15">
                  <c:v>63.026954181099029</c:v>
                </c:pt>
                <c:pt idx="16">
                  <c:v>63.138014821289318</c:v>
                </c:pt>
                <c:pt idx="17">
                  <c:v>63.138014821289318</c:v>
                </c:pt>
                <c:pt idx="18">
                  <c:v>63.026954181099029</c:v>
                </c:pt>
                <c:pt idx="19">
                  <c:v>62.451495693790406</c:v>
                </c:pt>
                <c:pt idx="20">
                  <c:v>61.987968259568902</c:v>
                </c:pt>
                <c:pt idx="21">
                  <c:v>60.491152833993716</c:v>
                </c:pt>
                <c:pt idx="22">
                  <c:v>57.49634760770423</c:v>
                </c:pt>
                <c:pt idx="23">
                  <c:v>53.737240256002067</c:v>
                </c:pt>
                <c:pt idx="24">
                  <c:v>44.793725179659226</c:v>
                </c:pt>
                <c:pt idx="25">
                  <c:v>34.885966025982547</c:v>
                </c:pt>
                <c:pt idx="26">
                  <c:v>24.677834418232138</c:v>
                </c:pt>
                <c:pt idx="27">
                  <c:v>14.583603852303304</c:v>
                </c:pt>
                <c:pt idx="28">
                  <c:v>4.9375147960916648</c:v>
                </c:pt>
                <c:pt idx="29">
                  <c:v>-3.9198036798406068</c:v>
                </c:pt>
                <c:pt idx="30">
                  <c:v>-11.59378438436549</c:v>
                </c:pt>
                <c:pt idx="31">
                  <c:v>-17.621530430521151</c:v>
                </c:pt>
                <c:pt idx="32">
                  <c:v>-21.511921233908559</c:v>
                </c:pt>
                <c:pt idx="33">
                  <c:v>-22.861985178432423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'Höhe,Azimuth'!$B$4</c:f>
              <c:strCache>
                <c:ptCount val="1"/>
                <c:pt idx="0">
                  <c:v>21. Dez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pPr>
              <a:ln>
                <a:solidFill>
                  <a:srgbClr val="002060"/>
                </a:solidFill>
              </a:ln>
            </c:spPr>
          </c:marker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'Höhe,Azimuth'!$B$11:$B$44</c:f>
              <c:numCache>
                <c:formatCode>General</c:formatCode>
                <c:ptCount val="34"/>
                <c:pt idx="0">
                  <c:v>-66.449782846813662</c:v>
                </c:pt>
                <c:pt idx="1">
                  <c:v>-63.558696085769249</c:v>
                </c:pt>
                <c:pt idx="2">
                  <c:v>-56.39636600557359</c:v>
                </c:pt>
                <c:pt idx="3">
                  <c:v>-47.176849540295564</c:v>
                </c:pt>
                <c:pt idx="4">
                  <c:v>-37.147891518052447</c:v>
                </c:pt>
                <c:pt idx="5">
                  <c:v>-26.934677909479763</c:v>
                </c:pt>
                <c:pt idx="6">
                  <c:v>-16.920149409575014</c:v>
                </c:pt>
                <c:pt idx="7">
                  <c:v>-7.4177578539191762</c:v>
                </c:pt>
                <c:pt idx="8">
                  <c:v>1.2489822349384847</c:v>
                </c:pt>
                <c:pt idx="9">
                  <c:v>8.7067893291429517</c:v>
                </c:pt>
                <c:pt idx="10">
                  <c:v>14.525378948821444</c:v>
                </c:pt>
                <c:pt idx="11">
                  <c:v>16.678824175067184</c:v>
                </c:pt>
                <c:pt idx="12">
                  <c:v>18.259041660573285</c:v>
                </c:pt>
                <c:pt idx="13">
                  <c:v>19.00167223132269</c:v>
                </c:pt>
                <c:pt idx="14">
                  <c:v>19.22509278197089</c:v>
                </c:pt>
                <c:pt idx="15">
                  <c:v>19.498091030204677</c:v>
                </c:pt>
                <c:pt idx="16">
                  <c:v>19.550217153055982</c:v>
                </c:pt>
                <c:pt idx="17">
                  <c:v>19.550217153055982</c:v>
                </c:pt>
                <c:pt idx="18">
                  <c:v>19.498091030204677</c:v>
                </c:pt>
                <c:pt idx="19">
                  <c:v>19.22509278197089</c:v>
                </c:pt>
                <c:pt idx="20">
                  <c:v>19.00167223132269</c:v>
                </c:pt>
                <c:pt idx="21">
                  <c:v>18.259041660573285</c:v>
                </c:pt>
                <c:pt idx="22">
                  <c:v>16.678824175067184</c:v>
                </c:pt>
                <c:pt idx="23">
                  <c:v>14.525378948821444</c:v>
                </c:pt>
                <c:pt idx="24">
                  <c:v>8.7067893291429517</c:v>
                </c:pt>
                <c:pt idx="25">
                  <c:v>1.2489822349384847</c:v>
                </c:pt>
                <c:pt idx="26">
                  <c:v>-7.4177578539191762</c:v>
                </c:pt>
                <c:pt idx="27">
                  <c:v>-16.920149409575014</c:v>
                </c:pt>
                <c:pt idx="28">
                  <c:v>-26.934677909479763</c:v>
                </c:pt>
                <c:pt idx="29">
                  <c:v>-37.147891518052447</c:v>
                </c:pt>
                <c:pt idx="30">
                  <c:v>-47.176849540295564</c:v>
                </c:pt>
                <c:pt idx="31">
                  <c:v>-56.39636600557359</c:v>
                </c:pt>
                <c:pt idx="32">
                  <c:v>-63.558696085769249</c:v>
                </c:pt>
                <c:pt idx="33">
                  <c:v>-66.449782846813662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648872"/>
        <c:axId val="408373624"/>
      </c:scatterChart>
      <c:valAx>
        <c:axId val="243648872"/>
        <c:scaling>
          <c:orientation val="minMax"/>
          <c:max val="24"/>
          <c:min val="0"/>
        </c:scaling>
        <c:delete val="0"/>
        <c:axPos val="b"/>
        <c:min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Tageszeit [h]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low"/>
        <c:txPr>
          <a:bodyPr/>
          <a:lstStyle/>
          <a:p>
            <a:pPr>
              <a:defRPr sz="1400" b="1"/>
            </a:pPr>
            <a:endParaRPr lang="de-DE"/>
          </a:p>
        </c:txPr>
        <c:crossAx val="408373624"/>
        <c:crosses val="autoZero"/>
        <c:crossBetween val="midCat"/>
        <c:majorUnit val="2"/>
        <c:minorUnit val="1"/>
      </c:valAx>
      <c:valAx>
        <c:axId val="408373624"/>
        <c:scaling>
          <c:orientation val="minMax"/>
          <c:max val="90"/>
          <c:min val="-90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/>
                </a:pPr>
                <a:r>
                  <a:rPr lang="de-AT" sz="1400"/>
                  <a:t>Sonnenstand [°]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sz="1400" b="1"/>
            </a:pPr>
            <a:endParaRPr lang="de-DE"/>
          </a:p>
        </c:txPr>
        <c:crossAx val="2436488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5980483087856029E-2"/>
          <c:y val="0.33064548679030564"/>
          <c:w val="0.89460891377636931"/>
          <c:h val="0.48185531306636004"/>
        </c:manualLayout>
      </c:layout>
      <c:scatterChart>
        <c:scatterStyle val="smoothMarker"/>
        <c:varyColors val="0"/>
        <c:ser>
          <c:idx val="6"/>
          <c:order val="0"/>
          <c:tx>
            <c:strRef>
              <c:f>'Höhe,Azimuth'!$H$4</c:f>
              <c:strCache>
                <c:ptCount val="1"/>
                <c:pt idx="0">
                  <c:v>21. Jun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Lbl>
              <c:idx val="172"/>
              <c:layout>
                <c:manualLayout>
                  <c:x val="-0.76609437792752133"/>
                  <c:y val="1.0080655085070294E-2"/>
                </c:manualLayout>
              </c:layout>
              <c:tx>
                <c:rich>
                  <a:bodyPr/>
                  <a:lstStyle/>
                  <a:p>
                    <a:pPr>
                      <a:defRPr sz="950" b="1" i="1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21.Juni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98"/>
              <c:layout>
                <c:manualLayout>
                  <c:x val="-2.9519916212053965E-2"/>
                  <c:y val="-5.6018328966391251E-2"/>
                </c:manualLayout>
              </c:layout>
              <c:tx>
                <c:rich>
                  <a:bodyPr/>
                  <a:lstStyle/>
                  <a:p>
                    <a:pPr>
                      <a:defRPr sz="1700" b="0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rPr lang="de-AT" sz="1050" b="1" i="1" u="none" strike="noStrike" baseline="0">
                        <a:solidFill>
                          <a:srgbClr val="969696"/>
                        </a:solidFill>
                        <a:latin typeface="Arial"/>
                        <a:cs typeface="Arial"/>
                      </a:rPr>
                      <a:t>21.Jun</a:t>
                    </a:r>
                    <a:r>
                      <a:rPr lang="de-AT" sz="925" b="1" i="1" u="none" strike="noStrike" baseline="0">
                        <a:solidFill>
                          <a:srgbClr val="969696"/>
                        </a:solidFill>
                        <a:latin typeface="Arial"/>
                        <a:cs typeface="Arial"/>
                      </a:rPr>
                      <a:t>i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ZahlenGrafZyl.!$I$5:$I$214</c:f>
              <c:numCache>
                <c:formatCode>0.0</c:formatCode>
                <c:ptCount val="210"/>
                <c:pt idx="176">
                  <c:v>-0.31959471695528763</c:v>
                </c:pt>
                <c:pt idx="177">
                  <c:v>-0.29693296995947727</c:v>
                </c:pt>
                <c:pt idx="178">
                  <c:v>-0.23318118930751575</c:v>
                </c:pt>
                <c:pt idx="179">
                  <c:v>-0.13782849838594641</c:v>
                </c:pt>
                <c:pt idx="180">
                  <c:v>-1.9622075238259633E-2</c:v>
                </c:pt>
                <c:pt idx="181">
                  <c:v>0.1171732476778873</c:v>
                </c:pt>
                <c:pt idx="182">
                  <c:v>0.27378666635465593</c:v>
                </c:pt>
                <c:pt idx="183">
                  <c:v>0.45728119115201898</c:v>
                </c:pt>
                <c:pt idx="184">
                  <c:v>0.68184796917122181</c:v>
                </c:pt>
                <c:pt idx="185">
                  <c:v>0.97112420632925878</c:v>
                </c:pt>
                <c:pt idx="186">
                  <c:v>1.354422518639592</c:v>
                </c:pt>
                <c:pt idx="187">
                  <c:v>1.5812230290219682</c:v>
                </c:pt>
                <c:pt idx="188">
                  <c:v>1.8097612671890853</c:v>
                </c:pt>
                <c:pt idx="189">
                  <c:v>1.9465062265396285</c:v>
                </c:pt>
                <c:pt idx="190">
                  <c:v>1.9926884532940126</c:v>
                </c:pt>
                <c:pt idx="191">
                  <c:v>2.0528972425313281</c:v>
                </c:pt>
                <c:pt idx="192">
                  <c:v>2.0649072325523328</c:v>
                </c:pt>
                <c:pt idx="193">
                  <c:v>2.0649072325523328</c:v>
                </c:pt>
                <c:pt idx="194">
                  <c:v>2.0528972425313281</c:v>
                </c:pt>
                <c:pt idx="195">
                  <c:v>1.9926884532940126</c:v>
                </c:pt>
                <c:pt idx="196">
                  <c:v>1.9465062265396285</c:v>
                </c:pt>
                <c:pt idx="197">
                  <c:v>1.8097612671890853</c:v>
                </c:pt>
                <c:pt idx="198">
                  <c:v>1.5812230290219682</c:v>
                </c:pt>
                <c:pt idx="199">
                  <c:v>1.354422518639592</c:v>
                </c:pt>
                <c:pt idx="200">
                  <c:v>0.97112420632925878</c:v>
                </c:pt>
                <c:pt idx="201">
                  <c:v>0.68184796917122181</c:v>
                </c:pt>
                <c:pt idx="202">
                  <c:v>0.45728119115201898</c:v>
                </c:pt>
                <c:pt idx="203">
                  <c:v>0.27378666635465593</c:v>
                </c:pt>
                <c:pt idx="204">
                  <c:v>0.1171732476778873</c:v>
                </c:pt>
                <c:pt idx="205">
                  <c:v>-1.9622075238259633E-2</c:v>
                </c:pt>
                <c:pt idx="206">
                  <c:v>-0.13782849838594641</c:v>
                </c:pt>
                <c:pt idx="207">
                  <c:v>-0.23318118930751575</c:v>
                </c:pt>
                <c:pt idx="208">
                  <c:v>-0.29693296995947727</c:v>
                </c:pt>
                <c:pt idx="209">
                  <c:v>-0.31959471695528763</c:v>
                </c:pt>
              </c:numCache>
            </c:numRef>
          </c:yVal>
          <c:smooth val="1"/>
        </c:ser>
        <c:ser>
          <c:idx val="5"/>
          <c:order val="1"/>
          <c:tx>
            <c:strRef>
              <c:f>'Höhe,Azimuth'!$G$4</c:f>
              <c:strCache>
                <c:ptCount val="1"/>
                <c:pt idx="0">
                  <c:v>21. Mai/Jul</c:v>
                </c:pt>
              </c:strCache>
            </c:strRef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ZahlenGrafZyl.!$H$5:$H$214</c:f>
              <c:numCache>
                <c:formatCode>0.0</c:formatCode>
                <c:ptCount val="210"/>
                <c:pt idx="142">
                  <c:v>-0.37947139580338024</c:v>
                </c:pt>
                <c:pt idx="143">
                  <c:v>-0.3547357601127078</c:v>
                </c:pt>
                <c:pt idx="144">
                  <c:v>-0.28586909284051848</c:v>
                </c:pt>
                <c:pt idx="145">
                  <c:v>-0.18464172192915021</c:v>
                </c:pt>
                <c:pt idx="146">
                  <c:v>-6.1668373226960227E-2</c:v>
                </c:pt>
                <c:pt idx="147">
                  <c:v>7.7750863071056581E-2</c:v>
                </c:pt>
                <c:pt idx="148">
                  <c:v>0.23415743599527158</c:v>
                </c:pt>
                <c:pt idx="149">
                  <c:v>0.41353199063984902</c:v>
                </c:pt>
                <c:pt idx="150">
                  <c:v>0.62752102554612665</c:v>
                </c:pt>
                <c:pt idx="151">
                  <c:v>0.8935429041741193</c:v>
                </c:pt>
                <c:pt idx="152">
                  <c:v>1.2268720627055971</c:v>
                </c:pt>
                <c:pt idx="153">
                  <c:v>1.4125183089160451</c:v>
                </c:pt>
                <c:pt idx="154">
                  <c:v>1.5901716498780649</c:v>
                </c:pt>
                <c:pt idx="155">
                  <c:v>1.6917966659706047</c:v>
                </c:pt>
                <c:pt idx="156">
                  <c:v>1.7253162548382666</c:v>
                </c:pt>
                <c:pt idx="157">
                  <c:v>1.7684055997078914</c:v>
                </c:pt>
                <c:pt idx="158">
                  <c:v>1.7769178962960221</c:v>
                </c:pt>
                <c:pt idx="159">
                  <c:v>1.7769178962960221</c:v>
                </c:pt>
                <c:pt idx="160">
                  <c:v>1.7684055997078914</c:v>
                </c:pt>
                <c:pt idx="161">
                  <c:v>1.7253162548382666</c:v>
                </c:pt>
                <c:pt idx="162">
                  <c:v>1.6917966659706047</c:v>
                </c:pt>
                <c:pt idx="163">
                  <c:v>1.5901716498780649</c:v>
                </c:pt>
                <c:pt idx="164">
                  <c:v>1.4125183089160451</c:v>
                </c:pt>
                <c:pt idx="165">
                  <c:v>1.2268720627055971</c:v>
                </c:pt>
                <c:pt idx="166">
                  <c:v>0.8935429041741193</c:v>
                </c:pt>
                <c:pt idx="167">
                  <c:v>0.62752102554612665</c:v>
                </c:pt>
                <c:pt idx="168">
                  <c:v>0.41353199063984902</c:v>
                </c:pt>
                <c:pt idx="169">
                  <c:v>0.23415743599527158</c:v>
                </c:pt>
                <c:pt idx="170">
                  <c:v>7.7750863071056581E-2</c:v>
                </c:pt>
                <c:pt idx="171">
                  <c:v>-6.1668373226960227E-2</c:v>
                </c:pt>
                <c:pt idx="172">
                  <c:v>-0.18464172192915021</c:v>
                </c:pt>
                <c:pt idx="173">
                  <c:v>-0.28586909284051848</c:v>
                </c:pt>
                <c:pt idx="174">
                  <c:v>-0.3547357601127078</c:v>
                </c:pt>
                <c:pt idx="175">
                  <c:v>-0.37947139580338024</c:v>
                </c:pt>
              </c:numCache>
            </c:numRef>
          </c:yVal>
          <c:smooth val="1"/>
        </c:ser>
        <c:ser>
          <c:idx val="4"/>
          <c:order val="2"/>
          <c:tx>
            <c:strRef>
              <c:f>'Höhe,Azimuth'!$F$4</c:f>
              <c:strCache>
                <c:ptCount val="1"/>
                <c:pt idx="0">
                  <c:v>21. Apr/Aug</c:v>
                </c:pt>
              </c:strCache>
            </c:strRef>
          </c:tx>
          <c:spPr>
            <a:ln w="12700">
              <a:solidFill>
                <a:srgbClr val="808000"/>
              </a:solidFill>
              <a:prstDash val="solid"/>
            </a:ln>
          </c:spPr>
          <c:marker>
            <c:symbol val="none"/>
          </c:marker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ZahlenGrafZyl.!$G$5:$G$214</c:f>
              <c:numCache>
                <c:formatCode>0.0</c:formatCode>
                <c:ptCount val="210"/>
                <c:pt idx="110">
                  <c:v>-0.54981442993997021</c:v>
                </c:pt>
                <c:pt idx="111">
                  <c:v>-0.51761766815996069</c:v>
                </c:pt>
                <c:pt idx="112">
                  <c:v>-0.43087061857559306</c:v>
                </c:pt>
                <c:pt idx="113">
                  <c:v>-0.3099654028618436</c:v>
                </c:pt>
                <c:pt idx="114">
                  <c:v>-0.17157133628616095</c:v>
                </c:pt>
                <c:pt idx="115">
                  <c:v>-2.3520465746007864E-2</c:v>
                </c:pt>
                <c:pt idx="116">
                  <c:v>0.13356420336495803</c:v>
                </c:pt>
                <c:pt idx="117">
                  <c:v>0.30368671578340956</c:v>
                </c:pt>
                <c:pt idx="118">
                  <c:v>0.49358011167562987</c:v>
                </c:pt>
                <c:pt idx="119">
                  <c:v>0.70975252937448685</c:v>
                </c:pt>
                <c:pt idx="120">
                  <c:v>0.94848619792076949</c:v>
                </c:pt>
                <c:pt idx="121">
                  <c:v>1.1681215405827354</c:v>
                </c:pt>
                <c:pt idx="122">
                  <c:v>1.2223333174007449</c:v>
                </c:pt>
                <c:pt idx="123">
                  <c:v>1.2395550611654242</c:v>
                </c:pt>
                <c:pt idx="124">
                  <c:v>1.261223500939505</c:v>
                </c:pt>
                <c:pt idx="125">
                  <c:v>1.2654422327811659</c:v>
                </c:pt>
                <c:pt idx="126">
                  <c:v>1.2654422327811659</c:v>
                </c:pt>
                <c:pt idx="127">
                  <c:v>1.261223500939505</c:v>
                </c:pt>
                <c:pt idx="128">
                  <c:v>1.2395550611654242</c:v>
                </c:pt>
                <c:pt idx="129">
                  <c:v>1.2223333174007449</c:v>
                </c:pt>
                <c:pt idx="130">
                  <c:v>1.1681215405827354</c:v>
                </c:pt>
                <c:pt idx="131">
                  <c:v>0.94848619792076949</c:v>
                </c:pt>
                <c:pt idx="132">
                  <c:v>0.70975252937448685</c:v>
                </c:pt>
                <c:pt idx="133">
                  <c:v>0.49358011167562987</c:v>
                </c:pt>
                <c:pt idx="134">
                  <c:v>0.30368671578340956</c:v>
                </c:pt>
                <c:pt idx="135">
                  <c:v>0.13356420336495803</c:v>
                </c:pt>
                <c:pt idx="136">
                  <c:v>-2.3520465746007864E-2</c:v>
                </c:pt>
                <c:pt idx="137">
                  <c:v>-0.17157133628616095</c:v>
                </c:pt>
                <c:pt idx="138">
                  <c:v>-0.3099654028618436</c:v>
                </c:pt>
                <c:pt idx="139">
                  <c:v>-0.43087061857559306</c:v>
                </c:pt>
                <c:pt idx="140">
                  <c:v>-0.51761766815996069</c:v>
                </c:pt>
                <c:pt idx="141">
                  <c:v>-0.54981442993997021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'Höhe,Azimuth'!$E$4</c:f>
              <c:strCache>
                <c:ptCount val="1"/>
                <c:pt idx="0">
                  <c:v>21. Mar/Sep</c:v>
                </c:pt>
              </c:strCache>
            </c:strRef>
          </c:tx>
          <c:spPr>
            <a:ln w="25400">
              <a:solidFill>
                <a:srgbClr val="008000"/>
              </a:solidFill>
              <a:prstDash val="solid"/>
            </a:ln>
          </c:spPr>
          <c:marker>
            <c:symbol val="none"/>
          </c:marker>
          <c:dLbls>
            <c:dLbl>
              <c:idx val="84"/>
              <c:layout>
                <c:manualLayout>
                  <c:x val="-4.6170803922403025E-2"/>
                  <c:y val="5.8447624460603365E-2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Ost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92"/>
              <c:layout>
                <c:manualLayout>
                  <c:x val="-5.3242450555422649E-2"/>
                  <c:y val="-2.1102607492018088E-2"/>
                </c:manualLayout>
              </c:layout>
              <c:tx>
                <c:rich>
                  <a:bodyPr/>
                  <a:lstStyle/>
                  <a:p>
                    <a:pPr>
                      <a:defRPr sz="1125" b="1" i="1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21.Mar/Sept.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03"/>
              <c:layout>
                <c:manualLayout>
                  <c:x val="-4.5207788508827451E-2"/>
                  <c:y val="5.8447624460603365E-2"/>
                </c:manualLayout>
              </c:layout>
              <c:tx>
                <c:rich>
                  <a:bodyPr/>
                  <a:lstStyle/>
                  <a:p>
                    <a:pPr>
                      <a:defRPr sz="1100" b="1" i="0" u="none" strike="noStrike" baseline="0">
                        <a:solidFill>
                          <a:srgbClr val="00000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West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ZahlenGrafZyl.!$F$5:$F$214</c:f>
              <c:numCache>
                <c:formatCode>0.0</c:formatCode>
                <c:ptCount val="210"/>
                <c:pt idx="78">
                  <c:v>-0.85119639934901292</c:v>
                </c:pt>
                <c:pt idx="79">
                  <c:v>-0.79899211657965663</c:v>
                </c:pt>
                <c:pt idx="80">
                  <c:v>-0.6676007313118123</c:v>
                </c:pt>
                <c:pt idx="81">
                  <c:v>-0.50235253508920319</c:v>
                </c:pt>
                <c:pt idx="82">
                  <c:v>-0.33205593293248037</c:v>
                </c:pt>
                <c:pt idx="83">
                  <c:v>-0.1662624068751643</c:v>
                </c:pt>
                <c:pt idx="84">
                  <c:v>-4.6372222903032917E-3</c:v>
                </c:pt>
                <c:pt idx="85">
                  <c:v>0.15653699344605901</c:v>
                </c:pt>
                <c:pt idx="86">
                  <c:v>0.32089200548806751</c:v>
                </c:pt>
                <c:pt idx="87">
                  <c:v>0.48855741956168669</c:v>
                </c:pt>
                <c:pt idx="88">
                  <c:v>0.64994981961149678</c:v>
                </c:pt>
                <c:pt idx="89">
                  <c:v>0.77721295821035552</c:v>
                </c:pt>
                <c:pt idx="90">
                  <c:v>0.80566268520827566</c:v>
                </c:pt>
                <c:pt idx="91">
                  <c:v>0.81446511043059155</c:v>
                </c:pt>
                <c:pt idx="92">
                  <c:v>0.82538157205459217</c:v>
                </c:pt>
                <c:pt idx="93">
                  <c:v>0.82748652364132147</c:v>
                </c:pt>
                <c:pt idx="94">
                  <c:v>0.82748652364132147</c:v>
                </c:pt>
                <c:pt idx="95">
                  <c:v>0.82538157205459217</c:v>
                </c:pt>
                <c:pt idx="96">
                  <c:v>0.81446511043059155</c:v>
                </c:pt>
                <c:pt idx="97">
                  <c:v>0.80566268520827566</c:v>
                </c:pt>
                <c:pt idx="98">
                  <c:v>0.77721295821035552</c:v>
                </c:pt>
                <c:pt idx="99">
                  <c:v>0.64994981961149678</c:v>
                </c:pt>
                <c:pt idx="100">
                  <c:v>0.48855741956168669</c:v>
                </c:pt>
                <c:pt idx="101">
                  <c:v>0.32089200548806751</c:v>
                </c:pt>
                <c:pt idx="102">
                  <c:v>0.15653699344605901</c:v>
                </c:pt>
                <c:pt idx="103">
                  <c:v>-4.6372222903032917E-3</c:v>
                </c:pt>
                <c:pt idx="104">
                  <c:v>-0.1662624068751643</c:v>
                </c:pt>
                <c:pt idx="105">
                  <c:v>-0.33205593293248037</c:v>
                </c:pt>
                <c:pt idx="106">
                  <c:v>-0.50235253508920319</c:v>
                </c:pt>
                <c:pt idx="107">
                  <c:v>-0.6676007313118123</c:v>
                </c:pt>
                <c:pt idx="108">
                  <c:v>-0.79899211657965663</c:v>
                </c:pt>
                <c:pt idx="109">
                  <c:v>-0.85119639934901292</c:v>
                </c:pt>
              </c:numCache>
            </c:numRef>
          </c:yVal>
          <c:smooth val="1"/>
        </c:ser>
        <c:ser>
          <c:idx val="2"/>
          <c:order val="4"/>
          <c:tx>
            <c:strRef>
              <c:f>'Höhe,Azimuth'!$D$4</c:f>
              <c:strCache>
                <c:ptCount val="1"/>
                <c:pt idx="0">
                  <c:v>21. Feb/Okt</c:v>
                </c:pt>
              </c:strCache>
            </c:strRef>
          </c:tx>
          <c:spPr>
            <a:ln w="12700">
              <a:solidFill>
                <a:srgbClr val="008000"/>
              </a:solidFill>
              <a:prstDash val="solid"/>
            </a:ln>
          </c:spPr>
          <c:marker>
            <c:symbol val="none"/>
          </c:marker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ZahlenGrafZyl.!$E$5:$E$214</c:f>
              <c:numCache>
                <c:formatCode>0.0</c:formatCode>
                <c:ptCount val="210"/>
                <c:pt idx="52">
                  <c:v>-1.249089269572486</c:v>
                </c:pt>
                <c:pt idx="53">
                  <c:v>-1.1539859855451065</c:v>
                </c:pt>
                <c:pt idx="54">
                  <c:v>-0.93837546229889934</c:v>
                </c:pt>
                <c:pt idx="55">
                  <c:v>-0.7026795041537589</c:v>
                </c:pt>
                <c:pt idx="56">
                  <c:v>-0.48826126147916749</c:v>
                </c:pt>
                <c:pt idx="57">
                  <c:v>-0.29925437030910695</c:v>
                </c:pt>
                <c:pt idx="58">
                  <c:v>-0.12946411055975049</c:v>
                </c:pt>
                <c:pt idx="59">
                  <c:v>2.7691068644326567E-2</c:v>
                </c:pt>
                <c:pt idx="60">
                  <c:v>0.17616259091058797</c:v>
                </c:pt>
                <c:pt idx="61">
                  <c:v>0.31530452735641623</c:v>
                </c:pt>
                <c:pt idx="62">
                  <c:v>0.4371915446198677</c:v>
                </c:pt>
                <c:pt idx="63">
                  <c:v>0.52486118582796626</c:v>
                </c:pt>
                <c:pt idx="64">
                  <c:v>0.55745168295599445</c:v>
                </c:pt>
                <c:pt idx="65">
                  <c:v>0.55745168295599445</c:v>
                </c:pt>
                <c:pt idx="66">
                  <c:v>0.52486118582796626</c:v>
                </c:pt>
                <c:pt idx="67">
                  <c:v>0.4371915446198677</c:v>
                </c:pt>
                <c:pt idx="68">
                  <c:v>0.31530452735641623</c:v>
                </c:pt>
                <c:pt idx="69">
                  <c:v>0.17616259091058797</c:v>
                </c:pt>
                <c:pt idx="70">
                  <c:v>2.7691068644326567E-2</c:v>
                </c:pt>
                <c:pt idx="71">
                  <c:v>-0.12946411055975049</c:v>
                </c:pt>
                <c:pt idx="72">
                  <c:v>-0.29925437030910695</c:v>
                </c:pt>
                <c:pt idx="73">
                  <c:v>-0.48826126147916749</c:v>
                </c:pt>
                <c:pt idx="74">
                  <c:v>-0.7026795041537589</c:v>
                </c:pt>
                <c:pt idx="75">
                  <c:v>-0.93837546229889934</c:v>
                </c:pt>
                <c:pt idx="76">
                  <c:v>-1.1539859855451065</c:v>
                </c:pt>
                <c:pt idx="77">
                  <c:v>-1.249089269572486</c:v>
                </c:pt>
              </c:numCache>
            </c:numRef>
          </c:yVal>
          <c:smooth val="1"/>
        </c:ser>
        <c:ser>
          <c:idx val="1"/>
          <c:order val="5"/>
          <c:tx>
            <c:strRef>
              <c:f>'Höhe,Azimuth'!$C$4</c:f>
              <c:strCache>
                <c:ptCount val="1"/>
                <c:pt idx="0">
                  <c:v>21. Jan/Nov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none"/>
          </c:marker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ZahlenGrafZyl.!$D$5:$D$214</c:f>
              <c:numCache>
                <c:formatCode>0.0</c:formatCode>
                <c:ptCount val="210"/>
                <c:pt idx="26">
                  <c:v>-1.776917896317431</c:v>
                </c:pt>
                <c:pt idx="27">
                  <c:v>-1.5901716498780658</c:v>
                </c:pt>
                <c:pt idx="28">
                  <c:v>-1.2268720627055971</c:v>
                </c:pt>
                <c:pt idx="29">
                  <c:v>-0.8935429041741193</c:v>
                </c:pt>
                <c:pt idx="30">
                  <c:v>-0.62752102554612665</c:v>
                </c:pt>
                <c:pt idx="31">
                  <c:v>-0.41353199063984941</c:v>
                </c:pt>
                <c:pt idx="32">
                  <c:v>-0.23415743599527158</c:v>
                </c:pt>
                <c:pt idx="33">
                  <c:v>-7.7750863071056733E-2</c:v>
                </c:pt>
                <c:pt idx="34">
                  <c:v>6.1668373226960324E-2</c:v>
                </c:pt>
                <c:pt idx="35">
                  <c:v>0.18464172192915015</c:v>
                </c:pt>
                <c:pt idx="36">
                  <c:v>0.28586909284051831</c:v>
                </c:pt>
                <c:pt idx="37">
                  <c:v>0.35473576011270769</c:v>
                </c:pt>
                <c:pt idx="38">
                  <c:v>0.37947139580085593</c:v>
                </c:pt>
                <c:pt idx="39">
                  <c:v>0.37947139580085593</c:v>
                </c:pt>
                <c:pt idx="40">
                  <c:v>0.35473576011270769</c:v>
                </c:pt>
                <c:pt idx="41">
                  <c:v>0.28586909284051831</c:v>
                </c:pt>
                <c:pt idx="42">
                  <c:v>0.18464172192915015</c:v>
                </c:pt>
                <c:pt idx="43">
                  <c:v>6.1668373226960324E-2</c:v>
                </c:pt>
                <c:pt idx="44">
                  <c:v>-7.7750863071056733E-2</c:v>
                </c:pt>
                <c:pt idx="45">
                  <c:v>-0.23415743599527158</c:v>
                </c:pt>
                <c:pt idx="46">
                  <c:v>-0.41353199063984941</c:v>
                </c:pt>
                <c:pt idx="47">
                  <c:v>-0.62752102554612665</c:v>
                </c:pt>
                <c:pt idx="48">
                  <c:v>-0.8935429041741193</c:v>
                </c:pt>
                <c:pt idx="49">
                  <c:v>-1.2268720627055971</c:v>
                </c:pt>
                <c:pt idx="50">
                  <c:v>-1.5901716498780658</c:v>
                </c:pt>
                <c:pt idx="51">
                  <c:v>-1.776917896317431</c:v>
                </c:pt>
              </c:numCache>
            </c:numRef>
          </c:yVal>
          <c:smooth val="1"/>
        </c:ser>
        <c:ser>
          <c:idx val="0"/>
          <c:order val="6"/>
          <c:tx>
            <c:strRef>
              <c:f>'Höhe,Azimuth'!$B$4</c:f>
              <c:strCache>
                <c:ptCount val="1"/>
                <c:pt idx="0">
                  <c:v>21. Dez</c:v>
                </c:pt>
              </c:strCache>
            </c:strRef>
          </c:tx>
          <c:spPr>
            <a:ln w="254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ZahlenGrafZyl.!$B$5:$B$214</c:f>
              <c:numCache>
                <c:formatCode>0.00</c:formatCode>
                <c:ptCount val="210"/>
                <c:pt idx="0">
                  <c:v>-2.8274333882308134</c:v>
                </c:pt>
                <c:pt idx="1">
                  <c:v>-2.3212465881555091</c:v>
                </c:pt>
                <c:pt idx="2">
                  <c:v>-1.9481409027007506</c:v>
                </c:pt>
                <c:pt idx="3">
                  <c:v>-1.6867112649907088</c:v>
                </c:pt>
                <c:pt idx="4">
                  <c:v>-1.4861460205906947</c:v>
                </c:pt>
                <c:pt idx="5">
                  <c:v>-1.3148454717021674</c:v>
                </c:pt>
                <c:pt idx="6">
                  <c:v>-1.1548519370449701</c:v>
                </c:pt>
                <c:pt idx="7">
                  <c:v>-0.99482805238494509</c:v>
                </c:pt>
                <c:pt idx="8">
                  <c:v>-0.82664479713388939</c:v>
                </c:pt>
                <c:pt idx="9">
                  <c:v>-0.64427709166531388</c:v>
                </c:pt>
                <c:pt idx="10">
                  <c:v>-0.44429235371738462</c:v>
                </c:pt>
                <c:pt idx="11">
                  <c:v>-0.22744213335532801</c:v>
                </c:pt>
                <c:pt idx="12">
                  <c:v>-2.2938375523383636E-6</c:v>
                </c:pt>
                <c:pt idx="13">
                  <c:v>2.2938375523383636E-6</c:v>
                </c:pt>
                <c:pt idx="14">
                  <c:v>0.22744213335532801</c:v>
                </c:pt>
                <c:pt idx="15">
                  <c:v>0.44429235371738462</c:v>
                </c:pt>
                <c:pt idx="16">
                  <c:v>0.64427709166531399</c:v>
                </c:pt>
                <c:pt idx="17">
                  <c:v>0.8266447971338895</c:v>
                </c:pt>
                <c:pt idx="18">
                  <c:v>0.99482805238494509</c:v>
                </c:pt>
                <c:pt idx="19">
                  <c:v>1.1548519370449704</c:v>
                </c:pt>
                <c:pt idx="20">
                  <c:v>1.3148454717021683</c:v>
                </c:pt>
                <c:pt idx="21">
                  <c:v>1.4861460205906931</c:v>
                </c:pt>
                <c:pt idx="22">
                  <c:v>1.6867112649907086</c:v>
                </c:pt>
                <c:pt idx="23">
                  <c:v>1.9481409027007506</c:v>
                </c:pt>
                <c:pt idx="24">
                  <c:v>2.3212465881555091</c:v>
                </c:pt>
                <c:pt idx="25">
                  <c:v>2.8274333882308134</c:v>
                </c:pt>
                <c:pt idx="26">
                  <c:v>-2.8274333882308134</c:v>
                </c:pt>
                <c:pt idx="27">
                  <c:v>-2.3631050052048743</c:v>
                </c:pt>
                <c:pt idx="28">
                  <c:v>-2.0023326192708839</c:v>
                </c:pt>
                <c:pt idx="29">
                  <c:v>-1.7387184922261325</c:v>
                </c:pt>
                <c:pt idx="30">
                  <c:v>-1.5331331719645844</c:v>
                </c:pt>
                <c:pt idx="31">
                  <c:v>-1.3571401779902146</c:v>
                </c:pt>
                <c:pt idx="32">
                  <c:v>-1.1931603621782361</c:v>
                </c:pt>
                <c:pt idx="33">
                  <c:v>-1.0295046847069695</c:v>
                </c:pt>
                <c:pt idx="34">
                  <c:v>-0.85743814835737842</c:v>
                </c:pt>
                <c:pt idx="35">
                  <c:v>-0.67017427992767475</c:v>
                </c:pt>
                <c:pt idx="36">
                  <c:v>-0.46351019022339285</c:v>
                </c:pt>
                <c:pt idx="37">
                  <c:v>-0.23782988131643484</c:v>
                </c:pt>
                <c:pt idx="38">
                  <c:v>-2.4007454183054294E-6</c:v>
                </c:pt>
                <c:pt idx="39">
                  <c:v>2.4007454183054294E-6</c:v>
                </c:pt>
                <c:pt idx="40">
                  <c:v>0.23782988131643484</c:v>
                </c:pt>
                <c:pt idx="41">
                  <c:v>0.46351019022339285</c:v>
                </c:pt>
                <c:pt idx="42">
                  <c:v>0.67017427992767487</c:v>
                </c:pt>
                <c:pt idx="43">
                  <c:v>0.85743814835737819</c:v>
                </c:pt>
                <c:pt idx="44">
                  <c:v>1.0295046847069695</c:v>
                </c:pt>
                <c:pt idx="45">
                  <c:v>1.1931603621782361</c:v>
                </c:pt>
                <c:pt idx="46">
                  <c:v>1.3571401779902146</c:v>
                </c:pt>
                <c:pt idx="47">
                  <c:v>1.5331331719645844</c:v>
                </c:pt>
                <c:pt idx="48">
                  <c:v>1.7387184922261325</c:v>
                </c:pt>
                <c:pt idx="49">
                  <c:v>2.0023326192708839</c:v>
                </c:pt>
                <c:pt idx="50">
                  <c:v>2.3631050052048743</c:v>
                </c:pt>
                <c:pt idx="51">
                  <c:v>2.8274333882308134</c:v>
                </c:pt>
                <c:pt idx="52">
                  <c:v>-2.8274333882308138</c:v>
                </c:pt>
                <c:pt idx="53">
                  <c:v>-2.4444586853604706</c:v>
                </c:pt>
                <c:pt idx="54">
                  <c:v>-2.1187769593064094</c:v>
                </c:pt>
                <c:pt idx="55">
                  <c:v>-1.8592801907065741</c:v>
                </c:pt>
                <c:pt idx="56">
                  <c:v>-1.6476493999753352</c:v>
                </c:pt>
                <c:pt idx="57">
                  <c:v>-1.4639077351588268</c:v>
                </c:pt>
                <c:pt idx="58">
                  <c:v>-1.2926244352963143</c:v>
                </c:pt>
                <c:pt idx="59">
                  <c:v>-1.1218975633874049</c:v>
                </c:pt>
                <c:pt idx="60">
                  <c:v>-0.94166635378842178</c:v>
                </c:pt>
                <c:pt idx="61">
                  <c:v>-0.74297939177623329</c:v>
                </c:pt>
                <c:pt idx="62">
                  <c:v>-0.51900251610942127</c:v>
                </c:pt>
                <c:pt idx="63">
                  <c:v>-0.26845780686689097</c:v>
                </c:pt>
                <c:pt idx="64">
                  <c:v>-2.7185234422387096E-6</c:v>
                </c:pt>
                <c:pt idx="65">
                  <c:v>2.7185234422387096E-6</c:v>
                </c:pt>
                <c:pt idx="66">
                  <c:v>0.26845780686689097</c:v>
                </c:pt>
                <c:pt idx="67">
                  <c:v>0.51900251610942127</c:v>
                </c:pt>
                <c:pt idx="68">
                  <c:v>0.74297939177623329</c:v>
                </c:pt>
                <c:pt idx="69">
                  <c:v>0.94166635378842178</c:v>
                </c:pt>
                <c:pt idx="70">
                  <c:v>1.1218975633874049</c:v>
                </c:pt>
                <c:pt idx="71">
                  <c:v>1.2926244352963148</c:v>
                </c:pt>
                <c:pt idx="72">
                  <c:v>1.4639077351588268</c:v>
                </c:pt>
                <c:pt idx="73">
                  <c:v>1.6476493999753359</c:v>
                </c:pt>
                <c:pt idx="74">
                  <c:v>1.8592801907065741</c:v>
                </c:pt>
                <c:pt idx="75">
                  <c:v>2.1187769593064094</c:v>
                </c:pt>
                <c:pt idx="76">
                  <c:v>2.4444586853604706</c:v>
                </c:pt>
                <c:pt idx="77">
                  <c:v>2.8274333882308138</c:v>
                </c:pt>
                <c:pt idx="78">
                  <c:v>-2.8274333882308138</c:v>
                </c:pt>
                <c:pt idx="79">
                  <c:v>-2.5093758305764124</c:v>
                </c:pt>
                <c:pt idx="80">
                  <c:v>-2.2226627986388574</c:v>
                </c:pt>
                <c:pt idx="81">
                  <c:v>-1.9780336640485359</c:v>
                </c:pt>
                <c:pt idx="82">
                  <c:v>-1.7690536033905506</c:v>
                </c:pt>
                <c:pt idx="83">
                  <c:v>-1.5835633980391459</c:v>
                </c:pt>
                <c:pt idx="84">
                  <c:v>-1.4093923977335667</c:v>
                </c:pt>
                <c:pt idx="85">
                  <c:v>-1.2352474280047803</c:v>
                </c:pt>
                <c:pt idx="86">
                  <c:v>-1.0499043212691157</c:v>
                </c:pt>
                <c:pt idx="87">
                  <c:v>-0.84143094899188797</c:v>
                </c:pt>
                <c:pt idx="88">
                  <c:v>-0.59812949789087044</c:v>
                </c:pt>
                <c:pt idx="89">
                  <c:v>-0.31410283274798928</c:v>
                </c:pt>
                <c:pt idx="90">
                  <c:v>-0.20636053395788581</c:v>
                </c:pt>
                <c:pt idx="91">
                  <c:v>-0.1592609439495484</c:v>
                </c:pt>
                <c:pt idx="92">
                  <c:v>-6.3963315807090901E-2</c:v>
                </c:pt>
                <c:pt idx="93">
                  <c:v>-3.2006618826119823E-6</c:v>
                </c:pt>
                <c:pt idx="94">
                  <c:v>3.2006618826119823E-6</c:v>
                </c:pt>
                <c:pt idx="95">
                  <c:v>6.3963315807090901E-2</c:v>
                </c:pt>
                <c:pt idx="96">
                  <c:v>0.1592609439495484</c:v>
                </c:pt>
                <c:pt idx="97">
                  <c:v>0.20636053395788581</c:v>
                </c:pt>
                <c:pt idx="98">
                  <c:v>0.31410283274798928</c:v>
                </c:pt>
                <c:pt idx="99">
                  <c:v>0.59812949789087044</c:v>
                </c:pt>
                <c:pt idx="100">
                  <c:v>0.84143094899188797</c:v>
                </c:pt>
                <c:pt idx="101">
                  <c:v>1.0499043212691157</c:v>
                </c:pt>
                <c:pt idx="102">
                  <c:v>1.2352474280047798</c:v>
                </c:pt>
                <c:pt idx="103">
                  <c:v>1.4093923977335876</c:v>
                </c:pt>
                <c:pt idx="104">
                  <c:v>1.5835633980391461</c:v>
                </c:pt>
                <c:pt idx="105">
                  <c:v>1.7690536033905513</c:v>
                </c:pt>
                <c:pt idx="106">
                  <c:v>1.9780336640485359</c:v>
                </c:pt>
                <c:pt idx="107">
                  <c:v>2.2226627986388579</c:v>
                </c:pt>
                <c:pt idx="108">
                  <c:v>2.5093758305764124</c:v>
                </c:pt>
                <c:pt idx="109">
                  <c:v>2.8274333882308138</c:v>
                </c:pt>
                <c:pt idx="110">
                  <c:v>-2.8274333882308138</c:v>
                </c:pt>
                <c:pt idx="111">
                  <c:v>-2.5602816245583462</c:v>
                </c:pt>
                <c:pt idx="112">
                  <c:v>-2.3107596382073488</c:v>
                </c:pt>
                <c:pt idx="113">
                  <c:v>-2.0874483684622969</c:v>
                </c:pt>
                <c:pt idx="114">
                  <c:v>-1.889161627617822</c:v>
                </c:pt>
                <c:pt idx="115">
                  <c:v>-1.7091887369109344</c:v>
                </c:pt>
                <c:pt idx="116">
                  <c:v>-1.5386683535386618</c:v>
                </c:pt>
                <c:pt idx="117">
                  <c:v>-1.3675851456785035</c:v>
                </c:pt>
                <c:pt idx="118">
                  <c:v>-1.1840301187344928</c:v>
                </c:pt>
                <c:pt idx="119">
                  <c:v>-0.9724703450382941</c:v>
                </c:pt>
                <c:pt idx="120">
                  <c:v>-0.71262186815135398</c:v>
                </c:pt>
                <c:pt idx="121">
                  <c:v>-0.38558031940507775</c:v>
                </c:pt>
                <c:pt idx="122">
                  <c:v>-0.25523604775433206</c:v>
                </c:pt>
                <c:pt idx="123">
                  <c:v>-0.19745479618291797</c:v>
                </c:pt>
                <c:pt idx="124">
                  <c:v>-7.9543311085242083E-2</c:v>
                </c:pt>
                <c:pt idx="125">
                  <c:v>-3.9826175814455841E-6</c:v>
                </c:pt>
                <c:pt idx="126">
                  <c:v>3.982617581445585E-6</c:v>
                </c:pt>
                <c:pt idx="127">
                  <c:v>7.9543311085242083E-2</c:v>
                </c:pt>
                <c:pt idx="128">
                  <c:v>0.19745479618291797</c:v>
                </c:pt>
                <c:pt idx="129">
                  <c:v>0.25523604775433206</c:v>
                </c:pt>
                <c:pt idx="130">
                  <c:v>0.3855803194050777</c:v>
                </c:pt>
                <c:pt idx="131">
                  <c:v>0.71262186815135398</c:v>
                </c:pt>
                <c:pt idx="132">
                  <c:v>0.9724703450382941</c:v>
                </c:pt>
                <c:pt idx="133">
                  <c:v>1.1840301187344933</c:v>
                </c:pt>
                <c:pt idx="134">
                  <c:v>1.3675851456785015</c:v>
                </c:pt>
                <c:pt idx="135">
                  <c:v>1.5386683535386623</c:v>
                </c:pt>
                <c:pt idx="136">
                  <c:v>1.7091887369109344</c:v>
                </c:pt>
                <c:pt idx="137">
                  <c:v>1.889161627617822</c:v>
                </c:pt>
                <c:pt idx="138">
                  <c:v>2.0874483684622969</c:v>
                </c:pt>
                <c:pt idx="139">
                  <c:v>2.3107596382073488</c:v>
                </c:pt>
                <c:pt idx="140">
                  <c:v>2.5602816245583462</c:v>
                </c:pt>
                <c:pt idx="141">
                  <c:v>2.8274333882308138</c:v>
                </c:pt>
                <c:pt idx="142">
                  <c:v>-2.8274333882308138</c:v>
                </c:pt>
                <c:pt idx="143">
                  <c:v>-2.5896035069143788</c:v>
                </c:pt>
                <c:pt idx="144">
                  <c:v>-2.3639231980074209</c:v>
                </c:pt>
                <c:pt idx="145">
                  <c:v>-2.1572591083031387</c:v>
                </c:pt>
                <c:pt idx="146">
                  <c:v>-1.9699952398734357</c:v>
                </c:pt>
                <c:pt idx="147">
                  <c:v>-1.7979287035238443</c:v>
                </c:pt>
                <c:pt idx="148">
                  <c:v>-1.6342730260525777</c:v>
                </c:pt>
                <c:pt idx="149">
                  <c:v>-1.4702932102406026</c:v>
                </c:pt>
                <c:pt idx="150">
                  <c:v>-1.2943002162662294</c:v>
                </c:pt>
                <c:pt idx="151">
                  <c:v>-1.0887148960046809</c:v>
                </c:pt>
                <c:pt idx="152">
                  <c:v>-0.82510076895992968</c:v>
                </c:pt>
                <c:pt idx="153">
                  <c:v>-0.65912362374302358</c:v>
                </c:pt>
                <c:pt idx="154">
                  <c:v>-0.4643283830259386</c:v>
                </c:pt>
                <c:pt idx="155">
                  <c:v>-0.31082597165477666</c:v>
                </c:pt>
                <c:pt idx="156">
                  <c:v>-0.24135180385189225</c:v>
                </c:pt>
                <c:pt idx="157">
                  <c:v>-9.7690852622232649E-2</c:v>
                </c:pt>
                <c:pt idx="158">
                  <c:v>-4.8958407717234733E-6</c:v>
                </c:pt>
                <c:pt idx="159">
                  <c:v>4.8958407717234741E-6</c:v>
                </c:pt>
                <c:pt idx="160">
                  <c:v>9.7690852622232649E-2</c:v>
                </c:pt>
                <c:pt idx="161">
                  <c:v>0.24135180385189225</c:v>
                </c:pt>
                <c:pt idx="162">
                  <c:v>0.31082597165477666</c:v>
                </c:pt>
                <c:pt idx="163">
                  <c:v>0.4643283830259386</c:v>
                </c:pt>
                <c:pt idx="164">
                  <c:v>0.65912362374302336</c:v>
                </c:pt>
                <c:pt idx="165">
                  <c:v>0.8251007689599299</c:v>
                </c:pt>
                <c:pt idx="166">
                  <c:v>1.0887148960046809</c:v>
                </c:pt>
                <c:pt idx="167">
                  <c:v>1.2943002162662287</c:v>
                </c:pt>
                <c:pt idx="168">
                  <c:v>1.4702932102406008</c:v>
                </c:pt>
                <c:pt idx="169">
                  <c:v>1.6342730260525777</c:v>
                </c:pt>
                <c:pt idx="170">
                  <c:v>1.7979287035238443</c:v>
                </c:pt>
                <c:pt idx="171">
                  <c:v>1.9699952398734357</c:v>
                </c:pt>
                <c:pt idx="172">
                  <c:v>2.1572591083031387</c:v>
                </c:pt>
                <c:pt idx="173">
                  <c:v>2.3639231980074209</c:v>
                </c:pt>
                <c:pt idx="174">
                  <c:v>2.5896035069143788</c:v>
                </c:pt>
                <c:pt idx="175">
                  <c:v>2.8274333882308138</c:v>
                </c:pt>
                <c:pt idx="176">
                  <c:v>-2.8274333882308138</c:v>
                </c:pt>
                <c:pt idx="177">
                  <c:v>-2.5999912548754853</c:v>
                </c:pt>
                <c:pt idx="178">
                  <c:v>-2.3831410345134296</c:v>
                </c:pt>
                <c:pt idx="179">
                  <c:v>-2.1831562965655</c:v>
                </c:pt>
                <c:pt idx="180">
                  <c:v>-2.0007885910969239</c:v>
                </c:pt>
                <c:pt idx="181">
                  <c:v>-1.8326053358458689</c:v>
                </c:pt>
                <c:pt idx="182">
                  <c:v>-1.6725814511858437</c:v>
                </c:pt>
                <c:pt idx="183">
                  <c:v>-1.5125879165286467</c:v>
                </c:pt>
                <c:pt idx="184">
                  <c:v>-1.3412873676401194</c:v>
                </c:pt>
                <c:pt idx="185">
                  <c:v>-1.1407221232401059</c:v>
                </c:pt>
                <c:pt idx="186">
                  <c:v>-0.87929248553006345</c:v>
                </c:pt>
                <c:pt idx="187">
                  <c:v>-0.71020034978849822</c:v>
                </c:pt>
                <c:pt idx="188">
                  <c:v>-0.50618680007530481</c:v>
                </c:pt>
                <c:pt idx="189">
                  <c:v>-0.34129728913220492</c:v>
                </c:pt>
                <c:pt idx="190">
                  <c:v>-0.26566649392299141</c:v>
                </c:pt>
                <c:pt idx="191">
                  <c:v>-0.10788108733867814</c:v>
                </c:pt>
                <c:pt idx="192">
                  <c:v>-5.410036380983513E-6</c:v>
                </c:pt>
                <c:pt idx="193">
                  <c:v>5.4100363809835146E-6</c:v>
                </c:pt>
                <c:pt idx="194">
                  <c:v>0.10788108733867814</c:v>
                </c:pt>
                <c:pt idx="195">
                  <c:v>0.26566649392299141</c:v>
                </c:pt>
                <c:pt idx="196">
                  <c:v>0.34129728913220492</c:v>
                </c:pt>
                <c:pt idx="197">
                  <c:v>0.50618680007530481</c:v>
                </c:pt>
                <c:pt idx="198">
                  <c:v>0.71020034978849822</c:v>
                </c:pt>
                <c:pt idx="199">
                  <c:v>0.87929248553006345</c:v>
                </c:pt>
                <c:pt idx="200">
                  <c:v>1.1407221232401059</c:v>
                </c:pt>
                <c:pt idx="201">
                  <c:v>1.3412873676401207</c:v>
                </c:pt>
                <c:pt idx="202">
                  <c:v>1.5125879165286458</c:v>
                </c:pt>
                <c:pt idx="203">
                  <c:v>1.6725814511858434</c:v>
                </c:pt>
                <c:pt idx="204">
                  <c:v>1.8326053358458689</c:v>
                </c:pt>
                <c:pt idx="205">
                  <c:v>2.0007885910969239</c:v>
                </c:pt>
                <c:pt idx="206">
                  <c:v>2.1831562965655</c:v>
                </c:pt>
                <c:pt idx="207">
                  <c:v>2.3831410345134296</c:v>
                </c:pt>
                <c:pt idx="208">
                  <c:v>2.5999912548754853</c:v>
                </c:pt>
                <c:pt idx="209">
                  <c:v>2.8274333882308138</c:v>
                </c:pt>
              </c:numCache>
            </c:numRef>
          </c:xVal>
          <c:yVal>
            <c:numRef>
              <c:f>ZahlenGrafZyl.!$C$5:$C$214</c:f>
              <c:numCache>
                <c:formatCode>0.0</c:formatCode>
                <c:ptCount val="210"/>
                <c:pt idx="0">
                  <c:v>-2.0649072325825859</c:v>
                </c:pt>
                <c:pt idx="1">
                  <c:v>-1.8097612671890833</c:v>
                </c:pt>
                <c:pt idx="2">
                  <c:v>-1.354422518639592</c:v>
                </c:pt>
                <c:pt idx="3">
                  <c:v>-0.971124206329258</c:v>
                </c:pt>
                <c:pt idx="4">
                  <c:v>-0.68184796917122148</c:v>
                </c:pt>
                <c:pt idx="5">
                  <c:v>-0.45728119115201898</c:v>
                </c:pt>
                <c:pt idx="6">
                  <c:v>-0.27378666635465582</c:v>
                </c:pt>
                <c:pt idx="7">
                  <c:v>-0.11717324767788737</c:v>
                </c:pt>
                <c:pt idx="8">
                  <c:v>1.9622075238259831E-2</c:v>
                </c:pt>
                <c:pt idx="9">
                  <c:v>0.13782849838594646</c:v>
                </c:pt>
                <c:pt idx="10">
                  <c:v>0.23318118930751575</c:v>
                </c:pt>
                <c:pt idx="11">
                  <c:v>0.29693296995947738</c:v>
                </c:pt>
                <c:pt idx="12">
                  <c:v>0.31959471695298164</c:v>
                </c:pt>
                <c:pt idx="13">
                  <c:v>0.31959471695298164</c:v>
                </c:pt>
                <c:pt idx="14">
                  <c:v>0.29693296995947738</c:v>
                </c:pt>
                <c:pt idx="15">
                  <c:v>0.23318118930751575</c:v>
                </c:pt>
                <c:pt idx="16">
                  <c:v>0.13782849838594646</c:v>
                </c:pt>
                <c:pt idx="17">
                  <c:v>1.9622075238259831E-2</c:v>
                </c:pt>
                <c:pt idx="18">
                  <c:v>-0.11717324767788737</c:v>
                </c:pt>
                <c:pt idx="19">
                  <c:v>-0.27378666635465582</c:v>
                </c:pt>
                <c:pt idx="20">
                  <c:v>-0.45728119115201898</c:v>
                </c:pt>
                <c:pt idx="21">
                  <c:v>-0.68184796917122148</c:v>
                </c:pt>
                <c:pt idx="22">
                  <c:v>-0.971124206329258</c:v>
                </c:pt>
                <c:pt idx="23">
                  <c:v>-1.354422518639592</c:v>
                </c:pt>
                <c:pt idx="24">
                  <c:v>-1.8097612671890833</c:v>
                </c:pt>
                <c:pt idx="25">
                  <c:v>-2.0649072325825859</c:v>
                </c:pt>
              </c:numCache>
            </c:numRef>
          </c:yVal>
          <c:smooth val="1"/>
        </c:ser>
        <c:ser>
          <c:idx val="14"/>
          <c:order val="7"/>
          <c:tx>
            <c:v>0 h</c:v>
          </c:tx>
          <c:spPr>
            <a:ln w="12700">
              <a:solidFill>
                <a:srgbClr val="CC99FF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ZahlenGrafZyl.!$J$215:$J$389</c:f>
              <c:numCache>
                <c:formatCode>0.0</c:formatCode>
                <c:ptCount val="175"/>
                <c:pt idx="0">
                  <c:v>-2.0649072325825859</c:v>
                </c:pt>
                <c:pt idx="1">
                  <c:v>-1.776917896317431</c:v>
                </c:pt>
                <c:pt idx="2">
                  <c:v>-1.249089269572486</c:v>
                </c:pt>
                <c:pt idx="3">
                  <c:v>-0.85119639934901292</c:v>
                </c:pt>
                <c:pt idx="4">
                  <c:v>-0.54981442993997021</c:v>
                </c:pt>
                <c:pt idx="5">
                  <c:v>-0.37947139580338024</c:v>
                </c:pt>
                <c:pt idx="6">
                  <c:v>-0.31959471695528763</c:v>
                </c:pt>
              </c:numCache>
            </c:numRef>
          </c:yVal>
          <c:smooth val="1"/>
        </c:ser>
        <c:ser>
          <c:idx val="15"/>
          <c:order val="8"/>
          <c:tx>
            <c:v>1 h</c:v>
          </c:tx>
          <c:spPr>
            <a:ln w="12700">
              <a:solidFill>
                <a:srgbClr val="FFCC99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ZahlenGrafZyl.!$K$215:$K$389</c:f>
              <c:numCache>
                <c:formatCode>0.0</c:formatCode>
                <c:ptCount val="175"/>
                <c:pt idx="7">
                  <c:v>-1.8097612671890833</c:v>
                </c:pt>
                <c:pt idx="8">
                  <c:v>-1.5901716498780658</c:v>
                </c:pt>
                <c:pt idx="9">
                  <c:v>-1.1539859855451065</c:v>
                </c:pt>
                <c:pt idx="10">
                  <c:v>-0.79899211657965663</c:v>
                </c:pt>
                <c:pt idx="11">
                  <c:v>-0.51761766815996069</c:v>
                </c:pt>
                <c:pt idx="12">
                  <c:v>-0.3547357601127078</c:v>
                </c:pt>
                <c:pt idx="13">
                  <c:v>-0.29693296995947727</c:v>
                </c:pt>
              </c:numCache>
            </c:numRef>
          </c:yVal>
          <c:smooth val="1"/>
        </c:ser>
        <c:ser>
          <c:idx val="16"/>
          <c:order val="9"/>
          <c:tx>
            <c:v>2 h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ZahlenGrafZyl.!$L$215:$L$389</c:f>
              <c:numCache>
                <c:formatCode>0.0</c:formatCode>
                <c:ptCount val="175"/>
                <c:pt idx="14">
                  <c:v>-1.354422518639592</c:v>
                </c:pt>
                <c:pt idx="15">
                  <c:v>-1.2268720627055971</c:v>
                </c:pt>
                <c:pt idx="16">
                  <c:v>-0.93837546229889934</c:v>
                </c:pt>
                <c:pt idx="17">
                  <c:v>-0.6676007313118123</c:v>
                </c:pt>
                <c:pt idx="18">
                  <c:v>-0.43087061857559306</c:v>
                </c:pt>
                <c:pt idx="19">
                  <c:v>-0.28586909284051848</c:v>
                </c:pt>
                <c:pt idx="20">
                  <c:v>-0.23318118930751575</c:v>
                </c:pt>
              </c:numCache>
            </c:numRef>
          </c:yVal>
          <c:smooth val="1"/>
        </c:ser>
        <c:ser>
          <c:idx val="17"/>
          <c:order val="10"/>
          <c:tx>
            <c:v>3 h</c:v>
          </c:tx>
          <c:spPr>
            <a:ln w="12700">
              <a:solidFill>
                <a:srgbClr val="33CCCC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ZahlenGrafZyl.!$M$215:$M$389</c:f>
              <c:numCache>
                <c:formatCode>0.0</c:formatCode>
                <c:ptCount val="175"/>
                <c:pt idx="21">
                  <c:v>-0.971124206329258</c:v>
                </c:pt>
                <c:pt idx="22">
                  <c:v>-0.8935429041741193</c:v>
                </c:pt>
                <c:pt idx="23">
                  <c:v>-0.7026795041537589</c:v>
                </c:pt>
                <c:pt idx="24">
                  <c:v>-0.50235253508920319</c:v>
                </c:pt>
                <c:pt idx="25">
                  <c:v>-0.3099654028618436</c:v>
                </c:pt>
                <c:pt idx="26">
                  <c:v>-0.18464172192915021</c:v>
                </c:pt>
                <c:pt idx="27">
                  <c:v>-0.13782849838594641</c:v>
                </c:pt>
              </c:numCache>
            </c:numRef>
          </c:yVal>
          <c:smooth val="1"/>
        </c:ser>
        <c:ser>
          <c:idx val="18"/>
          <c:order val="11"/>
          <c:tx>
            <c:v>4 h</c:v>
          </c:tx>
          <c:spPr>
            <a:ln w="12700">
              <a:solidFill>
                <a:srgbClr val="99CC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ZahlenGrafZyl.!$N$215:$N$389</c:f>
              <c:numCache>
                <c:formatCode>0.0</c:formatCode>
                <c:ptCount val="175"/>
                <c:pt idx="28">
                  <c:v>-0.68184796917122148</c:v>
                </c:pt>
                <c:pt idx="29">
                  <c:v>-0.62752102554612665</c:v>
                </c:pt>
                <c:pt idx="30">
                  <c:v>-0.48826126147916749</c:v>
                </c:pt>
                <c:pt idx="31">
                  <c:v>-0.33205593293248037</c:v>
                </c:pt>
                <c:pt idx="32">
                  <c:v>-0.17157133628616095</c:v>
                </c:pt>
                <c:pt idx="33">
                  <c:v>-6.1668373226960227E-2</c:v>
                </c:pt>
                <c:pt idx="34">
                  <c:v>-1.9622075238259633E-2</c:v>
                </c:pt>
              </c:numCache>
            </c:numRef>
          </c:yVal>
          <c:smooth val="1"/>
        </c:ser>
        <c:ser>
          <c:idx val="19"/>
          <c:order val="12"/>
          <c:tx>
            <c:v>5 h</c:v>
          </c:tx>
          <c:spPr>
            <a:ln w="12700">
              <a:solidFill>
                <a:srgbClr val="FFCC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ZahlenGrafZyl.!$O$215:$O$389</c:f>
              <c:numCache>
                <c:formatCode>0.0</c:formatCode>
                <c:ptCount val="175"/>
                <c:pt idx="35">
                  <c:v>-0.45728119115201898</c:v>
                </c:pt>
                <c:pt idx="36">
                  <c:v>-0.41353199063984941</c:v>
                </c:pt>
                <c:pt idx="37">
                  <c:v>-0.29925437030910695</c:v>
                </c:pt>
                <c:pt idx="38">
                  <c:v>-0.1662624068751643</c:v>
                </c:pt>
                <c:pt idx="39">
                  <c:v>-2.3520465746007864E-2</c:v>
                </c:pt>
                <c:pt idx="40">
                  <c:v>7.7750863071056581E-2</c:v>
                </c:pt>
                <c:pt idx="41">
                  <c:v>0.1171732476778873</c:v>
                </c:pt>
              </c:numCache>
            </c:numRef>
          </c:yVal>
          <c:smooth val="1"/>
        </c:ser>
        <c:ser>
          <c:idx val="20"/>
          <c:order val="13"/>
          <c:tx>
            <c:v>6 h</c:v>
          </c:tx>
          <c:spPr>
            <a:ln w="12700">
              <a:solidFill>
                <a:srgbClr val="FF9900"/>
              </a:solidFill>
              <a:prstDash val="solid"/>
            </a:ln>
          </c:spPr>
          <c:marker>
            <c:symbol val="none"/>
          </c:marker>
          <c:dLbls>
            <c:dLbl>
              <c:idx val="48"/>
              <c:layout>
                <c:manualLayout>
                  <c:x val="-4.4925791079807764E-2"/>
                  <c:y val="-2.931984802223131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808080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6h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ZahlenGrafZyl.!$P$215:$P$389</c:f>
              <c:numCache>
                <c:formatCode>0.0</c:formatCode>
                <c:ptCount val="175"/>
                <c:pt idx="42">
                  <c:v>-0.27378666635465582</c:v>
                </c:pt>
                <c:pt idx="43">
                  <c:v>-0.23415743599527158</c:v>
                </c:pt>
                <c:pt idx="44">
                  <c:v>-0.12946411055975049</c:v>
                </c:pt>
                <c:pt idx="45">
                  <c:v>-4.6372222903032917E-3</c:v>
                </c:pt>
                <c:pt idx="46">
                  <c:v>0.13356420336495803</c:v>
                </c:pt>
                <c:pt idx="47">
                  <c:v>0.23415743599527158</c:v>
                </c:pt>
                <c:pt idx="48">
                  <c:v>0.27378666635465593</c:v>
                </c:pt>
              </c:numCache>
            </c:numRef>
          </c:yVal>
          <c:smooth val="1"/>
        </c:ser>
        <c:ser>
          <c:idx val="21"/>
          <c:order val="14"/>
          <c:tx>
            <c:v>7 h</c:v>
          </c:tx>
          <c:spPr>
            <a:ln w="12700">
              <a:solidFill>
                <a:srgbClr val="FF66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ZahlenGrafZyl.!$Q$215:$Q$389</c:f>
              <c:numCache>
                <c:formatCode>0.0</c:formatCode>
                <c:ptCount val="175"/>
                <c:pt idx="49">
                  <c:v>-0.11717324767788737</c:v>
                </c:pt>
                <c:pt idx="50">
                  <c:v>-7.7750863071056733E-2</c:v>
                </c:pt>
                <c:pt idx="51">
                  <c:v>2.7691068644326567E-2</c:v>
                </c:pt>
                <c:pt idx="52">
                  <c:v>0.15653699344605901</c:v>
                </c:pt>
                <c:pt idx="53">
                  <c:v>0.30368671578340956</c:v>
                </c:pt>
                <c:pt idx="54">
                  <c:v>0.41353199063984902</c:v>
                </c:pt>
                <c:pt idx="55">
                  <c:v>0.45728119115201898</c:v>
                </c:pt>
              </c:numCache>
            </c:numRef>
          </c:yVal>
          <c:smooth val="1"/>
        </c:ser>
        <c:ser>
          <c:idx val="22"/>
          <c:order val="15"/>
          <c:tx>
            <c:v>8 h</c:v>
          </c:tx>
          <c:spPr>
            <a:ln w="12700">
              <a:solidFill>
                <a:srgbClr val="666699"/>
              </a:solidFill>
              <a:prstDash val="solid"/>
            </a:ln>
          </c:spPr>
          <c:marker>
            <c:symbol val="none"/>
          </c:marker>
          <c:dLbls>
            <c:dLbl>
              <c:idx val="62"/>
              <c:layout>
                <c:manualLayout>
                  <c:x val="-3.6629843654123806E-2"/>
                  <c:y val="-2.9298547051624935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8h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ZahlenGrafZyl.!$R$215:$R$389</c:f>
              <c:numCache>
                <c:formatCode>0.0</c:formatCode>
                <c:ptCount val="175"/>
                <c:pt idx="56">
                  <c:v>1.9622075238259831E-2</c:v>
                </c:pt>
                <c:pt idx="57">
                  <c:v>6.1668373226960324E-2</c:v>
                </c:pt>
                <c:pt idx="58">
                  <c:v>0.17616259091058797</c:v>
                </c:pt>
                <c:pt idx="59">
                  <c:v>0.32089200548806751</c:v>
                </c:pt>
                <c:pt idx="60">
                  <c:v>0.49358011167562987</c:v>
                </c:pt>
                <c:pt idx="61">
                  <c:v>0.62752102554612665</c:v>
                </c:pt>
                <c:pt idx="62">
                  <c:v>0.68184796917122181</c:v>
                </c:pt>
              </c:numCache>
            </c:numRef>
          </c:yVal>
          <c:smooth val="1"/>
        </c:ser>
        <c:ser>
          <c:idx val="23"/>
          <c:order val="16"/>
          <c:tx>
            <c:v>9 h</c:v>
          </c:tx>
          <c:spPr>
            <a:ln w="12700">
              <a:solidFill>
                <a:srgbClr val="969696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ZahlenGrafZyl.!$S$215:$S$389</c:f>
              <c:numCache>
                <c:formatCode>0.0</c:formatCode>
                <c:ptCount val="175"/>
                <c:pt idx="63">
                  <c:v>0.13782849838594646</c:v>
                </c:pt>
                <c:pt idx="64">
                  <c:v>0.18464172192915015</c:v>
                </c:pt>
                <c:pt idx="65">
                  <c:v>0.31530452735641623</c:v>
                </c:pt>
                <c:pt idx="66">
                  <c:v>0.48855741956168669</c:v>
                </c:pt>
                <c:pt idx="67">
                  <c:v>0.70975252937448685</c:v>
                </c:pt>
                <c:pt idx="68">
                  <c:v>0.8935429041741193</c:v>
                </c:pt>
                <c:pt idx="69">
                  <c:v>0.97112420632925878</c:v>
                </c:pt>
              </c:numCache>
            </c:numRef>
          </c:yVal>
          <c:smooth val="1"/>
        </c:ser>
        <c:ser>
          <c:idx val="24"/>
          <c:order val="17"/>
          <c:tx>
            <c:v>10 h</c:v>
          </c:tx>
          <c:spPr>
            <a:ln w="12700">
              <a:solidFill>
                <a:srgbClr val="003366"/>
              </a:solidFill>
              <a:prstDash val="solid"/>
            </a:ln>
          </c:spPr>
          <c:marker>
            <c:symbol val="none"/>
          </c:marker>
          <c:dLbls>
            <c:dLbl>
              <c:idx val="76"/>
              <c:layout>
                <c:manualLayout>
                  <c:x val="-4.5400828295555973E-2"/>
                  <c:y val="-2.8697327873316247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10h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ZahlenGrafZyl.!$T$215:$T$389</c:f>
              <c:numCache>
                <c:formatCode>0.0</c:formatCode>
                <c:ptCount val="175"/>
                <c:pt idx="70">
                  <c:v>0.23318118930751575</c:v>
                </c:pt>
                <c:pt idx="71">
                  <c:v>0.28586909284051831</c:v>
                </c:pt>
                <c:pt idx="72">
                  <c:v>0.4371915446198677</c:v>
                </c:pt>
                <c:pt idx="73">
                  <c:v>0.64994981961149678</c:v>
                </c:pt>
                <c:pt idx="74">
                  <c:v>0.94848619792076949</c:v>
                </c:pt>
                <c:pt idx="75">
                  <c:v>1.2268720627055971</c:v>
                </c:pt>
                <c:pt idx="76">
                  <c:v>1.354422518639592</c:v>
                </c:pt>
              </c:numCache>
            </c:numRef>
          </c:yVal>
          <c:smooth val="1"/>
        </c:ser>
        <c:ser>
          <c:idx val="25"/>
          <c:order val="18"/>
          <c:tx>
            <c:v>11 h</c:v>
          </c:tx>
          <c:spPr>
            <a:ln w="12700">
              <a:solidFill>
                <a:srgbClr val="339966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ZahlenGrafZyl.!$U$215:$U$389</c:f>
              <c:numCache>
                <c:formatCode>0.0</c:formatCode>
                <c:ptCount val="175"/>
                <c:pt idx="77">
                  <c:v>0.29693296995947738</c:v>
                </c:pt>
                <c:pt idx="78">
                  <c:v>0.35473576011270769</c:v>
                </c:pt>
                <c:pt idx="79">
                  <c:v>0.52486118582796626</c:v>
                </c:pt>
                <c:pt idx="80">
                  <c:v>0.77721295821035552</c:v>
                </c:pt>
                <c:pt idx="81">
                  <c:v>1.1681215405827354</c:v>
                </c:pt>
                <c:pt idx="82">
                  <c:v>1.5901716498780649</c:v>
                </c:pt>
                <c:pt idx="83">
                  <c:v>1.8097612671890853</c:v>
                </c:pt>
              </c:numCache>
            </c:numRef>
          </c:yVal>
          <c:smooth val="1"/>
        </c:ser>
        <c:ser>
          <c:idx val="26"/>
          <c:order val="19"/>
          <c:tx>
            <c:v>12 h</c:v>
          </c:tx>
          <c:spPr>
            <a:ln w="12700">
              <a:solidFill>
                <a:srgbClr val="003300"/>
              </a:solidFill>
              <a:prstDash val="solid"/>
            </a:ln>
          </c:spPr>
          <c:marker>
            <c:symbol val="none"/>
          </c:marker>
          <c:dLbls>
            <c:dLbl>
              <c:idx val="90"/>
              <c:layout>
                <c:manualLayout>
                  <c:x val="-4.446316125096772E-2"/>
                  <c:y val="-2.8853884816234465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12h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ZahlenGrafZyl.!$V$215:$V$389</c:f>
              <c:numCache>
                <c:formatCode>0.0</c:formatCode>
                <c:ptCount val="175"/>
                <c:pt idx="84">
                  <c:v>0.31959471695298164</c:v>
                </c:pt>
                <c:pt idx="85">
                  <c:v>0.37947139580085593</c:v>
                </c:pt>
                <c:pt idx="86">
                  <c:v>0.55745168295599445</c:v>
                </c:pt>
                <c:pt idx="87">
                  <c:v>0.82748652364132147</c:v>
                </c:pt>
                <c:pt idx="88">
                  <c:v>1.2654422327811659</c:v>
                </c:pt>
                <c:pt idx="89">
                  <c:v>1.7769178962960221</c:v>
                </c:pt>
                <c:pt idx="90">
                  <c:v>2.0649072325523328</c:v>
                </c:pt>
              </c:numCache>
            </c:numRef>
          </c:yVal>
          <c:smooth val="0"/>
        </c:ser>
        <c:ser>
          <c:idx val="27"/>
          <c:order val="20"/>
          <c:tx>
            <c:v>13 h</c:v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dLbls>
            <c:dLbl>
              <c:idx val="91"/>
              <c:layout>
                <c:manualLayout>
                  <c:x val="-3.0682042835130541E-2"/>
                  <c:y val="3.0349581571599282E-2"/>
                </c:manualLayout>
              </c:layout>
              <c:tx>
                <c:rich>
                  <a:bodyPr/>
                  <a:lstStyle/>
                  <a:p>
                    <a:pPr>
                      <a:defRPr sz="1000" b="1" i="1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21. Dez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ZahlenGrafZyl.!$W$215:$W$389</c:f>
              <c:numCache>
                <c:formatCode>0.0</c:formatCode>
                <c:ptCount val="175"/>
                <c:pt idx="91">
                  <c:v>0.29693296995947738</c:v>
                </c:pt>
                <c:pt idx="92">
                  <c:v>0.35473576011270769</c:v>
                </c:pt>
                <c:pt idx="93">
                  <c:v>0.52486118582796626</c:v>
                </c:pt>
                <c:pt idx="94">
                  <c:v>0.77721295821035552</c:v>
                </c:pt>
                <c:pt idx="95">
                  <c:v>1.1681215405827354</c:v>
                </c:pt>
                <c:pt idx="96">
                  <c:v>1.5901716498780649</c:v>
                </c:pt>
                <c:pt idx="97">
                  <c:v>1.8097612671890853</c:v>
                </c:pt>
              </c:numCache>
            </c:numRef>
          </c:yVal>
          <c:smooth val="1"/>
        </c:ser>
        <c:ser>
          <c:idx val="28"/>
          <c:order val="21"/>
          <c:tx>
            <c:v>14 h</c:v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none"/>
          </c:marker>
          <c:dLbls>
            <c:dLbl>
              <c:idx val="104"/>
              <c:layout>
                <c:manualLayout>
                  <c:x val="-1.0438505917161001E-2"/>
                  <c:y val="-3.0713458890330281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14h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ZahlenGrafZyl.!$X$215:$X$389</c:f>
              <c:numCache>
                <c:formatCode>0.0</c:formatCode>
                <c:ptCount val="175"/>
                <c:pt idx="98">
                  <c:v>0.23318118930751575</c:v>
                </c:pt>
                <c:pt idx="99">
                  <c:v>0.28586909284051831</c:v>
                </c:pt>
                <c:pt idx="100">
                  <c:v>0.4371915446198677</c:v>
                </c:pt>
                <c:pt idx="101">
                  <c:v>0.64994981961149678</c:v>
                </c:pt>
                <c:pt idx="102">
                  <c:v>0.94848619792076949</c:v>
                </c:pt>
                <c:pt idx="103">
                  <c:v>1.2268720627055971</c:v>
                </c:pt>
                <c:pt idx="104">
                  <c:v>1.354422518639592</c:v>
                </c:pt>
              </c:numCache>
            </c:numRef>
          </c:yVal>
          <c:smooth val="1"/>
        </c:ser>
        <c:ser>
          <c:idx val="29"/>
          <c:order val="22"/>
          <c:tx>
            <c:v>15 h</c:v>
          </c:tx>
          <c:spPr>
            <a:ln w="12700">
              <a:solidFill>
                <a:srgbClr val="993366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ZahlenGrafZyl.!$Y$215:$Y$389</c:f>
              <c:numCache>
                <c:formatCode>0.0</c:formatCode>
                <c:ptCount val="175"/>
                <c:pt idx="105">
                  <c:v>0.13782849838594646</c:v>
                </c:pt>
                <c:pt idx="106">
                  <c:v>0.18464172192915015</c:v>
                </c:pt>
                <c:pt idx="107">
                  <c:v>0.31530452735641623</c:v>
                </c:pt>
                <c:pt idx="108">
                  <c:v>0.48855741956168669</c:v>
                </c:pt>
                <c:pt idx="109">
                  <c:v>0.70975252937448685</c:v>
                </c:pt>
                <c:pt idx="110">
                  <c:v>0.8935429041741193</c:v>
                </c:pt>
                <c:pt idx="111">
                  <c:v>0.97112420632925878</c:v>
                </c:pt>
              </c:numCache>
            </c:numRef>
          </c:yVal>
          <c:smooth val="1"/>
        </c:ser>
        <c:ser>
          <c:idx val="30"/>
          <c:order val="23"/>
          <c:tx>
            <c:v>16 h</c:v>
          </c:tx>
          <c:spPr>
            <a:ln w="12700">
              <a:solidFill>
                <a:srgbClr val="333399"/>
              </a:solidFill>
              <a:prstDash val="solid"/>
            </a:ln>
          </c:spPr>
          <c:marker>
            <c:symbol val="none"/>
          </c:marker>
          <c:dLbls>
            <c:dLbl>
              <c:idx val="118"/>
              <c:layout>
                <c:manualLayout>
                  <c:x val="-1.0631048919641728E-2"/>
                  <c:y val="-3.1314678068638968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16h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ZahlenGrafZyl.!$Z$215:$Z$389</c:f>
              <c:numCache>
                <c:formatCode>0.0</c:formatCode>
                <c:ptCount val="175"/>
                <c:pt idx="112">
                  <c:v>1.9622075238259831E-2</c:v>
                </c:pt>
                <c:pt idx="113">
                  <c:v>6.1668373226960324E-2</c:v>
                </c:pt>
                <c:pt idx="114">
                  <c:v>0.17616259091058797</c:v>
                </c:pt>
                <c:pt idx="115">
                  <c:v>0.32089200548806751</c:v>
                </c:pt>
                <c:pt idx="116">
                  <c:v>0.49358011167562987</c:v>
                </c:pt>
                <c:pt idx="117">
                  <c:v>0.62752102554612665</c:v>
                </c:pt>
                <c:pt idx="118">
                  <c:v>0.68184796917122181</c:v>
                </c:pt>
              </c:numCache>
            </c:numRef>
          </c:yVal>
          <c:smooth val="1"/>
        </c:ser>
        <c:ser>
          <c:idx val="31"/>
          <c:order val="24"/>
          <c:tx>
            <c:v>17 h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ZahlenGrafZyl.!$AA$215:$AA$389</c:f>
              <c:numCache>
                <c:formatCode>0.0</c:formatCode>
                <c:ptCount val="175"/>
                <c:pt idx="119">
                  <c:v>-0.11717324767788737</c:v>
                </c:pt>
                <c:pt idx="120">
                  <c:v>-7.7750863071056733E-2</c:v>
                </c:pt>
                <c:pt idx="121">
                  <c:v>2.7691068644326567E-2</c:v>
                </c:pt>
                <c:pt idx="122">
                  <c:v>0.15653699344605901</c:v>
                </c:pt>
                <c:pt idx="123">
                  <c:v>0.30368671578340956</c:v>
                </c:pt>
                <c:pt idx="124">
                  <c:v>0.41353199063984902</c:v>
                </c:pt>
                <c:pt idx="125">
                  <c:v>0.45728119115201898</c:v>
                </c:pt>
              </c:numCache>
            </c:numRef>
          </c:yVal>
          <c:smooth val="1"/>
        </c:ser>
        <c:ser>
          <c:idx val="32"/>
          <c:order val="25"/>
          <c:tx>
            <c:v>18 h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dLbls>
            <c:dLbl>
              <c:idx val="132"/>
              <c:layout>
                <c:manualLayout>
                  <c:x val="-1.2139034795616621E-2"/>
                  <c:y val="-2.3271454971189209E-2"/>
                </c:manualLayout>
              </c:layout>
              <c:tx>
                <c:rich>
                  <a:bodyPr/>
                  <a:lstStyle/>
                  <a:p>
                    <a:pPr>
                      <a:defRPr sz="950" b="1" i="0" u="none" strike="noStrike" baseline="0">
                        <a:solidFill>
                          <a:srgbClr val="969696"/>
                        </a:solidFill>
                        <a:latin typeface="Arial"/>
                        <a:ea typeface="Arial"/>
                        <a:cs typeface="Arial"/>
                      </a:defRPr>
                    </a:pPr>
                    <a:r>
                      <a:t>18h</a:t>
                    </a:r>
                  </a:p>
                </c:rich>
              </c:tx>
              <c:spPr>
                <a:noFill/>
                <a:ln w="25400">
                  <a:noFill/>
                </a:ln>
              </c:sp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ZahlenGrafZyl.!$AB$215:$AB$389</c:f>
              <c:numCache>
                <c:formatCode>0.0</c:formatCode>
                <c:ptCount val="175"/>
                <c:pt idx="126">
                  <c:v>-0.27378666635465582</c:v>
                </c:pt>
                <c:pt idx="127">
                  <c:v>-0.23415743599527158</c:v>
                </c:pt>
                <c:pt idx="128">
                  <c:v>-0.12946411055975049</c:v>
                </c:pt>
                <c:pt idx="129">
                  <c:v>-4.6372222903032917E-3</c:v>
                </c:pt>
                <c:pt idx="130">
                  <c:v>0.13356420336495803</c:v>
                </c:pt>
                <c:pt idx="131">
                  <c:v>0.23415743599527158</c:v>
                </c:pt>
                <c:pt idx="132">
                  <c:v>0.27378666635465593</c:v>
                </c:pt>
              </c:numCache>
            </c:numRef>
          </c:yVal>
          <c:smooth val="1"/>
        </c:ser>
        <c:ser>
          <c:idx val="33"/>
          <c:order val="26"/>
          <c:tx>
            <c:v>19 h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ZahlenGrafZyl.!$AC$215:$AC$389</c:f>
              <c:numCache>
                <c:formatCode>0.0</c:formatCode>
                <c:ptCount val="175"/>
                <c:pt idx="133">
                  <c:v>-0.45728119115201898</c:v>
                </c:pt>
                <c:pt idx="134">
                  <c:v>-0.41353199063984941</c:v>
                </c:pt>
                <c:pt idx="135">
                  <c:v>-0.29925437030910695</c:v>
                </c:pt>
                <c:pt idx="136">
                  <c:v>-0.1662624068751643</c:v>
                </c:pt>
                <c:pt idx="137">
                  <c:v>-2.3520465746007864E-2</c:v>
                </c:pt>
                <c:pt idx="138">
                  <c:v>7.7750863071056581E-2</c:v>
                </c:pt>
                <c:pt idx="139">
                  <c:v>0.1171732476778873</c:v>
                </c:pt>
              </c:numCache>
            </c:numRef>
          </c:yVal>
          <c:smooth val="1"/>
        </c:ser>
        <c:ser>
          <c:idx val="34"/>
          <c:order val="27"/>
          <c:tx>
            <c:v>20 h</c:v>
          </c:tx>
          <c:spPr>
            <a:ln w="12700">
              <a:solidFill>
                <a:srgbClr val="00FF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ZahlenGrafZyl.!$AD$215:$AD$389</c:f>
              <c:numCache>
                <c:formatCode>0.0</c:formatCode>
                <c:ptCount val="175"/>
                <c:pt idx="140">
                  <c:v>-0.68184796917122148</c:v>
                </c:pt>
                <c:pt idx="141">
                  <c:v>-0.62752102554612665</c:v>
                </c:pt>
                <c:pt idx="142">
                  <c:v>-0.48826126147916749</c:v>
                </c:pt>
                <c:pt idx="143">
                  <c:v>-0.33205593293248037</c:v>
                </c:pt>
                <c:pt idx="144">
                  <c:v>-0.17157133628616095</c:v>
                </c:pt>
                <c:pt idx="145">
                  <c:v>-6.1668373226960227E-2</c:v>
                </c:pt>
                <c:pt idx="146">
                  <c:v>-1.9622075238259633E-2</c:v>
                </c:pt>
              </c:numCache>
            </c:numRef>
          </c:yVal>
          <c:smooth val="1"/>
        </c:ser>
        <c:ser>
          <c:idx val="35"/>
          <c:order val="28"/>
          <c:tx>
            <c:v>21 h</c:v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ZahlenGrafZyl.!$AE$215:$AE$389</c:f>
              <c:numCache>
                <c:formatCode>0.0</c:formatCode>
                <c:ptCount val="175"/>
                <c:pt idx="147">
                  <c:v>-0.971124206329258</c:v>
                </c:pt>
                <c:pt idx="148">
                  <c:v>-0.8935429041741193</c:v>
                </c:pt>
                <c:pt idx="149">
                  <c:v>-0.7026795041537589</c:v>
                </c:pt>
                <c:pt idx="150">
                  <c:v>-0.50235253508920319</c:v>
                </c:pt>
                <c:pt idx="151">
                  <c:v>-0.3099654028618436</c:v>
                </c:pt>
                <c:pt idx="152">
                  <c:v>-0.18464172192915021</c:v>
                </c:pt>
                <c:pt idx="153">
                  <c:v>-0.13782849838594641</c:v>
                </c:pt>
              </c:numCache>
            </c:numRef>
          </c:yVal>
          <c:smooth val="1"/>
        </c:ser>
        <c:ser>
          <c:idx val="36"/>
          <c:order val="29"/>
          <c:tx>
            <c:v>22 h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ZahlenGrafZyl.!$AF$215:$AF$389</c:f>
              <c:numCache>
                <c:formatCode>0.0</c:formatCode>
                <c:ptCount val="175"/>
                <c:pt idx="154">
                  <c:v>-1.354422518639592</c:v>
                </c:pt>
                <c:pt idx="155">
                  <c:v>-1.2268720627055971</c:v>
                </c:pt>
                <c:pt idx="156">
                  <c:v>-0.93837546229889934</c:v>
                </c:pt>
                <c:pt idx="157">
                  <c:v>-0.6676007313118123</c:v>
                </c:pt>
                <c:pt idx="158">
                  <c:v>-0.43087061857559306</c:v>
                </c:pt>
                <c:pt idx="159">
                  <c:v>-0.28586909284051848</c:v>
                </c:pt>
                <c:pt idx="160">
                  <c:v>-0.23318118930751575</c:v>
                </c:pt>
              </c:numCache>
            </c:numRef>
          </c:yVal>
          <c:smooth val="1"/>
        </c:ser>
        <c:ser>
          <c:idx val="37"/>
          <c:order val="30"/>
          <c:tx>
            <c:v>23 h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ZahlenGrafZyl.!$AG$215:$AG$389</c:f>
              <c:numCache>
                <c:formatCode>0.0</c:formatCode>
                <c:ptCount val="175"/>
                <c:pt idx="161">
                  <c:v>-1.8097612671890833</c:v>
                </c:pt>
                <c:pt idx="162">
                  <c:v>-1.5901716498780658</c:v>
                </c:pt>
                <c:pt idx="163">
                  <c:v>-1.1539859855451065</c:v>
                </c:pt>
                <c:pt idx="164">
                  <c:v>-0.79899211657965663</c:v>
                </c:pt>
                <c:pt idx="165">
                  <c:v>-0.51761766815996069</c:v>
                </c:pt>
                <c:pt idx="166">
                  <c:v>-0.3547357601127078</c:v>
                </c:pt>
                <c:pt idx="167">
                  <c:v>-0.29693296995947727</c:v>
                </c:pt>
              </c:numCache>
            </c:numRef>
          </c:yVal>
          <c:smooth val="1"/>
        </c:ser>
        <c:ser>
          <c:idx val="38"/>
          <c:order val="31"/>
          <c:tx>
            <c:v>24 h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ZahlenGrafZyl.!$B$215:$B$389</c:f>
              <c:numCache>
                <c:formatCode>0.00</c:formatCode>
                <c:ptCount val="175"/>
                <c:pt idx="0">
                  <c:v>-2.8274333882308134</c:v>
                </c:pt>
                <c:pt idx="1">
                  <c:v>-2.8274333882308134</c:v>
                </c:pt>
                <c:pt idx="2">
                  <c:v>-2.8274333882308138</c:v>
                </c:pt>
                <c:pt idx="3">
                  <c:v>-2.8274333882308138</c:v>
                </c:pt>
                <c:pt idx="4">
                  <c:v>-2.8274333882308138</c:v>
                </c:pt>
                <c:pt idx="5">
                  <c:v>-2.8274333882308138</c:v>
                </c:pt>
                <c:pt idx="6">
                  <c:v>-2.8274333882308138</c:v>
                </c:pt>
                <c:pt idx="7">
                  <c:v>-2.3212465881555091</c:v>
                </c:pt>
                <c:pt idx="8">
                  <c:v>-2.3631050052048743</c:v>
                </c:pt>
                <c:pt idx="9">
                  <c:v>-2.4444586853604706</c:v>
                </c:pt>
                <c:pt idx="10">
                  <c:v>-2.5093758305764124</c:v>
                </c:pt>
                <c:pt idx="11">
                  <c:v>-2.5602816245583462</c:v>
                </c:pt>
                <c:pt idx="12">
                  <c:v>-2.5896035069143788</c:v>
                </c:pt>
                <c:pt idx="13">
                  <c:v>-2.5999912548754853</c:v>
                </c:pt>
                <c:pt idx="14">
                  <c:v>-1.9481409027007506</c:v>
                </c:pt>
                <c:pt idx="15">
                  <c:v>-2.0023326192708839</c:v>
                </c:pt>
                <c:pt idx="16">
                  <c:v>-2.1187769593064094</c:v>
                </c:pt>
                <c:pt idx="17">
                  <c:v>-2.2226627986388574</c:v>
                </c:pt>
                <c:pt idx="18">
                  <c:v>-2.3107596382073488</c:v>
                </c:pt>
                <c:pt idx="19">
                  <c:v>-2.3639231980074209</c:v>
                </c:pt>
                <c:pt idx="20">
                  <c:v>-2.3831410345134296</c:v>
                </c:pt>
                <c:pt idx="21">
                  <c:v>-1.6867112649907088</c:v>
                </c:pt>
                <c:pt idx="22">
                  <c:v>-1.7387184922261325</c:v>
                </c:pt>
                <c:pt idx="23">
                  <c:v>-1.8592801907065741</c:v>
                </c:pt>
                <c:pt idx="24">
                  <c:v>-1.9780336640485359</c:v>
                </c:pt>
                <c:pt idx="25">
                  <c:v>-2.0874483684622969</c:v>
                </c:pt>
                <c:pt idx="26">
                  <c:v>-2.1572591083031387</c:v>
                </c:pt>
                <c:pt idx="27">
                  <c:v>-2.1831562965655</c:v>
                </c:pt>
                <c:pt idx="28">
                  <c:v>-1.4861460205906947</c:v>
                </c:pt>
                <c:pt idx="29">
                  <c:v>-1.5331331719645844</c:v>
                </c:pt>
                <c:pt idx="30">
                  <c:v>-1.6476493999753352</c:v>
                </c:pt>
                <c:pt idx="31">
                  <c:v>-1.7690536033905506</c:v>
                </c:pt>
                <c:pt idx="32">
                  <c:v>-1.889161627617822</c:v>
                </c:pt>
                <c:pt idx="33">
                  <c:v>-1.9699952398734357</c:v>
                </c:pt>
                <c:pt idx="34">
                  <c:v>-2.0007885910969239</c:v>
                </c:pt>
                <c:pt idx="35">
                  <c:v>-1.3148454717021674</c:v>
                </c:pt>
                <c:pt idx="36">
                  <c:v>-1.3571401779902146</c:v>
                </c:pt>
                <c:pt idx="37">
                  <c:v>-1.4639077351588268</c:v>
                </c:pt>
                <c:pt idx="38">
                  <c:v>-1.5835633980391459</c:v>
                </c:pt>
                <c:pt idx="39">
                  <c:v>-1.7091887369109344</c:v>
                </c:pt>
                <c:pt idx="40">
                  <c:v>-1.7979287035238443</c:v>
                </c:pt>
                <c:pt idx="41">
                  <c:v>-1.8326053358458689</c:v>
                </c:pt>
                <c:pt idx="42">
                  <c:v>-1.1548519370449701</c:v>
                </c:pt>
                <c:pt idx="43">
                  <c:v>-1.1931603621782361</c:v>
                </c:pt>
                <c:pt idx="44">
                  <c:v>-1.2926244352963143</c:v>
                </c:pt>
                <c:pt idx="45">
                  <c:v>-1.4093923977335667</c:v>
                </c:pt>
                <c:pt idx="46">
                  <c:v>-1.5386683535386618</c:v>
                </c:pt>
                <c:pt idx="47">
                  <c:v>-1.6342730260525777</c:v>
                </c:pt>
                <c:pt idx="48">
                  <c:v>-1.6725814511858437</c:v>
                </c:pt>
                <c:pt idx="49">
                  <c:v>-0.99482805238494509</c:v>
                </c:pt>
                <c:pt idx="50">
                  <c:v>-1.0295046847069695</c:v>
                </c:pt>
                <c:pt idx="51">
                  <c:v>-1.1218975633874049</c:v>
                </c:pt>
                <c:pt idx="52">
                  <c:v>-1.2352474280047803</c:v>
                </c:pt>
                <c:pt idx="53">
                  <c:v>-1.3675851456785035</c:v>
                </c:pt>
                <c:pt idx="54">
                  <c:v>-1.4702932102406026</c:v>
                </c:pt>
                <c:pt idx="55">
                  <c:v>-1.5125879165286467</c:v>
                </c:pt>
                <c:pt idx="56">
                  <c:v>-0.82664479713388939</c:v>
                </c:pt>
                <c:pt idx="57">
                  <c:v>-0.85743814835737842</c:v>
                </c:pt>
                <c:pt idx="58">
                  <c:v>-0.94166635378842178</c:v>
                </c:pt>
                <c:pt idx="59">
                  <c:v>-1.0499043212691157</c:v>
                </c:pt>
                <c:pt idx="60">
                  <c:v>-1.1840301187344928</c:v>
                </c:pt>
                <c:pt idx="61">
                  <c:v>-1.2943002162662294</c:v>
                </c:pt>
                <c:pt idx="62">
                  <c:v>-1.3412873676401194</c:v>
                </c:pt>
                <c:pt idx="63">
                  <c:v>-0.64427709166531388</c:v>
                </c:pt>
                <c:pt idx="64">
                  <c:v>-0.67017427992767475</c:v>
                </c:pt>
                <c:pt idx="65">
                  <c:v>-0.74297939177623329</c:v>
                </c:pt>
                <c:pt idx="66">
                  <c:v>-0.84143094899188797</c:v>
                </c:pt>
                <c:pt idx="67">
                  <c:v>-0.9724703450382941</c:v>
                </c:pt>
                <c:pt idx="68">
                  <c:v>-1.0887148960046809</c:v>
                </c:pt>
                <c:pt idx="69">
                  <c:v>-1.1407221232401059</c:v>
                </c:pt>
                <c:pt idx="70">
                  <c:v>-0.44429235371738462</c:v>
                </c:pt>
                <c:pt idx="71">
                  <c:v>-0.46351019022339285</c:v>
                </c:pt>
                <c:pt idx="72">
                  <c:v>-0.51900251610942127</c:v>
                </c:pt>
                <c:pt idx="73">
                  <c:v>-0.59812949789087044</c:v>
                </c:pt>
                <c:pt idx="74">
                  <c:v>-0.71262186815135398</c:v>
                </c:pt>
                <c:pt idx="75">
                  <c:v>-0.82510076895992968</c:v>
                </c:pt>
                <c:pt idx="76">
                  <c:v>-0.87929248553006345</c:v>
                </c:pt>
                <c:pt idx="77">
                  <c:v>-0.22744213335532801</c:v>
                </c:pt>
                <c:pt idx="78">
                  <c:v>-0.23782988131643484</c:v>
                </c:pt>
                <c:pt idx="79">
                  <c:v>-0.26845780686689097</c:v>
                </c:pt>
                <c:pt idx="80">
                  <c:v>-0.31410283274798928</c:v>
                </c:pt>
                <c:pt idx="81">
                  <c:v>-0.38558031940507775</c:v>
                </c:pt>
                <c:pt idx="82">
                  <c:v>-0.4643283830259386</c:v>
                </c:pt>
                <c:pt idx="83">
                  <c:v>-0.50618680007530481</c:v>
                </c:pt>
                <c:pt idx="84">
                  <c:v>-2.2938375523383636E-6</c:v>
                </c:pt>
                <c:pt idx="85">
                  <c:v>-2.4007454183054294E-6</c:v>
                </c:pt>
                <c:pt idx="86">
                  <c:v>-2.7185234422387096E-6</c:v>
                </c:pt>
                <c:pt idx="87">
                  <c:v>-3.2006618826119823E-6</c:v>
                </c:pt>
                <c:pt idx="88">
                  <c:v>-3.9826175814455841E-6</c:v>
                </c:pt>
                <c:pt idx="89">
                  <c:v>-4.8958407717234733E-6</c:v>
                </c:pt>
                <c:pt idx="90">
                  <c:v>-5.410036380983513E-6</c:v>
                </c:pt>
                <c:pt idx="91">
                  <c:v>0.22744213335532801</c:v>
                </c:pt>
                <c:pt idx="92">
                  <c:v>0.23782988131643484</c:v>
                </c:pt>
                <c:pt idx="93">
                  <c:v>0.26845780686689097</c:v>
                </c:pt>
                <c:pt idx="94">
                  <c:v>0.31410283274798928</c:v>
                </c:pt>
                <c:pt idx="95">
                  <c:v>0.3855803194050777</c:v>
                </c:pt>
                <c:pt idx="96">
                  <c:v>0.4643283830259386</c:v>
                </c:pt>
                <c:pt idx="97">
                  <c:v>0.50618680007530481</c:v>
                </c:pt>
                <c:pt idx="98">
                  <c:v>0.44429235371738462</c:v>
                </c:pt>
                <c:pt idx="99">
                  <c:v>0.46351019022339285</c:v>
                </c:pt>
                <c:pt idx="100">
                  <c:v>0.51900251610942127</c:v>
                </c:pt>
                <c:pt idx="101">
                  <c:v>0.59812949789087044</c:v>
                </c:pt>
                <c:pt idx="102">
                  <c:v>0.71262186815135398</c:v>
                </c:pt>
                <c:pt idx="103">
                  <c:v>0.8251007689599299</c:v>
                </c:pt>
                <c:pt idx="104">
                  <c:v>0.87929248553006345</c:v>
                </c:pt>
                <c:pt idx="105">
                  <c:v>0.64427709166531399</c:v>
                </c:pt>
                <c:pt idx="106">
                  <c:v>0.67017427992767487</c:v>
                </c:pt>
                <c:pt idx="107">
                  <c:v>0.74297939177623329</c:v>
                </c:pt>
                <c:pt idx="108">
                  <c:v>0.84143094899188797</c:v>
                </c:pt>
                <c:pt idx="109">
                  <c:v>0.9724703450382941</c:v>
                </c:pt>
                <c:pt idx="110">
                  <c:v>1.0887148960046809</c:v>
                </c:pt>
                <c:pt idx="111">
                  <c:v>1.1407221232401059</c:v>
                </c:pt>
                <c:pt idx="112">
                  <c:v>0.8266447971338895</c:v>
                </c:pt>
                <c:pt idx="113">
                  <c:v>0.85743814835737819</c:v>
                </c:pt>
                <c:pt idx="114">
                  <c:v>0.94166635378842178</c:v>
                </c:pt>
                <c:pt idx="115">
                  <c:v>1.0499043212691157</c:v>
                </c:pt>
                <c:pt idx="116">
                  <c:v>1.1840301187344933</c:v>
                </c:pt>
                <c:pt idx="117">
                  <c:v>1.2943002162662287</c:v>
                </c:pt>
                <c:pt idx="118">
                  <c:v>1.3412873676401207</c:v>
                </c:pt>
                <c:pt idx="119">
                  <c:v>0.99482805238494509</c:v>
                </c:pt>
                <c:pt idx="120">
                  <c:v>1.0295046847069695</c:v>
                </c:pt>
                <c:pt idx="121">
                  <c:v>1.1218975633874049</c:v>
                </c:pt>
                <c:pt idx="122">
                  <c:v>1.2352474280047798</c:v>
                </c:pt>
                <c:pt idx="123">
                  <c:v>1.3675851456785015</c:v>
                </c:pt>
                <c:pt idx="124">
                  <c:v>1.4702932102406008</c:v>
                </c:pt>
                <c:pt idx="125">
                  <c:v>1.5125879165286458</c:v>
                </c:pt>
                <c:pt idx="126">
                  <c:v>1.1548519370449704</c:v>
                </c:pt>
                <c:pt idx="127">
                  <c:v>1.1931603621782361</c:v>
                </c:pt>
                <c:pt idx="128">
                  <c:v>1.2926244352963148</c:v>
                </c:pt>
                <c:pt idx="129">
                  <c:v>1.4093923977335876</c:v>
                </c:pt>
                <c:pt idx="130">
                  <c:v>1.5386683535386623</c:v>
                </c:pt>
                <c:pt idx="131">
                  <c:v>1.6342730260525777</c:v>
                </c:pt>
                <c:pt idx="132">
                  <c:v>1.6725814511858434</c:v>
                </c:pt>
                <c:pt idx="133">
                  <c:v>1.3148454717021683</c:v>
                </c:pt>
                <c:pt idx="134">
                  <c:v>1.3571401779902146</c:v>
                </c:pt>
                <c:pt idx="135">
                  <c:v>1.4639077351588268</c:v>
                </c:pt>
                <c:pt idx="136">
                  <c:v>1.5835633980391461</c:v>
                </c:pt>
                <c:pt idx="137">
                  <c:v>1.7091887369109344</c:v>
                </c:pt>
                <c:pt idx="138">
                  <c:v>1.7979287035238443</c:v>
                </c:pt>
                <c:pt idx="139">
                  <c:v>1.8326053358458689</c:v>
                </c:pt>
                <c:pt idx="140">
                  <c:v>1.4861460205906931</c:v>
                </c:pt>
                <c:pt idx="141">
                  <c:v>1.5331331719645844</c:v>
                </c:pt>
                <c:pt idx="142">
                  <c:v>1.6476493999753359</c:v>
                </c:pt>
                <c:pt idx="143">
                  <c:v>1.7690536033905513</c:v>
                </c:pt>
                <c:pt idx="144">
                  <c:v>1.889161627617822</c:v>
                </c:pt>
                <c:pt idx="145">
                  <c:v>1.9699952398734357</c:v>
                </c:pt>
                <c:pt idx="146">
                  <c:v>2.0007885910969239</c:v>
                </c:pt>
                <c:pt idx="147">
                  <c:v>1.6867112649907086</c:v>
                </c:pt>
                <c:pt idx="148">
                  <c:v>1.7387184922261325</c:v>
                </c:pt>
                <c:pt idx="149">
                  <c:v>1.8592801907065741</c:v>
                </c:pt>
                <c:pt idx="150">
                  <c:v>1.9780336640485359</c:v>
                </c:pt>
                <c:pt idx="151">
                  <c:v>2.0874483684622969</c:v>
                </c:pt>
                <c:pt idx="152">
                  <c:v>2.1572591083031387</c:v>
                </c:pt>
                <c:pt idx="153">
                  <c:v>2.1831562965655</c:v>
                </c:pt>
                <c:pt idx="154">
                  <c:v>1.9481409027007506</c:v>
                </c:pt>
                <c:pt idx="155">
                  <c:v>2.0023326192708839</c:v>
                </c:pt>
                <c:pt idx="156">
                  <c:v>2.1187769593064094</c:v>
                </c:pt>
                <c:pt idx="157">
                  <c:v>2.2226627986388579</c:v>
                </c:pt>
                <c:pt idx="158">
                  <c:v>2.3107596382073488</c:v>
                </c:pt>
                <c:pt idx="159">
                  <c:v>2.3639231980074209</c:v>
                </c:pt>
                <c:pt idx="160">
                  <c:v>2.3831410345134296</c:v>
                </c:pt>
                <c:pt idx="161">
                  <c:v>2.3212465881555091</c:v>
                </c:pt>
                <c:pt idx="162">
                  <c:v>2.3631050052048743</c:v>
                </c:pt>
                <c:pt idx="163">
                  <c:v>2.4444586853604706</c:v>
                </c:pt>
                <c:pt idx="164">
                  <c:v>2.5093758305764124</c:v>
                </c:pt>
                <c:pt idx="165">
                  <c:v>2.5602816245583462</c:v>
                </c:pt>
                <c:pt idx="166">
                  <c:v>2.5896035069143788</c:v>
                </c:pt>
                <c:pt idx="167">
                  <c:v>2.5999912548754853</c:v>
                </c:pt>
                <c:pt idx="168">
                  <c:v>2.8274333882308134</c:v>
                </c:pt>
                <c:pt idx="169">
                  <c:v>2.8274333882308134</c:v>
                </c:pt>
                <c:pt idx="170">
                  <c:v>2.8274333882308138</c:v>
                </c:pt>
                <c:pt idx="171">
                  <c:v>2.8274333882308138</c:v>
                </c:pt>
                <c:pt idx="172">
                  <c:v>2.8274333882308138</c:v>
                </c:pt>
                <c:pt idx="173">
                  <c:v>2.8274333882308138</c:v>
                </c:pt>
                <c:pt idx="174">
                  <c:v>2.8274333882308138</c:v>
                </c:pt>
              </c:numCache>
            </c:numRef>
          </c:xVal>
          <c:yVal>
            <c:numRef>
              <c:f>ZahlenGrafZyl.!$AH$215:$AH$389</c:f>
              <c:numCache>
                <c:formatCode>0.0</c:formatCode>
                <c:ptCount val="175"/>
                <c:pt idx="168">
                  <c:v>-2.0649072325825859</c:v>
                </c:pt>
                <c:pt idx="169">
                  <c:v>-1.776917896317431</c:v>
                </c:pt>
                <c:pt idx="170">
                  <c:v>-1.249089269572486</c:v>
                </c:pt>
                <c:pt idx="171">
                  <c:v>-0.85119639934901292</c:v>
                </c:pt>
                <c:pt idx="172">
                  <c:v>-0.54981442993997021</c:v>
                </c:pt>
                <c:pt idx="173">
                  <c:v>-0.37947139580338024</c:v>
                </c:pt>
                <c:pt idx="174">
                  <c:v>-0.31959471695528763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8369704"/>
        <c:axId val="408374016"/>
      </c:scatterChart>
      <c:valAx>
        <c:axId val="408369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Zylinderabwicklung [m]</a:t>
                </a:r>
              </a:p>
            </c:rich>
          </c:tx>
          <c:layout>
            <c:manualLayout>
              <c:xMode val="edge"/>
              <c:yMode val="edge"/>
              <c:x val="0.42156914209253254"/>
              <c:y val="0.8991943950554567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\-#,##0.00\ 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374016"/>
        <c:crosses val="autoZero"/>
        <c:crossBetween val="midCat"/>
      </c:valAx>
      <c:valAx>
        <c:axId val="408374016"/>
        <c:scaling>
          <c:orientation val="minMax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t>auf Zylinder proj., Sonnenhöhe [m]</a:t>
                </a:r>
              </a:p>
            </c:rich>
          </c:tx>
          <c:layout>
            <c:manualLayout>
              <c:xMode val="edge"/>
              <c:yMode val="edge"/>
              <c:x val="1.7156862745098041E-2"/>
              <c:y val="0.322581068495470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.00_ ;\-#,##0.00\ " sourceLinked="0"/>
        <c:majorTickMark val="out"/>
        <c:minorTickMark val="none"/>
        <c:tickLblPos val="nextTo"/>
        <c:spPr>
          <a:ln w="254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de-DE"/>
          </a:p>
        </c:txPr>
        <c:crossAx val="40836970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wMode val="edge"/>
          <c:hMode val="edge"/>
          <c:x val="0.81495200967526116"/>
          <c:y val="3.2258064516129031E-2"/>
          <c:w val="0.96568743245329625"/>
          <c:h val="0.2580647277961222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7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de-DE"/>
    </a:p>
  </c:txPr>
  <c:printSettings>
    <c:headerFooter alignWithMargins="0"/>
    <c:pageMargins b="0.984251969" l="0.78740157499999996" r="0.78740157499999996" t="0.984251969" header="0.4921259845" footer="0.4921259845"/>
    <c:pageSetup paperSize="9" orientation="landscape" horizontalDpi="-4" verticalDpi="300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5738560804899387"/>
                  <c:y val="-9.6759259259259264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de-DE"/>
                </a:p>
              </c:txPr>
            </c:trendlineLbl>
          </c:trendline>
          <c:xVal>
            <c:numRef>
              <c:f>'Höhe,Azimuth'!$A$11:$A$44</c:f>
              <c:numCache>
                <c:formatCode>General</c:formatCode>
                <c:ptCount val="3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10.5</c:v>
                </c:pt>
                <c:pt idx="12">
                  <c:v>11</c:v>
                </c:pt>
                <c:pt idx="13">
                  <c:v>11.35</c:v>
                </c:pt>
                <c:pt idx="14">
                  <c:v>11.5</c:v>
                </c:pt>
                <c:pt idx="15">
                  <c:v>11.8</c:v>
                </c:pt>
                <c:pt idx="16">
                  <c:v>11.99999</c:v>
                </c:pt>
                <c:pt idx="17">
                  <c:v>12.00001</c:v>
                </c:pt>
                <c:pt idx="18">
                  <c:v>12.2</c:v>
                </c:pt>
                <c:pt idx="19">
                  <c:v>12.5</c:v>
                </c:pt>
                <c:pt idx="20">
                  <c:v>12.65</c:v>
                </c:pt>
                <c:pt idx="21">
                  <c:v>13</c:v>
                </c:pt>
                <c:pt idx="22">
                  <c:v>13.5</c:v>
                </c:pt>
                <c:pt idx="23">
                  <c:v>14</c:v>
                </c:pt>
                <c:pt idx="24">
                  <c:v>15</c:v>
                </c:pt>
                <c:pt idx="25">
                  <c:v>16</c:v>
                </c:pt>
                <c:pt idx="26">
                  <c:v>17</c:v>
                </c:pt>
                <c:pt idx="27">
                  <c:v>18</c:v>
                </c:pt>
                <c:pt idx="28">
                  <c:v>19</c:v>
                </c:pt>
                <c:pt idx="29">
                  <c:v>20</c:v>
                </c:pt>
                <c:pt idx="30">
                  <c:v>21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</c:numCache>
            </c:numRef>
          </c:xVal>
          <c:yVal>
            <c:numRef>
              <c:f>'Höhe,Azimuth'!$J$11:$J$44</c:f>
              <c:numCache>
                <c:formatCode>General</c:formatCode>
                <c:ptCount val="34"/>
                <c:pt idx="0">
                  <c:v>-180</c:v>
                </c:pt>
                <c:pt idx="1">
                  <c:v>-165</c:v>
                </c:pt>
                <c:pt idx="2">
                  <c:v>-150</c:v>
                </c:pt>
                <c:pt idx="3">
                  <c:v>-135</c:v>
                </c:pt>
                <c:pt idx="4">
                  <c:v>-120</c:v>
                </c:pt>
                <c:pt idx="5">
                  <c:v>-105</c:v>
                </c:pt>
                <c:pt idx="6">
                  <c:v>-90</c:v>
                </c:pt>
                <c:pt idx="7">
                  <c:v>-75</c:v>
                </c:pt>
                <c:pt idx="8">
                  <c:v>-60</c:v>
                </c:pt>
                <c:pt idx="9">
                  <c:v>-45</c:v>
                </c:pt>
                <c:pt idx="10">
                  <c:v>-30</c:v>
                </c:pt>
                <c:pt idx="11">
                  <c:v>-22.5</c:v>
                </c:pt>
                <c:pt idx="12">
                  <c:v>-15</c:v>
                </c:pt>
                <c:pt idx="13">
                  <c:v>-9.75</c:v>
                </c:pt>
                <c:pt idx="14">
                  <c:v>-7.5</c:v>
                </c:pt>
                <c:pt idx="15">
                  <c:v>-3</c:v>
                </c:pt>
                <c:pt idx="16">
                  <c:v>-1.4999999999076863E-4</c:v>
                </c:pt>
                <c:pt idx="17">
                  <c:v>1.4999999999076863E-4</c:v>
                </c:pt>
                <c:pt idx="18">
                  <c:v>3</c:v>
                </c:pt>
                <c:pt idx="19">
                  <c:v>7.5</c:v>
                </c:pt>
                <c:pt idx="20">
                  <c:v>9.75</c:v>
                </c:pt>
                <c:pt idx="21">
                  <c:v>15</c:v>
                </c:pt>
                <c:pt idx="22">
                  <c:v>22.5</c:v>
                </c:pt>
                <c:pt idx="23">
                  <c:v>30</c:v>
                </c:pt>
                <c:pt idx="24">
                  <c:v>45</c:v>
                </c:pt>
                <c:pt idx="25">
                  <c:v>60</c:v>
                </c:pt>
                <c:pt idx="26">
                  <c:v>75</c:v>
                </c:pt>
                <c:pt idx="27">
                  <c:v>90</c:v>
                </c:pt>
                <c:pt idx="28">
                  <c:v>105</c:v>
                </c:pt>
                <c:pt idx="29">
                  <c:v>120</c:v>
                </c:pt>
                <c:pt idx="30">
                  <c:v>135</c:v>
                </c:pt>
                <c:pt idx="31">
                  <c:v>150</c:v>
                </c:pt>
                <c:pt idx="32">
                  <c:v>165</c:v>
                </c:pt>
                <c:pt idx="33">
                  <c:v>180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154384"/>
        <c:axId val="440158304"/>
      </c:scatterChart>
      <c:valAx>
        <c:axId val="44015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58304"/>
        <c:crosses val="autoZero"/>
        <c:crossBetween val="midCat"/>
      </c:valAx>
      <c:valAx>
        <c:axId val="44015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40154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87566</xdr:colOff>
      <xdr:row>5</xdr:row>
      <xdr:rowOff>41621</xdr:rowOff>
    </xdr:from>
    <xdr:to>
      <xdr:col>8</xdr:col>
      <xdr:colOff>123264</xdr:colOff>
      <xdr:row>32</xdr:row>
      <xdr:rowOff>11207</xdr:rowOff>
    </xdr:to>
    <xdr:graphicFrame macro="">
      <xdr:nvGraphicFramePr>
        <xdr:cNvPr id="1041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224119</xdr:colOff>
      <xdr:row>5</xdr:row>
      <xdr:rowOff>44824</xdr:rowOff>
    </xdr:from>
    <xdr:to>
      <xdr:col>16</xdr:col>
      <xdr:colOff>404084</xdr:colOff>
      <xdr:row>32</xdr:row>
      <xdr:rowOff>13800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50425</xdr:colOff>
      <xdr:row>32</xdr:row>
      <xdr:rowOff>130789</xdr:rowOff>
    </xdr:from>
    <xdr:to>
      <xdr:col>12</xdr:col>
      <xdr:colOff>692233</xdr:colOff>
      <xdr:row>59</xdr:row>
      <xdr:rowOff>99765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592450</xdr:colOff>
      <xdr:row>45</xdr:row>
      <xdr:rowOff>99393</xdr:rowOff>
    </xdr:from>
    <xdr:to>
      <xdr:col>11</xdr:col>
      <xdr:colOff>237271</xdr:colOff>
      <xdr:row>45</xdr:row>
      <xdr:rowOff>99393</xdr:rowOff>
    </xdr:to>
    <xdr:cxnSp macro="">
      <xdr:nvCxnSpPr>
        <xdr:cNvPr id="4" name="Gerade Verbindung 3"/>
        <xdr:cNvCxnSpPr/>
      </xdr:nvCxnSpPr>
      <xdr:spPr bwMode="auto">
        <a:xfrm>
          <a:off x="3853362" y="7315981"/>
          <a:ext cx="4709880" cy="0"/>
        </a:xfrm>
        <a:prstGeom prst="lin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2857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ysDash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11</xdr:col>
      <xdr:colOff>134471</xdr:colOff>
      <xdr:row>38</xdr:row>
      <xdr:rowOff>22411</xdr:rowOff>
    </xdr:from>
    <xdr:to>
      <xdr:col>11</xdr:col>
      <xdr:colOff>425823</xdr:colOff>
      <xdr:row>44</xdr:row>
      <xdr:rowOff>123264</xdr:rowOff>
    </xdr:to>
    <xdr:cxnSp macro="">
      <xdr:nvCxnSpPr>
        <xdr:cNvPr id="7" name="Gerade Verbindung mit Pfeil 6"/>
        <xdr:cNvCxnSpPr/>
      </xdr:nvCxnSpPr>
      <xdr:spPr bwMode="auto">
        <a:xfrm flipH="1">
          <a:off x="8460442" y="6140823"/>
          <a:ext cx="291352" cy="1042147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19050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arrow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oneCellAnchor>
    <xdr:from>
      <xdr:col>11</xdr:col>
      <xdr:colOff>212912</xdr:colOff>
      <xdr:row>34</xdr:row>
      <xdr:rowOff>67235</xdr:rowOff>
    </xdr:from>
    <xdr:ext cx="1149995" cy="468077"/>
    <xdr:sp macro="" textlink="">
      <xdr:nvSpPr>
        <xdr:cNvPr id="9" name="Textfeld 8"/>
        <xdr:cNvSpPr txBox="1"/>
      </xdr:nvSpPr>
      <xdr:spPr>
        <a:xfrm>
          <a:off x="8538883" y="5558117"/>
          <a:ext cx="1149995" cy="46807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de-AT" sz="1200" b="1"/>
            <a:t>Sunset/Sunrise</a:t>
          </a:r>
        </a:p>
        <a:p>
          <a:r>
            <a:rPr lang="de-AT" sz="1200" b="1"/>
            <a:t>-Line</a:t>
          </a:r>
        </a:p>
      </xdr:txBody>
    </xdr:sp>
    <xdr:clientData/>
  </xdr:oneCellAnchor>
  <xdr:twoCellAnchor>
    <xdr:from>
      <xdr:col>4</xdr:col>
      <xdr:colOff>268941</xdr:colOff>
      <xdr:row>1</xdr:row>
      <xdr:rowOff>156882</xdr:rowOff>
    </xdr:from>
    <xdr:to>
      <xdr:col>5</xdr:col>
      <xdr:colOff>414617</xdr:colOff>
      <xdr:row>3</xdr:row>
      <xdr:rowOff>44824</xdr:rowOff>
    </xdr:to>
    <xdr:sp macro="" textlink="">
      <xdr:nvSpPr>
        <xdr:cNvPr id="3" name="Pfeil nach rechts 2"/>
        <xdr:cNvSpPr/>
      </xdr:nvSpPr>
      <xdr:spPr bwMode="auto">
        <a:xfrm rot="10800000">
          <a:off x="3529853" y="358588"/>
          <a:ext cx="907676" cy="313765"/>
        </a:xfrm>
        <a:prstGeom prst="rightArrow">
          <a:avLst/>
        </a:prstGeom>
        <a:solidFill>
          <a:srgbClr val="FFFF00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de-AT" sz="1100"/>
        </a:p>
      </xdr:txBody>
    </xdr:sp>
    <xdr:clientData/>
  </xdr:twoCellAnchor>
  <xdr:twoCellAnchor>
    <xdr:from>
      <xdr:col>2</xdr:col>
      <xdr:colOff>1131795</xdr:colOff>
      <xdr:row>1</xdr:row>
      <xdr:rowOff>67235</xdr:rowOff>
    </xdr:from>
    <xdr:to>
      <xdr:col>4</xdr:col>
      <xdr:colOff>224118</xdr:colOff>
      <xdr:row>3</xdr:row>
      <xdr:rowOff>112059</xdr:rowOff>
    </xdr:to>
    <xdr:sp macro="" textlink="">
      <xdr:nvSpPr>
        <xdr:cNvPr id="5" name="Rechteck 4"/>
        <xdr:cNvSpPr/>
      </xdr:nvSpPr>
      <xdr:spPr bwMode="auto">
        <a:xfrm>
          <a:off x="2801471" y="268941"/>
          <a:ext cx="683559" cy="470647"/>
        </a:xfrm>
        <a:prstGeom prst="rect">
          <a:avLst/>
        </a:prstGeom>
        <a:noFill/>
        <a:ln w="28575" cap="flat" cmpd="sng" algn="ctr">
          <a:solidFill>
            <a:schemeClr val="tx1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de-AT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0.26263</cdr:x>
      <cdr:y>0.08389</cdr:y>
    </cdr:from>
    <cdr:to>
      <cdr:x>0.45839</cdr:x>
      <cdr:y>0.15797</cdr:y>
    </cdr:to>
    <cdr:sp macro="" textlink="'Sonnenst.-Diagr.'!$A$3">
      <cdr:nvSpPr>
        <cdr:cNvPr id="2051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664202" y="365158"/>
          <a:ext cx="1238083" cy="319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6A5CB7-CF04-47A9-90A4-1EE4777474E4}" type="TxLink">
            <a:rPr lang="de-AT"/>
            <a:pPr algn="ctr" rtl="0">
              <a:defRPr sz="1000"/>
            </a:pPr>
            <a:t> </a:t>
          </a:fld>
          <a:endParaRPr lang="de-AT"/>
        </a:p>
      </cdr:txBody>
    </cdr:sp>
  </cdr:relSizeAnchor>
  <cdr:relSizeAnchor xmlns:cdr="http://schemas.openxmlformats.org/drawingml/2006/chartDrawing">
    <cdr:from>
      <cdr:x>0.21535</cdr:x>
      <cdr:y>0.08389</cdr:y>
    </cdr:from>
    <cdr:to>
      <cdr:x>0.50616</cdr:x>
      <cdr:y>0.15797</cdr:y>
    </cdr:to>
    <cdr:sp macro="" textlink="'Sonnenst.-Diagr.'!$C$3">
      <cdr:nvSpPr>
        <cdr:cNvPr id="2052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65193" y="365158"/>
          <a:ext cx="1839215" cy="319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A62CCB-1EDC-474F-B70D-4D09C7F70BCE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 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0.00563</cdr:x>
      <cdr:y>0.01104</cdr:y>
    </cdr:from>
    <cdr:to>
      <cdr:x>0.96821</cdr:x>
      <cdr:y>0.08512</cdr:y>
    </cdr:to>
    <cdr:sp macro="" textlink="">
      <cdr:nvSpPr>
        <cdr:cNvPr id="2054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700" y="46428"/>
          <a:ext cx="6107204" cy="31153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32004" rIns="36576" bIns="32004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625" b="1" i="0" u="none" strike="noStrike" baseline="0">
              <a:solidFill>
                <a:srgbClr val="000000"/>
              </a:solidFill>
              <a:latin typeface="Arial"/>
              <a:cs typeface="Arial"/>
            </a:rPr>
            <a:t>Sonnenstand versus Azimuth </a:t>
          </a:r>
        </a:p>
      </cdr:txBody>
    </cdr:sp>
  </cdr:relSizeAnchor>
  <cdr:relSizeAnchor xmlns:cdr="http://schemas.openxmlformats.org/drawingml/2006/chartDrawing">
    <cdr:from>
      <cdr:x>0.44491</cdr:x>
      <cdr:y>0.08512</cdr:y>
    </cdr:from>
    <cdr:to>
      <cdr:x>0.50573</cdr:x>
      <cdr:y>0.15944</cdr:y>
    </cdr:to>
    <cdr:sp macro="" textlink="'Sonnenst.-Diagr.'!$D$3" fLocksText="0">
      <cdr:nvSpPr>
        <cdr:cNvPr id="205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550514" y="347472"/>
          <a:ext cx="348663" cy="303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7432" rIns="36576" bIns="27432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fld id="{9A71C2D6-BE3D-4F43-A00C-FE7D66881E1E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r" rtl="0">
              <a:defRPr sz="1000"/>
            </a:pPr>
            <a:t>47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0.00753</cdr:x>
      <cdr:y>0.94056</cdr:y>
    </cdr:from>
    <cdr:to>
      <cdr:x>0.35743</cdr:x>
      <cdr:y>0.98896</cdr:y>
    </cdr:to>
    <cdr:sp macro="" textlink="">
      <cdr:nvSpPr>
        <cdr:cNvPr id="205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061506"/>
          <a:ext cx="2212977" cy="208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de-AT" sz="925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0.39313</cdr:x>
      <cdr:y>0.86305</cdr:y>
    </cdr:from>
    <cdr:to>
      <cdr:x>0.47119</cdr:x>
      <cdr:y>0.91122</cdr:y>
    </cdr:to>
    <cdr:sp macro="" textlink="">
      <cdr:nvSpPr>
        <cdr:cNvPr id="2058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591" y="3727105"/>
          <a:ext cx="493676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Süd</a:t>
          </a:r>
        </a:p>
      </cdr:txBody>
    </cdr:sp>
  </cdr:relSizeAnchor>
  <cdr:relSizeAnchor xmlns:cdr="http://schemas.openxmlformats.org/drawingml/2006/chartDrawing">
    <cdr:from>
      <cdr:x>0.5591</cdr:x>
      <cdr:y>0.86305</cdr:y>
    </cdr:from>
    <cdr:to>
      <cdr:x>0.63789</cdr:x>
      <cdr:y>0.91122</cdr:y>
    </cdr:to>
    <cdr:sp macro="" textlink="">
      <cdr:nvSpPr>
        <cdr:cNvPr id="2059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9236" y="3727105"/>
          <a:ext cx="498348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West</a:t>
          </a:r>
        </a:p>
      </cdr:txBody>
    </cdr:sp>
  </cdr:relSizeAnchor>
  <cdr:relSizeAnchor xmlns:cdr="http://schemas.openxmlformats.org/drawingml/2006/chartDrawing">
    <cdr:from>
      <cdr:x>0.71546</cdr:x>
      <cdr:y>0.86305</cdr:y>
    </cdr:from>
    <cdr:to>
      <cdr:x>0.794</cdr:x>
      <cdr:y>0.91122</cdr:y>
    </cdr:to>
    <cdr:sp macro="" textlink="">
      <cdr:nvSpPr>
        <cdr:cNvPr id="2060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8145" y="3727105"/>
          <a:ext cx="496791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Nord</a:t>
          </a:r>
        </a:p>
      </cdr:txBody>
    </cdr:sp>
  </cdr:relSizeAnchor>
  <cdr:relSizeAnchor xmlns:cdr="http://schemas.openxmlformats.org/drawingml/2006/chartDrawing">
    <cdr:from>
      <cdr:x>0.23357</cdr:x>
      <cdr:y>0.86305</cdr:y>
    </cdr:from>
    <cdr:to>
      <cdr:x>0.31163</cdr:x>
      <cdr:y>0.91122</cdr:y>
    </cdr:to>
    <cdr:sp macro="" textlink="">
      <cdr:nvSpPr>
        <cdr:cNvPr id="2061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0436" y="3727105"/>
          <a:ext cx="493676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Ost</a:t>
          </a:r>
        </a:p>
      </cdr:txBody>
    </cdr:sp>
  </cdr:relSizeAnchor>
  <cdr:relSizeAnchor xmlns:cdr="http://schemas.openxmlformats.org/drawingml/2006/chartDrawing">
    <cdr:from>
      <cdr:x>0.07697</cdr:x>
      <cdr:y>0.86305</cdr:y>
    </cdr:from>
    <cdr:to>
      <cdr:x>0.15404</cdr:x>
      <cdr:y>0.91122</cdr:y>
    </cdr:to>
    <cdr:sp macro="" textlink="">
      <cdr:nvSpPr>
        <cdr:cNvPr id="2062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969" y="3727105"/>
          <a:ext cx="487447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NordOst</a:t>
          </a:r>
        </a:p>
      </cdr:txBody>
    </cdr:sp>
  </cdr:relSizeAnchor>
  <cdr:relSizeAnchor xmlns:cdr="http://schemas.openxmlformats.org/drawingml/2006/chartDrawing">
    <cdr:from>
      <cdr:x>0.49947</cdr:x>
      <cdr:y>0.08272</cdr:y>
    </cdr:from>
    <cdr:to>
      <cdr:x>0.52666</cdr:x>
      <cdr:y>0.15798</cdr:y>
    </cdr:to>
    <cdr:sp macro="" textlink="'Sonnenst.-Diagr.'!$E$3">
      <cdr:nvSpPr>
        <cdr:cNvPr id="2064" name="Text Box 1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168949" y="347875"/>
          <a:ext cx="172485" cy="3164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4C8C70-BEF6-4F04-A50F-2CE57B6F9CBD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°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0.26263</cdr:x>
      <cdr:y>0.08389</cdr:y>
    </cdr:from>
    <cdr:to>
      <cdr:x>0.45839</cdr:x>
      <cdr:y>0.15797</cdr:y>
    </cdr:to>
    <cdr:sp macro="" textlink="'Sonnenst.-Diagr.'!$A$3">
      <cdr:nvSpPr>
        <cdr:cNvPr id="2" name="Text Box 3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664202" y="365158"/>
          <a:ext cx="1238083" cy="319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86A5CB7-CF04-47A9-90A4-1EE4777474E4}" type="TxLink">
            <a:rPr lang="de-AT" sz="1000" b="0" i="0" u="none" strike="noStrike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 </a:t>
          </a:fld>
          <a:endParaRPr lang="de-AT"/>
        </a:p>
      </cdr:txBody>
    </cdr:sp>
  </cdr:relSizeAnchor>
  <cdr:relSizeAnchor xmlns:cdr="http://schemas.openxmlformats.org/drawingml/2006/chartDrawing">
    <cdr:from>
      <cdr:x>0.21535</cdr:x>
      <cdr:y>0.08389</cdr:y>
    </cdr:from>
    <cdr:to>
      <cdr:x>0.50616</cdr:x>
      <cdr:y>0.15797</cdr:y>
    </cdr:to>
    <cdr:sp macro="" textlink="'Sonnenst.-Diagr.'!$C$3">
      <cdr:nvSpPr>
        <cdr:cNvPr id="3" name="Text Box 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365193" y="365158"/>
          <a:ext cx="1839215" cy="3196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4A62CCB-1EDC-474F-B70D-4D09C7F70BCE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 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0.44491</cdr:x>
      <cdr:y>0.08512</cdr:y>
    </cdr:from>
    <cdr:to>
      <cdr:x>0.50573</cdr:x>
      <cdr:y>0.15944</cdr:y>
    </cdr:to>
    <cdr:sp macro="" textlink="'Sonnenst.-Diagr.'!$D$3" fLocksText="0">
      <cdr:nvSpPr>
        <cdr:cNvPr id="5" name="Text Box 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2550514" y="347472"/>
          <a:ext cx="348663" cy="3033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0" tIns="27432" rIns="36576" bIns="27432" anchor="ctr" upright="1"/>
        <a:lstStyle xmlns:a="http://schemas.openxmlformats.org/drawingml/2006/main"/>
        <a:p xmlns:a="http://schemas.openxmlformats.org/drawingml/2006/main">
          <a:pPr algn="r" rtl="0">
            <a:defRPr sz="1000"/>
          </a:pPr>
          <a:fld id="{24699F50-DBEA-4A8A-A954-4B84A7BCCBB8}" type="TxLink"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r" rtl="0">
              <a:defRPr sz="1000"/>
            </a:pPr>
            <a:t>47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0.00753</cdr:x>
      <cdr:y>0.94056</cdr:y>
    </cdr:from>
    <cdr:to>
      <cdr:x>0.35743</cdr:x>
      <cdr:y>0.98896</cdr:y>
    </cdr:to>
    <cdr:sp macro="" textlink="">
      <cdr:nvSpPr>
        <cdr:cNvPr id="6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061506"/>
          <a:ext cx="2212977" cy="20886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de-AT" sz="925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0.39313</cdr:x>
      <cdr:y>0.86305</cdr:y>
    </cdr:from>
    <cdr:to>
      <cdr:x>0.47119</cdr:x>
      <cdr:y>0.91122</cdr:y>
    </cdr:to>
    <cdr:sp macro="" textlink="">
      <cdr:nvSpPr>
        <cdr:cNvPr id="7" name="Text Box 10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89591" y="3727105"/>
          <a:ext cx="493676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Süd</a:t>
          </a:r>
        </a:p>
      </cdr:txBody>
    </cdr:sp>
  </cdr:relSizeAnchor>
  <cdr:relSizeAnchor xmlns:cdr="http://schemas.openxmlformats.org/drawingml/2006/chartDrawing">
    <cdr:from>
      <cdr:x>0.5591</cdr:x>
      <cdr:y>0.86305</cdr:y>
    </cdr:from>
    <cdr:to>
      <cdr:x>0.63789</cdr:x>
      <cdr:y>0.91122</cdr:y>
    </cdr:to>
    <cdr:sp macro="" textlink="">
      <cdr:nvSpPr>
        <cdr:cNvPr id="8" name="Text Box 1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39236" y="3727105"/>
          <a:ext cx="498348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West</a:t>
          </a:r>
        </a:p>
      </cdr:txBody>
    </cdr:sp>
  </cdr:relSizeAnchor>
  <cdr:relSizeAnchor xmlns:cdr="http://schemas.openxmlformats.org/drawingml/2006/chartDrawing">
    <cdr:from>
      <cdr:x>0.71546</cdr:x>
      <cdr:y>0.86305</cdr:y>
    </cdr:from>
    <cdr:to>
      <cdr:x>0.794</cdr:x>
      <cdr:y>0.91122</cdr:y>
    </cdr:to>
    <cdr:sp macro="" textlink="">
      <cdr:nvSpPr>
        <cdr:cNvPr id="9" name="Text Box 1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528145" y="3727105"/>
          <a:ext cx="496791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Nord</a:t>
          </a:r>
        </a:p>
      </cdr:txBody>
    </cdr:sp>
  </cdr:relSizeAnchor>
  <cdr:relSizeAnchor xmlns:cdr="http://schemas.openxmlformats.org/drawingml/2006/chartDrawing">
    <cdr:from>
      <cdr:x>0.23357</cdr:x>
      <cdr:y>0.86305</cdr:y>
    </cdr:from>
    <cdr:to>
      <cdr:x>0.31163</cdr:x>
      <cdr:y>0.91122</cdr:y>
    </cdr:to>
    <cdr:sp macro="" textlink="">
      <cdr:nvSpPr>
        <cdr:cNvPr id="10" name="Text Box 1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480436" y="3727105"/>
          <a:ext cx="493676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Ost</a:t>
          </a:r>
        </a:p>
      </cdr:txBody>
    </cdr:sp>
  </cdr:relSizeAnchor>
  <cdr:relSizeAnchor xmlns:cdr="http://schemas.openxmlformats.org/drawingml/2006/chartDrawing">
    <cdr:from>
      <cdr:x>0.07697</cdr:x>
      <cdr:y>0.86305</cdr:y>
    </cdr:from>
    <cdr:to>
      <cdr:x>0.15404</cdr:x>
      <cdr:y>0.91122</cdr:y>
    </cdr:to>
    <cdr:sp macro="" textlink="">
      <cdr:nvSpPr>
        <cdr:cNvPr id="11" name="Text Box 1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489969" y="3727105"/>
          <a:ext cx="487447" cy="20781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NordOst</a:t>
          </a:r>
        </a:p>
      </cdr:txBody>
    </cdr:sp>
  </cdr:relSizeAnchor>
  <cdr:relSizeAnchor xmlns:cdr="http://schemas.openxmlformats.org/drawingml/2006/chartDrawing">
    <cdr:from>
      <cdr:x>0.49947</cdr:x>
      <cdr:y>0.08272</cdr:y>
    </cdr:from>
    <cdr:to>
      <cdr:x>0.52666</cdr:x>
      <cdr:y>0.15798</cdr:y>
    </cdr:to>
    <cdr:sp macro="" textlink="'Sonnenst.-Diagr.'!$E$3">
      <cdr:nvSpPr>
        <cdr:cNvPr id="12" name="Text Box 1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168949" y="347875"/>
          <a:ext cx="172485" cy="31647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A24C8C70-BEF6-4F04-A50F-2CE57B6F9CBD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°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</xdr:row>
      <xdr:rowOff>47625</xdr:rowOff>
    </xdr:from>
    <xdr:to>
      <xdr:col>9</xdr:col>
      <xdr:colOff>695325</xdr:colOff>
      <xdr:row>33</xdr:row>
      <xdr:rowOff>76200</xdr:rowOff>
    </xdr:to>
    <xdr:graphicFrame macro="">
      <xdr:nvGraphicFramePr>
        <xdr:cNvPr id="64525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0.19478</cdr:x>
      <cdr:y>0.08233</cdr:y>
    </cdr:from>
    <cdr:to>
      <cdr:x>0.42271</cdr:x>
      <cdr:y>0.15606</cdr:y>
    </cdr:to>
    <cdr:sp macro="" textlink="">
      <cdr:nvSpPr>
        <cdr:cNvPr id="65537" name="Text Box 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518955" y="392902"/>
          <a:ext cx="1773700" cy="34906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18288" tIns="0" rIns="0" bIns="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898DB44B-7371-41F8-95AF-C15DE1C8B8ED}" type="TxLink">
            <a:rPr lang="de-AT"/>
            <a:pPr algn="ctr" rtl="0">
              <a:defRPr sz="1000"/>
            </a:pPr>
            <a:t></a:t>
          </a:fld>
          <a:endParaRPr lang="de-AT"/>
        </a:p>
      </cdr:txBody>
    </cdr:sp>
  </cdr:relSizeAnchor>
  <cdr:relSizeAnchor xmlns:cdr="http://schemas.openxmlformats.org/drawingml/2006/chartDrawing">
    <cdr:from>
      <cdr:x>0.15009</cdr:x>
      <cdr:y>0.07988</cdr:y>
    </cdr:from>
    <cdr:to>
      <cdr:x>0.48963</cdr:x>
      <cdr:y>0.1541</cdr:y>
    </cdr:to>
    <cdr:sp macro="" textlink="">
      <cdr:nvSpPr>
        <cdr:cNvPr id="65538" name="Text Box 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171133" y="381306"/>
          <a:ext cx="2642294" cy="3513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5F9B2351-2AD7-4439-823C-57202DE76217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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0.24664</cdr:x>
      <cdr:y>0.01006</cdr:y>
    </cdr:from>
    <cdr:to>
      <cdr:x>0.74694</cdr:x>
      <cdr:y>0.08429</cdr:y>
    </cdr:to>
    <cdr:sp macro="" textlink="">
      <cdr:nvSpPr>
        <cdr:cNvPr id="65539" name="Text Box 3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22505" y="50800"/>
          <a:ext cx="3893301" cy="35138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45720" tIns="41148" rIns="45720" bIns="4114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2000" b="1" i="0" u="none" strike="noStrike" baseline="0">
              <a:solidFill>
                <a:srgbClr val="000000"/>
              </a:solidFill>
              <a:latin typeface="Arial"/>
              <a:cs typeface="Arial"/>
            </a:rPr>
            <a:t>Sonnenstandsdiagramm </a:t>
          </a:r>
        </a:p>
      </cdr:txBody>
    </cdr:sp>
  </cdr:relSizeAnchor>
  <cdr:relSizeAnchor xmlns:cdr="http://schemas.openxmlformats.org/drawingml/2006/chartDrawing">
    <cdr:from>
      <cdr:x>0.00612</cdr:x>
      <cdr:y>0.94315</cdr:y>
    </cdr:from>
    <cdr:to>
      <cdr:x>0.31109</cdr:x>
      <cdr:y>0.98994</cdr:y>
    </cdr:to>
    <cdr:sp macro="" textlink="">
      <cdr:nvSpPr>
        <cdr:cNvPr id="6554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0800" y="4467978"/>
          <a:ext cx="2373261" cy="22149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22860" rIns="27432" bIns="22860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© Institut für Wärmetechnik, TU-Graz</a:t>
          </a:r>
        </a:p>
      </cdr:txBody>
    </cdr:sp>
  </cdr:relSizeAnchor>
  <cdr:relSizeAnchor xmlns:cdr="http://schemas.openxmlformats.org/drawingml/2006/chartDrawing">
    <cdr:from>
      <cdr:x>0.38147</cdr:x>
      <cdr:y>0.87039</cdr:y>
    </cdr:from>
    <cdr:to>
      <cdr:x>0.47457</cdr:x>
      <cdr:y>0.91669</cdr:y>
    </cdr:to>
    <cdr:sp macro="" textlink="">
      <cdr:nvSpPr>
        <cdr:cNvPr id="65542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971737" y="4123557"/>
          <a:ext cx="724469" cy="21917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de-AT" sz="1200" b="1" i="0" u="none" strike="noStrike" baseline="0">
              <a:solidFill>
                <a:srgbClr val="000000"/>
              </a:solidFill>
              <a:latin typeface="Arial"/>
              <a:cs typeface="Arial"/>
            </a:rPr>
            <a:t>Süd</a:t>
          </a:r>
        </a:p>
      </cdr:txBody>
    </cdr:sp>
  </cdr:relSizeAnchor>
  <cdr:relSizeAnchor xmlns:cdr="http://schemas.openxmlformats.org/drawingml/2006/chartDrawing">
    <cdr:from>
      <cdr:x>0.46098</cdr:x>
      <cdr:y>0.08845</cdr:y>
    </cdr:from>
    <cdr:to>
      <cdr:x>0.7746</cdr:x>
      <cdr:y>0.15018</cdr:y>
    </cdr:to>
    <cdr:sp macro="" textlink="">
      <cdr:nvSpPr>
        <cdr:cNvPr id="65547" name="Text Box 11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590514" y="421894"/>
          <a:ext cx="2440519" cy="29223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BCADDACC-AC6F-41D9-8622-9B47E5FE32C3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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0.14292</cdr:x>
      <cdr:y>0.13646</cdr:y>
    </cdr:from>
    <cdr:to>
      <cdr:x>0.42271</cdr:x>
      <cdr:y>0.19648</cdr:y>
    </cdr:to>
    <cdr:sp macro="" textlink="">
      <cdr:nvSpPr>
        <cdr:cNvPr id="65548" name="Text Box 12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1115404" y="649189"/>
          <a:ext cx="2177251" cy="28411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ED0F2D92-81DD-4031-84D2-842A08415B18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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0.49062</cdr:x>
      <cdr:y>0.13524</cdr:y>
    </cdr:from>
    <cdr:to>
      <cdr:x>0.53605</cdr:x>
      <cdr:y>0.19477</cdr:y>
    </cdr:to>
    <cdr:sp macro="" textlink="">
      <cdr:nvSpPr>
        <cdr:cNvPr id="65550" name="Text Box 14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821114" y="643391"/>
          <a:ext cx="353587" cy="28179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CA4C2B28-7EE8-4145-BAFE-EE5A6E09F064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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0.43703</cdr:x>
      <cdr:y>0.13451</cdr:y>
    </cdr:from>
    <cdr:to>
      <cdr:x>0.48963</cdr:x>
      <cdr:y>0.19109</cdr:y>
    </cdr:to>
    <cdr:sp macro="" textlink="'Sonnenst.-Diagr-zyl.'!$D$3">
      <cdr:nvSpPr>
        <cdr:cNvPr id="65552" name="Text Box 16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404112" y="639912"/>
          <a:ext cx="409315" cy="26788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36576" tIns="27432" rIns="36576" bIns="27432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fld id="{DAE28E46-25E8-4291-AB89-16BC27C05504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0,9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0.50273</cdr:x>
      <cdr:y>0.49972</cdr:y>
    </cdr:from>
    <cdr:to>
      <cdr:x>0.53555</cdr:x>
      <cdr:y>0.55515</cdr:y>
    </cdr:to>
    <cdr:sp macro="" textlink="'Sonnenst.-Diagr-zyl.'!$D$2">
      <cdr:nvSpPr>
        <cdr:cNvPr id="65553" name="Text Box 17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07428" y="2360880"/>
          <a:ext cx="255071" cy="261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2DDE4DB1-F470-4A12-8F7A-2850770DD2F4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47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0.50273</cdr:x>
      <cdr:y>0.49972</cdr:y>
    </cdr:from>
    <cdr:to>
      <cdr:x>0.53555</cdr:x>
      <cdr:y>0.55515</cdr:y>
    </cdr:to>
    <cdr:sp macro="" textlink="'Sonnenst.-Diagr.'!$D$3">
      <cdr:nvSpPr>
        <cdr:cNvPr id="65554" name="Text Box 18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907428" y="2360880"/>
          <a:ext cx="255071" cy="261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5A895884-30B9-481F-955A-BDB47497984D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47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  <cdr:relSizeAnchor xmlns:cdr="http://schemas.openxmlformats.org/drawingml/2006/chartDrawing">
    <cdr:from>
      <cdr:x>0.44643</cdr:x>
      <cdr:y>0.08891</cdr:y>
    </cdr:from>
    <cdr:to>
      <cdr:x>0.47924</cdr:x>
      <cdr:y>0.14434</cdr:y>
    </cdr:to>
    <cdr:sp macro="" textlink="'Sonnenst.-Diagr-zyl.'!$D$2">
      <cdr:nvSpPr>
        <cdr:cNvPr id="65555" name="Text Box 19"/>
        <cdr:cNvSpPr txBox="1">
          <a:spLocks xmlns:a="http://schemas.openxmlformats.org/drawingml/2006/main" noChangeArrowheads="1" noTextEdit="1"/>
        </cdr:cNvSpPr>
      </cdr:nvSpPr>
      <cdr:spPr bwMode="auto">
        <a:xfrm xmlns:a="http://schemas.openxmlformats.org/drawingml/2006/main">
          <a:off x="3469803" y="420049"/>
          <a:ext cx="255071" cy="26186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27432" tIns="27432" rIns="27432" bIns="27432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fld id="{0281D5A6-F357-4147-BCE7-982EE2C70D9D}" type="TxLink">
            <a:rPr lang="de-AT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pPr algn="ctr" rtl="0">
              <a:defRPr sz="1000"/>
            </a:pPr>
            <a:t>47</a:t>
          </a:fld>
          <a:endParaRPr lang="de-AT" sz="1400" b="1" i="0" u="none" strike="noStrike" baseline="0">
            <a:solidFill>
              <a:srgbClr val="000000"/>
            </a:solidFill>
            <a:latin typeface="Arial"/>
            <a:cs typeface="Arial"/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722779</xdr:colOff>
      <xdr:row>3</xdr:row>
      <xdr:rowOff>119062</xdr:rowOff>
    </xdr:from>
    <xdr:to>
      <xdr:col>25</xdr:col>
      <xdr:colOff>713815</xdr:colOff>
      <xdr:row>20</xdr:row>
      <xdr:rowOff>109537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2"/>
  <dimension ref="B1:O32"/>
  <sheetViews>
    <sheetView showGridLines="0" zoomScale="85" zoomScaleNormal="85" workbookViewId="0">
      <selection activeCell="J4" sqref="J4:L4"/>
    </sheetView>
  </sheetViews>
  <sheetFormatPr baseColWidth="10" defaultRowHeight="12.75" x14ac:dyDescent="0.2"/>
  <cols>
    <col min="1" max="1" width="7.28515625" customWidth="1"/>
    <col min="2" max="2" width="17.85546875" customWidth="1"/>
    <col min="3" max="3" width="18.85546875" customWidth="1"/>
    <col min="4" max="4" width="5" customWidth="1"/>
    <col min="10" max="10" width="5.42578125" customWidth="1"/>
    <col min="11" max="11" width="13.42578125" customWidth="1"/>
    <col min="12" max="12" width="9.5703125" customWidth="1"/>
    <col min="14" max="14" width="20.140625" customWidth="1"/>
    <col min="15" max="15" width="9.5703125" customWidth="1"/>
  </cols>
  <sheetData>
    <row r="1" spans="2:15" ht="15.75" x14ac:dyDescent="0.25">
      <c r="B1" s="85" t="s">
        <v>47</v>
      </c>
      <c r="C1" s="85"/>
      <c r="J1" s="50" t="s">
        <v>46</v>
      </c>
    </row>
    <row r="2" spans="2:15" ht="15.75" customHeight="1" x14ac:dyDescent="0.2">
      <c r="B2" s="85"/>
      <c r="C2" s="85"/>
    </row>
    <row r="3" spans="2:15" ht="18" x14ac:dyDescent="0.25">
      <c r="B3" s="85"/>
      <c r="C3" s="85"/>
      <c r="D3" s="82">
        <v>47</v>
      </c>
      <c r="E3" s="41" t="s">
        <v>48</v>
      </c>
      <c r="J3" s="71" t="s">
        <v>40</v>
      </c>
      <c r="K3" s="71"/>
      <c r="L3" s="81">
        <v>2500</v>
      </c>
      <c r="N3" s="41" t="s">
        <v>41</v>
      </c>
      <c r="O3" s="81">
        <v>6500</v>
      </c>
    </row>
    <row r="4" spans="2:15" x14ac:dyDescent="0.2">
      <c r="J4" s="83"/>
      <c r="K4" s="83"/>
      <c r="L4" s="83"/>
    </row>
    <row r="5" spans="2:15" x14ac:dyDescent="0.2">
      <c r="J5" s="84"/>
      <c r="K5" s="84"/>
      <c r="L5" s="84"/>
      <c r="M5" s="69"/>
    </row>
    <row r="6" spans="2:15" x14ac:dyDescent="0.2">
      <c r="J6" s="69"/>
      <c r="K6" s="70"/>
      <c r="L6" s="70"/>
      <c r="M6" s="69"/>
    </row>
    <row r="7" spans="2:15" x14ac:dyDescent="0.2">
      <c r="J7" s="70"/>
      <c r="K7" s="69"/>
      <c r="L7" s="69"/>
      <c r="M7" s="69"/>
    </row>
    <row r="8" spans="2:15" x14ac:dyDescent="0.2">
      <c r="J8" s="70"/>
      <c r="K8" s="69"/>
      <c r="L8" s="69"/>
      <c r="M8" s="69"/>
    </row>
    <row r="9" spans="2:15" x14ac:dyDescent="0.2">
      <c r="J9" s="70"/>
      <c r="K9" s="69"/>
      <c r="L9" s="69"/>
      <c r="M9" s="69"/>
    </row>
    <row r="10" spans="2:15" x14ac:dyDescent="0.2">
      <c r="J10" s="70"/>
      <c r="K10" s="69"/>
      <c r="L10" s="69"/>
      <c r="M10" s="69"/>
    </row>
    <row r="11" spans="2:15" x14ac:dyDescent="0.2">
      <c r="J11" s="70"/>
      <c r="K11" s="69"/>
      <c r="L11" s="69"/>
      <c r="M11" s="69"/>
    </row>
    <row r="12" spans="2:15" x14ac:dyDescent="0.2">
      <c r="J12" s="70"/>
      <c r="K12" s="69"/>
      <c r="L12" s="69"/>
      <c r="M12" s="69"/>
    </row>
    <row r="13" spans="2:15" x14ac:dyDescent="0.2">
      <c r="J13" s="70"/>
      <c r="K13" s="69"/>
      <c r="L13" s="69"/>
      <c r="M13" s="69"/>
    </row>
    <row r="14" spans="2:15" x14ac:dyDescent="0.2">
      <c r="J14" s="70"/>
      <c r="K14" s="69"/>
      <c r="L14" s="69"/>
      <c r="M14" s="69"/>
    </row>
    <row r="15" spans="2:15" x14ac:dyDescent="0.2">
      <c r="J15" s="70"/>
      <c r="K15" s="69"/>
      <c r="L15" s="69"/>
      <c r="M15" s="69"/>
    </row>
    <row r="16" spans="2:15" x14ac:dyDescent="0.2">
      <c r="J16" s="70"/>
      <c r="K16" s="69"/>
      <c r="L16" s="69"/>
      <c r="M16" s="69"/>
    </row>
    <row r="17" spans="10:13" x14ac:dyDescent="0.2">
      <c r="J17" s="70"/>
      <c r="K17" s="69"/>
      <c r="L17" s="69"/>
      <c r="M17" s="69"/>
    </row>
    <row r="18" spans="10:13" x14ac:dyDescent="0.2">
      <c r="J18" s="70"/>
      <c r="K18" s="69"/>
      <c r="L18" s="69"/>
      <c r="M18" s="69"/>
    </row>
    <row r="19" spans="10:13" x14ac:dyDescent="0.2">
      <c r="J19" s="70"/>
      <c r="K19" s="69"/>
      <c r="L19" s="69"/>
      <c r="M19" s="69"/>
    </row>
    <row r="20" spans="10:13" x14ac:dyDescent="0.2">
      <c r="J20" s="70"/>
      <c r="K20" s="69"/>
      <c r="L20" s="69"/>
      <c r="M20" s="69"/>
    </row>
    <row r="21" spans="10:13" x14ac:dyDescent="0.2">
      <c r="J21" s="70"/>
      <c r="K21" s="69"/>
      <c r="L21" s="69"/>
      <c r="M21" s="69"/>
    </row>
    <row r="22" spans="10:13" x14ac:dyDescent="0.2">
      <c r="J22" s="70"/>
      <c r="K22" s="69"/>
      <c r="L22" s="69"/>
      <c r="M22" s="69"/>
    </row>
    <row r="23" spans="10:13" x14ac:dyDescent="0.2">
      <c r="J23" s="70"/>
      <c r="K23" s="69"/>
      <c r="L23" s="69"/>
      <c r="M23" s="69"/>
    </row>
    <row r="24" spans="10:13" x14ac:dyDescent="0.2">
      <c r="J24" s="70"/>
      <c r="K24" s="69"/>
      <c r="L24" s="69"/>
      <c r="M24" s="69"/>
    </row>
    <row r="25" spans="10:13" x14ac:dyDescent="0.2">
      <c r="J25" s="70"/>
      <c r="K25" s="69"/>
      <c r="L25" s="69"/>
      <c r="M25" s="69"/>
    </row>
    <row r="26" spans="10:13" x14ac:dyDescent="0.2">
      <c r="J26" s="70"/>
      <c r="K26" s="69"/>
      <c r="L26" s="69"/>
      <c r="M26" s="69"/>
    </row>
    <row r="27" spans="10:13" x14ac:dyDescent="0.2">
      <c r="J27" s="70"/>
      <c r="K27" s="69"/>
      <c r="L27" s="69"/>
      <c r="M27" s="69"/>
    </row>
    <row r="28" spans="10:13" x14ac:dyDescent="0.2">
      <c r="J28" s="70"/>
      <c r="K28" s="69"/>
      <c r="L28" s="69"/>
      <c r="M28" s="69"/>
    </row>
    <row r="29" spans="10:13" x14ac:dyDescent="0.2">
      <c r="J29" s="70"/>
      <c r="K29" s="69"/>
      <c r="L29" s="69"/>
      <c r="M29" s="69"/>
    </row>
    <row r="30" spans="10:13" x14ac:dyDescent="0.2">
      <c r="J30" s="70"/>
      <c r="K30" s="69"/>
      <c r="L30" s="69"/>
      <c r="M30" s="69"/>
    </row>
    <row r="31" spans="10:13" x14ac:dyDescent="0.2">
      <c r="J31" s="70"/>
      <c r="K31" s="69"/>
      <c r="L31" s="69"/>
      <c r="M31" s="69"/>
    </row>
    <row r="32" spans="10:13" x14ac:dyDescent="0.2">
      <c r="J32" s="69"/>
      <c r="K32" s="69"/>
      <c r="L32" s="69"/>
      <c r="M32" s="69"/>
    </row>
  </sheetData>
  <customSheetViews>
    <customSheetView guid="{5E467747-5281-4AF3-8A46-2B1CC4D71E94}" showGridLines="0" topLeftCell="B4">
      <selection activeCell="D4" sqref="D4"/>
      <pageMargins left="0.78740157499999996" right="0.78740157499999996" top="0.984251969" bottom="0.984251969" header="0.4921259845" footer="0.4921259845"/>
      <pageSetup paperSize="9" orientation="landscape" horizontalDpi="4294967292" verticalDpi="1200" r:id="rId1"/>
      <headerFooter alignWithMargins="0"/>
    </customSheetView>
  </customSheetViews>
  <mergeCells count="3">
    <mergeCell ref="J4:L4"/>
    <mergeCell ref="J5:L5"/>
    <mergeCell ref="B1:C3"/>
  </mergeCells>
  <phoneticPr fontId="0" type="noConversion"/>
  <pageMargins left="0.78740157499999996" right="0.78740157499999996" top="0.984251969" bottom="0.984251969" header="0.4921259845" footer="0.4921259845"/>
  <pageSetup paperSize="9" orientation="landscape" horizontalDpi="4294967292" verticalDpi="1200" r:id="rId2"/>
  <headerFooter alignWithMargins="0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3"/>
  <dimension ref="C2:E3"/>
  <sheetViews>
    <sheetView workbookViewId="0">
      <selection activeCell="F4" sqref="F4"/>
    </sheetView>
  </sheetViews>
  <sheetFormatPr baseColWidth="10" defaultRowHeight="12.75" x14ac:dyDescent="0.2"/>
  <cols>
    <col min="1" max="1" width="7.28515625" customWidth="1"/>
    <col min="2" max="2" width="17.85546875" customWidth="1"/>
    <col min="3" max="3" width="24.28515625" customWidth="1"/>
    <col min="4" max="4" width="6" customWidth="1"/>
  </cols>
  <sheetData>
    <row r="2" spans="3:5" ht="18" x14ac:dyDescent="0.25">
      <c r="C2" s="41" t="s">
        <v>19</v>
      </c>
      <c r="D2" s="66">
        <f>'Sonnenst.-Diagr.'!D3</f>
        <v>47</v>
      </c>
      <c r="E2" s="41" t="s">
        <v>20</v>
      </c>
    </row>
    <row r="3" spans="3:5" ht="18" x14ac:dyDescent="0.25">
      <c r="C3" s="41" t="s">
        <v>28</v>
      </c>
      <c r="D3" s="67">
        <v>0.9</v>
      </c>
      <c r="E3" s="41" t="s">
        <v>27</v>
      </c>
    </row>
  </sheetData>
  <customSheetViews>
    <customSheetView guid="{5E467747-5281-4AF3-8A46-2B1CC4D71E94}" state="veryHidden">
      <selection activeCell="F4" sqref="F4"/>
      <pageMargins left="0.78740157499999996" right="0.78740157499999996" top="0.984251969" bottom="0.984251969" header="0.4921259845" footer="0.4921259845"/>
      <headerFooter alignWithMargins="0"/>
    </customSheetView>
  </customSheetViews>
  <phoneticPr fontId="0" type="noConversion"/>
  <pageMargins left="0.78740157499999996" right="0.78740157499999996" top="0.984251969" bottom="0.984251969" header="0.4921259845" footer="0.492125984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1"/>
  <dimension ref="A1:S81"/>
  <sheetViews>
    <sheetView zoomScale="85" zoomScaleNormal="85" workbookViewId="0">
      <selection activeCell="B6" sqref="B6"/>
    </sheetView>
  </sheetViews>
  <sheetFormatPr baseColWidth="10" defaultRowHeight="12.75" x14ac:dyDescent="0.2"/>
  <cols>
    <col min="1" max="1" width="9" customWidth="1"/>
    <col min="2" max="2" width="8" customWidth="1"/>
    <col min="3" max="3" width="10.7109375" customWidth="1"/>
    <col min="4" max="4" width="10.28515625" customWidth="1"/>
    <col min="5" max="5" width="10.5703125" customWidth="1"/>
    <col min="6" max="6" width="10.140625" customWidth="1"/>
    <col min="7" max="7" width="9.5703125" customWidth="1"/>
    <col min="8" max="8" width="7.85546875" customWidth="1"/>
    <col min="9" max="9" width="3.7109375" customWidth="1"/>
    <col min="10" max="10" width="6.7109375" customWidth="1"/>
    <col min="11" max="11" width="3.42578125" customWidth="1"/>
    <col min="12" max="12" width="4.7109375" customWidth="1"/>
    <col min="13" max="13" width="6.7109375" customWidth="1"/>
    <col min="14" max="14" width="6.28515625" customWidth="1"/>
    <col min="15" max="15" width="6.5703125" customWidth="1"/>
    <col min="16" max="16" width="6.28515625" customWidth="1"/>
    <col min="17" max="17" width="6.140625" customWidth="1"/>
    <col min="18" max="19" width="6.28515625" customWidth="1"/>
  </cols>
  <sheetData>
    <row r="1" spans="1:19" ht="15.75" x14ac:dyDescent="0.25">
      <c r="A1" s="50" t="s">
        <v>21</v>
      </c>
    </row>
    <row r="2" spans="1:19" x14ac:dyDescent="0.2">
      <c r="A2" s="91" t="s">
        <v>22</v>
      </c>
    </row>
    <row r="4" spans="1:19" x14ac:dyDescent="0.2">
      <c r="A4" s="42"/>
      <c r="B4" s="43" t="s">
        <v>29</v>
      </c>
      <c r="C4" s="43" t="s">
        <v>31</v>
      </c>
      <c r="D4" s="43" t="s">
        <v>32</v>
      </c>
      <c r="E4" s="43" t="s">
        <v>33</v>
      </c>
      <c r="F4" s="44" t="s">
        <v>34</v>
      </c>
      <c r="G4" s="44" t="s">
        <v>35</v>
      </c>
      <c r="H4" s="45" t="s">
        <v>30</v>
      </c>
    </row>
    <row r="5" spans="1:19" x14ac:dyDescent="0.2">
      <c r="A5" s="35" t="s">
        <v>5</v>
      </c>
      <c r="B5" s="36">
        <v>355</v>
      </c>
      <c r="C5" s="36">
        <v>21</v>
      </c>
      <c r="D5" s="36">
        <v>52</v>
      </c>
      <c r="E5" s="36">
        <v>80</v>
      </c>
      <c r="F5" s="36">
        <v>111</v>
      </c>
      <c r="G5" s="36">
        <v>141</v>
      </c>
      <c r="H5" s="37">
        <v>172</v>
      </c>
      <c r="J5" s="32" t="s">
        <v>37</v>
      </c>
    </row>
    <row r="6" spans="1:19" x14ac:dyDescent="0.2">
      <c r="A6" s="38" t="s">
        <v>12</v>
      </c>
      <c r="B6" s="39">
        <f t="shared" ref="B6:H6" si="0">23.45*SIN(2*PI()*(284+B5)/365)</f>
        <v>-23.449782846813658</v>
      </c>
      <c r="C6" s="39">
        <f t="shared" si="0"/>
        <v>-20.13801482156758</v>
      </c>
      <c r="D6" s="39">
        <f t="shared" si="0"/>
        <v>-11.226308550715235</v>
      </c>
      <c r="E6" s="39">
        <f t="shared" si="0"/>
        <v>-0.40365320185433734</v>
      </c>
      <c r="F6" s="39">
        <f t="shared" si="0"/>
        <v>11.57903665125146</v>
      </c>
      <c r="G6" s="39">
        <f t="shared" si="0"/>
        <v>20.138014821567573</v>
      </c>
      <c r="H6" s="40">
        <f t="shared" si="0"/>
        <v>23.449782846813658</v>
      </c>
      <c r="J6" s="33" t="s">
        <v>13</v>
      </c>
    </row>
    <row r="7" spans="1:19" x14ac:dyDescent="0.2">
      <c r="A7" s="51" t="s">
        <v>0</v>
      </c>
      <c r="B7" s="52">
        <f>'Sonnenst.-Diagr.'!D3</f>
        <v>47</v>
      </c>
      <c r="J7" s="33" t="s">
        <v>14</v>
      </c>
    </row>
    <row r="8" spans="1:19" x14ac:dyDescent="0.2">
      <c r="A8" s="15"/>
      <c r="B8" s="16"/>
      <c r="C8" s="16"/>
      <c r="D8" s="16"/>
      <c r="E8" s="16"/>
      <c r="F8" s="17" t="s">
        <v>15</v>
      </c>
      <c r="G8" s="16"/>
      <c r="H8" s="18"/>
      <c r="J8" s="33"/>
    </row>
    <row r="9" spans="1:19" x14ac:dyDescent="0.2">
      <c r="A9" s="28" t="s">
        <v>1</v>
      </c>
      <c r="B9" s="29"/>
      <c r="C9" s="29"/>
      <c r="D9" s="29"/>
      <c r="E9" s="29"/>
      <c r="F9" s="29"/>
      <c r="G9" s="29"/>
      <c r="H9" s="30"/>
      <c r="J9" s="33"/>
      <c r="K9" s="31" t="s">
        <v>18</v>
      </c>
      <c r="M9" s="1"/>
      <c r="N9" s="2"/>
      <c r="O9" s="3" t="s">
        <v>17</v>
      </c>
      <c r="P9" s="2"/>
      <c r="Q9" s="2"/>
      <c r="R9" s="2"/>
      <c r="S9" s="4"/>
    </row>
    <row r="10" spans="1:19" x14ac:dyDescent="0.2">
      <c r="A10" s="28" t="s">
        <v>3</v>
      </c>
      <c r="B10" s="29"/>
      <c r="C10" s="29"/>
      <c r="D10" s="29"/>
      <c r="E10" s="29"/>
      <c r="F10" s="29"/>
      <c r="G10" s="29"/>
      <c r="H10" s="30"/>
      <c r="J10" s="33"/>
      <c r="K10" s="10"/>
      <c r="M10" s="5" t="s">
        <v>23</v>
      </c>
      <c r="N10" s="6" t="s">
        <v>7</v>
      </c>
      <c r="O10" s="6" t="s">
        <v>8</v>
      </c>
      <c r="P10" s="6" t="s">
        <v>10</v>
      </c>
      <c r="Q10" s="7" t="s">
        <v>9</v>
      </c>
      <c r="R10" s="7" t="s">
        <v>11</v>
      </c>
      <c r="S10" s="8" t="s">
        <v>24</v>
      </c>
    </row>
    <row r="11" spans="1:19" x14ac:dyDescent="0.2">
      <c r="A11" s="19">
        <v>0</v>
      </c>
      <c r="B11" s="20">
        <f t="shared" ref="B11:H11" si="1">ASIN(SIN($B$7*PI()/180)*SIN(B$6*PI()/180)+COS($B$7*PI()/180)*COS(B$6*PI()/180)*COS($J11*PI()/180))*180/PI()</f>
        <v>-66.449782846813662</v>
      </c>
      <c r="C11" s="20">
        <f t="shared" si="1"/>
        <v>-63.13801482156758</v>
      </c>
      <c r="D11" s="20">
        <f t="shared" si="1"/>
        <v>-54.226308550715238</v>
      </c>
      <c r="E11" s="20">
        <f t="shared" si="1"/>
        <v>-43.40365320185434</v>
      </c>
      <c r="F11" s="20">
        <f t="shared" si="1"/>
        <v>-31.42096334874854</v>
      </c>
      <c r="G11" s="20">
        <f t="shared" si="1"/>
        <v>-22.861985178432423</v>
      </c>
      <c r="H11" s="21">
        <f t="shared" si="1"/>
        <v>-19.550217153186345</v>
      </c>
      <c r="J11" s="33">
        <f>A11*15-180</f>
        <v>-180</v>
      </c>
      <c r="K11" s="10">
        <f t="shared" ref="K11:K44" si="2">IF(J11&gt;=0,1,-1)</f>
        <v>-1</v>
      </c>
      <c r="M11" s="9">
        <f t="shared" ref="M11:M44" si="3">IF(ABS(TAN(B$6*PI()/180)/TAN($B$7*PI()/180))&gt;=1,1,IF(ABS($J11)&lt;(ACOS(TAN(B$6*PI()/180)/TAN($B$7*PI()/180))*180/PI()),1,-1))</f>
        <v>-1</v>
      </c>
      <c r="N11" s="9">
        <f t="shared" ref="N11:N44" si="4">IF(ABS(TAN(C$6*PI()/180)/TAN($B$7*PI()/180))&gt;=1,1,IF(ABS($J11)&lt;(ACOS(TAN(C$6*PI()/180)/TAN($B$7*PI()/180))*180/PI()),1,-1))</f>
        <v>-1</v>
      </c>
      <c r="O11" s="9">
        <f t="shared" ref="O11:O44" si="5">IF(ABS(TAN(D$6*PI()/180)/TAN($B$7*PI()/180))&gt;=1,1,IF(ABS($J11)&lt;(ACOS(TAN(D$6*PI()/180)/TAN($B$7*PI()/180))*180/PI()),1,-1))</f>
        <v>-1</v>
      </c>
      <c r="P11" s="9">
        <f t="shared" ref="P11:P44" si="6">IF(ABS(TAN(E$6*PI()/180)/TAN($B$7*PI()/180))&gt;=1,1,IF(ABS($J11)&lt;(ACOS(TAN(E$6*PI()/180)/TAN($B$7*PI()/180))*180/PI()),1,-1))</f>
        <v>-1</v>
      </c>
      <c r="Q11" s="9">
        <f t="shared" ref="Q11:Q44" si="7">IF(ABS(TAN(F$6*PI()/180)/TAN($B$7*PI()/180))&gt;=1,1,IF(ABS($J11)&lt;(ACOS(TAN(F$6*PI()/180)/TAN($B$7*PI()/180))*180/PI()),1,-1))</f>
        <v>-1</v>
      </c>
      <c r="R11" s="9">
        <f t="shared" ref="R11:R44" si="8">IF(ABS(TAN(G$6*PI()/180)/TAN($B$7*PI()/180))&gt;=1,1,IF(ABS($J11)&lt;(ACOS(TAN(G$6*PI()/180)/TAN($B$7*PI()/180))*180/PI()),1,-1))</f>
        <v>-1</v>
      </c>
      <c r="S11" s="13">
        <f t="shared" ref="S11:S44" si="9">IF(ABS(TAN(H$6*PI()/180)/TAN($B$7*PI()/180))&gt;=1,1,IF(ABS($J11)&lt;(ACOS(TAN(H$6*PI()/180)/TAN($B$7*PI()/180))*180/PI()),1,-1))</f>
        <v>-1</v>
      </c>
    </row>
    <row r="12" spans="1:19" x14ac:dyDescent="0.2">
      <c r="A12" s="19">
        <v>1</v>
      </c>
      <c r="B12" s="20">
        <f t="shared" ref="B12:H27" si="10">ASIN(SIN($B$7*PI()/180)*SIN(B$6*PI()/180)+COS($B$7*PI()/180)*COS(B$6*PI()/180)*COS($J12*PI()/180))*180/PI()</f>
        <v>-63.558696085769249</v>
      </c>
      <c r="C12" s="20">
        <f t="shared" si="10"/>
        <v>-60.491152833993723</v>
      </c>
      <c r="D12" s="20">
        <f t="shared" si="10"/>
        <v>-52.04913616409695</v>
      </c>
      <c r="E12" s="20">
        <f t="shared" si="10"/>
        <v>-41.597676143776631</v>
      </c>
      <c r="F12" s="20">
        <f t="shared" si="10"/>
        <v>-29.904531196622447</v>
      </c>
      <c r="G12" s="20">
        <f t="shared" si="10"/>
        <v>-21.511921233908559</v>
      </c>
      <c r="H12" s="21">
        <f t="shared" si="10"/>
        <v>-18.259041660573278</v>
      </c>
      <c r="J12" s="33">
        <f t="shared" ref="J12:J44" si="11">A12*15-180</f>
        <v>-165</v>
      </c>
      <c r="K12" s="10">
        <f t="shared" si="2"/>
        <v>-1</v>
      </c>
      <c r="M12" s="9">
        <f t="shared" si="3"/>
        <v>-1</v>
      </c>
      <c r="N12" s="9">
        <f t="shared" si="4"/>
        <v>-1</v>
      </c>
      <c r="O12" s="9">
        <f t="shared" si="5"/>
        <v>-1</v>
      </c>
      <c r="P12" s="9">
        <f t="shared" si="6"/>
        <v>-1</v>
      </c>
      <c r="Q12" s="9">
        <f t="shared" si="7"/>
        <v>-1</v>
      </c>
      <c r="R12" s="9">
        <f t="shared" si="8"/>
        <v>-1</v>
      </c>
      <c r="S12" s="13">
        <f t="shared" si="9"/>
        <v>-1</v>
      </c>
    </row>
    <row r="13" spans="1:19" x14ac:dyDescent="0.2">
      <c r="A13" s="19">
        <v>2</v>
      </c>
      <c r="B13" s="20">
        <f t="shared" si="10"/>
        <v>-56.39636600557359</v>
      </c>
      <c r="C13" s="20">
        <f t="shared" si="10"/>
        <v>-53.737240256002067</v>
      </c>
      <c r="D13" s="20">
        <f t="shared" si="10"/>
        <v>-46.195856224898598</v>
      </c>
      <c r="E13" s="20">
        <f t="shared" si="10"/>
        <v>-36.567232722649862</v>
      </c>
      <c r="F13" s="20">
        <f t="shared" si="10"/>
        <v>-25.582542036539202</v>
      </c>
      <c r="G13" s="20">
        <f t="shared" si="10"/>
        <v>-17.621530430521151</v>
      </c>
      <c r="H13" s="21">
        <f t="shared" si="10"/>
        <v>-14.525378948821444</v>
      </c>
      <c r="J13" s="33">
        <f t="shared" si="11"/>
        <v>-150</v>
      </c>
      <c r="K13" s="10">
        <f t="shared" si="2"/>
        <v>-1</v>
      </c>
      <c r="M13" s="9">
        <f t="shared" si="3"/>
        <v>-1</v>
      </c>
      <c r="N13" s="9">
        <f t="shared" si="4"/>
        <v>-1</v>
      </c>
      <c r="O13" s="9">
        <f t="shared" si="5"/>
        <v>-1</v>
      </c>
      <c r="P13" s="9">
        <f t="shared" si="6"/>
        <v>-1</v>
      </c>
      <c r="Q13" s="9">
        <f t="shared" si="7"/>
        <v>-1</v>
      </c>
      <c r="R13" s="9">
        <f t="shared" si="8"/>
        <v>-1</v>
      </c>
      <c r="S13" s="13">
        <f t="shared" si="9"/>
        <v>-1</v>
      </c>
    </row>
    <row r="14" spans="1:19" x14ac:dyDescent="0.2">
      <c r="A14" s="19">
        <v>3</v>
      </c>
      <c r="B14" s="20">
        <f t="shared" si="10"/>
        <v>-47.176849540295564</v>
      </c>
      <c r="C14" s="20">
        <f t="shared" si="10"/>
        <v>-44.793725179659226</v>
      </c>
      <c r="D14" s="20">
        <f t="shared" si="10"/>
        <v>-37.981116439537026</v>
      </c>
      <c r="E14" s="20">
        <f t="shared" si="10"/>
        <v>-29.168921711829356</v>
      </c>
      <c r="F14" s="20">
        <f t="shared" si="10"/>
        <v>-19.004015247668914</v>
      </c>
      <c r="G14" s="20">
        <f t="shared" si="10"/>
        <v>-11.59378438436549</v>
      </c>
      <c r="H14" s="21">
        <f t="shared" si="10"/>
        <v>-8.7067893291429481</v>
      </c>
      <c r="J14" s="33">
        <f t="shared" si="11"/>
        <v>-135</v>
      </c>
      <c r="K14" s="10">
        <f t="shared" si="2"/>
        <v>-1</v>
      </c>
      <c r="M14" s="9">
        <f t="shared" si="3"/>
        <v>-1</v>
      </c>
      <c r="N14" s="9">
        <f t="shared" si="4"/>
        <v>-1</v>
      </c>
      <c r="O14" s="9">
        <f t="shared" si="5"/>
        <v>-1</v>
      </c>
      <c r="P14" s="9">
        <f t="shared" si="6"/>
        <v>-1</v>
      </c>
      <c r="Q14" s="9">
        <f t="shared" si="7"/>
        <v>-1</v>
      </c>
      <c r="R14" s="9">
        <f t="shared" si="8"/>
        <v>-1</v>
      </c>
      <c r="S14" s="13">
        <f t="shared" si="9"/>
        <v>-1</v>
      </c>
    </row>
    <row r="15" spans="1:19" x14ac:dyDescent="0.2">
      <c r="A15" s="19">
        <v>4</v>
      </c>
      <c r="B15" s="20">
        <f>ASIN(SIN($B$7*PI()/180)*SIN(B$6*PI()/180)+COS($B$7*PI()/180)*COS(B$6*PI()/180)*COS($J15*PI()/180))*180/PI()</f>
        <v>-37.147891518052447</v>
      </c>
      <c r="C15" s="20">
        <f t="shared" si="10"/>
        <v>-34.885966025982547</v>
      </c>
      <c r="D15" s="20">
        <f t="shared" si="10"/>
        <v>-28.480385048303976</v>
      </c>
      <c r="E15" s="20">
        <f t="shared" si="10"/>
        <v>-20.251591588825757</v>
      </c>
      <c r="F15" s="20">
        <f t="shared" si="10"/>
        <v>-10.793068101197379</v>
      </c>
      <c r="G15" s="20">
        <f t="shared" si="10"/>
        <v>-3.9198036798406068</v>
      </c>
      <c r="H15" s="21">
        <f t="shared" si="10"/>
        <v>-1.248982234938472</v>
      </c>
      <c r="J15" s="33">
        <f t="shared" si="11"/>
        <v>-120</v>
      </c>
      <c r="K15" s="10">
        <f t="shared" si="2"/>
        <v>-1</v>
      </c>
      <c r="M15" s="9">
        <f>IF(ABS(TAN(B$6*PI()/180)/TAN($B$7*PI()/180))&gt;=1,1,IF(ABS($J15)&lt;(ACOS(TAN(B$6*PI()/180)/TAN($B$7*PI()/180))*180/PI()),1,-1))</f>
        <v>-1</v>
      </c>
      <c r="N15" s="9">
        <f t="shared" si="4"/>
        <v>-1</v>
      </c>
      <c r="O15" s="9">
        <f t="shared" si="5"/>
        <v>-1</v>
      </c>
      <c r="P15" s="9">
        <f t="shared" si="6"/>
        <v>-1</v>
      </c>
      <c r="Q15" s="9">
        <f t="shared" si="7"/>
        <v>-1</v>
      </c>
      <c r="R15" s="9">
        <f t="shared" si="8"/>
        <v>-1</v>
      </c>
      <c r="S15" s="13">
        <f t="shared" si="9"/>
        <v>-1</v>
      </c>
    </row>
    <row r="16" spans="1:19" x14ac:dyDescent="0.2">
      <c r="A16" s="19">
        <v>5</v>
      </c>
      <c r="B16" s="20">
        <f t="shared" si="10"/>
        <v>-26.934677909479763</v>
      </c>
      <c r="C16" s="20">
        <f t="shared" si="10"/>
        <v>-24.677834418232155</v>
      </c>
      <c r="D16" s="20">
        <f t="shared" si="10"/>
        <v>-18.392216775714267</v>
      </c>
      <c r="E16" s="20">
        <f t="shared" si="10"/>
        <v>-10.466592349860345</v>
      </c>
      <c r="F16" s="20">
        <f t="shared" si="10"/>
        <v>-1.4970186066316553</v>
      </c>
      <c r="G16" s="20">
        <f t="shared" si="10"/>
        <v>4.9375147960916648</v>
      </c>
      <c r="H16" s="21">
        <f t="shared" si="10"/>
        <v>7.4177578539191718</v>
      </c>
      <c r="J16" s="33">
        <f t="shared" si="11"/>
        <v>-105</v>
      </c>
      <c r="K16" s="10">
        <f t="shared" si="2"/>
        <v>-1</v>
      </c>
      <c r="M16" s="9">
        <f>IF(ABS(TAN(B$6*PI()/180)/TAN($B$7*PI()/180))&gt;=1,1,IF(ABS($J16)&lt;(ACOS(TAN(B$6*PI()/180)/TAN($B$7*PI()/180))*180/PI()),1,-1))</f>
        <v>1</v>
      </c>
      <c r="N16" s="9">
        <f t="shared" si="4"/>
        <v>1</v>
      </c>
      <c r="O16" s="9">
        <f t="shared" si="5"/>
        <v>-1</v>
      </c>
      <c r="P16" s="9">
        <f t="shared" si="6"/>
        <v>-1</v>
      </c>
      <c r="Q16" s="9">
        <f t="shared" si="7"/>
        <v>-1</v>
      </c>
      <c r="R16" s="9">
        <f t="shared" si="8"/>
        <v>-1</v>
      </c>
      <c r="S16" s="13">
        <f t="shared" si="9"/>
        <v>-1</v>
      </c>
    </row>
    <row r="17" spans="1:19" x14ac:dyDescent="0.2">
      <c r="A17" s="19">
        <v>6</v>
      </c>
      <c r="B17" s="20">
        <f>ASIN(SIN($B$7*PI()/180)*SIN(B$6*PI()/180)+COS($B$7*PI()/180)*COS(B$6*PI()/180)*COS($J17*PI()/180))*180/PI()</f>
        <v>-16.920149409575014</v>
      </c>
      <c r="C17" s="20">
        <f t="shared" si="10"/>
        <v>-14.583603852303304</v>
      </c>
      <c r="D17" s="20">
        <f t="shared" si="10"/>
        <v>-8.1857879064448884</v>
      </c>
      <c r="E17" s="20">
        <f t="shared" si="10"/>
        <v>-0.29521212748105485</v>
      </c>
      <c r="F17" s="20">
        <f t="shared" si="10"/>
        <v>8.4413504750003856</v>
      </c>
      <c r="G17" s="20">
        <f t="shared" si="10"/>
        <v>14.583603852303304</v>
      </c>
      <c r="H17" s="21">
        <f t="shared" si="10"/>
        <v>16.920149409575021</v>
      </c>
      <c r="J17" s="33">
        <f t="shared" si="11"/>
        <v>-90</v>
      </c>
      <c r="K17" s="10">
        <f t="shared" si="2"/>
        <v>-1</v>
      </c>
      <c r="M17" s="9">
        <f t="shared" si="3"/>
        <v>1</v>
      </c>
      <c r="N17" s="9">
        <f t="shared" si="4"/>
        <v>1</v>
      </c>
      <c r="O17" s="9">
        <f t="shared" si="5"/>
        <v>1</v>
      </c>
      <c r="P17" s="9">
        <f t="shared" si="6"/>
        <v>1</v>
      </c>
      <c r="Q17" s="9">
        <f t="shared" si="7"/>
        <v>-1</v>
      </c>
      <c r="R17" s="9">
        <f t="shared" si="8"/>
        <v>-1</v>
      </c>
      <c r="S17" s="13">
        <f t="shared" si="9"/>
        <v>-1</v>
      </c>
    </row>
    <row r="18" spans="1:19" x14ac:dyDescent="0.2">
      <c r="A18" s="19">
        <v>7</v>
      </c>
      <c r="B18" s="20">
        <f t="shared" ref="B18:H44" si="12">ASIN(SIN($B$7*PI()/180)*SIN(B$6*PI()/180)+COS($B$7*PI()/180)*COS(B$6*PI()/180)*COS($J18*PI()/180))*180/PI()</f>
        <v>-7.4177578539191762</v>
      </c>
      <c r="C18" s="20">
        <f t="shared" si="10"/>
        <v>-4.9375147960916754</v>
      </c>
      <c r="D18" s="20">
        <f t="shared" si="10"/>
        <v>1.7623122180216937</v>
      </c>
      <c r="E18" s="20">
        <f t="shared" si="10"/>
        <v>9.8667495503395255</v>
      </c>
      <c r="F18" s="20">
        <f t="shared" si="10"/>
        <v>18.645921857041124</v>
      </c>
      <c r="G18" s="20">
        <f t="shared" si="10"/>
        <v>24.677834418232138</v>
      </c>
      <c r="H18" s="21">
        <f t="shared" si="10"/>
        <v>26.934677909479763</v>
      </c>
      <c r="J18" s="33">
        <f t="shared" si="11"/>
        <v>-75</v>
      </c>
      <c r="K18" s="10">
        <f t="shared" si="2"/>
        <v>-1</v>
      </c>
      <c r="M18" s="9">
        <f t="shared" si="3"/>
        <v>1</v>
      </c>
      <c r="N18" s="9">
        <f t="shared" si="4"/>
        <v>1</v>
      </c>
      <c r="O18" s="9">
        <f t="shared" si="5"/>
        <v>1</v>
      </c>
      <c r="P18" s="9">
        <f t="shared" si="6"/>
        <v>1</v>
      </c>
      <c r="Q18" s="9">
        <f t="shared" si="7"/>
        <v>1</v>
      </c>
      <c r="R18" s="9">
        <f t="shared" si="8"/>
        <v>-1</v>
      </c>
      <c r="S18" s="13">
        <f t="shared" si="9"/>
        <v>-1</v>
      </c>
    </row>
    <row r="19" spans="1:19" x14ac:dyDescent="0.2">
      <c r="A19" s="19">
        <v>8</v>
      </c>
      <c r="B19" s="20">
        <f t="shared" si="12"/>
        <v>1.2489822349384847</v>
      </c>
      <c r="C19" s="20">
        <f t="shared" si="10"/>
        <v>3.9198036798406131</v>
      </c>
      <c r="D19" s="20">
        <f t="shared" si="10"/>
        <v>11.074840016330455</v>
      </c>
      <c r="E19" s="20">
        <f t="shared" si="10"/>
        <v>19.623523613506791</v>
      </c>
      <c r="F19" s="20">
        <f t="shared" si="10"/>
        <v>28.741347975084683</v>
      </c>
      <c r="G19" s="20">
        <f t="shared" si="10"/>
        <v>34.885966025982547</v>
      </c>
      <c r="H19" s="21">
        <f t="shared" si="10"/>
        <v>37.147891518052461</v>
      </c>
      <c r="J19" s="33">
        <f t="shared" si="11"/>
        <v>-60</v>
      </c>
      <c r="K19" s="10">
        <f t="shared" si="2"/>
        <v>-1</v>
      </c>
      <c r="M19" s="9">
        <f t="shared" si="3"/>
        <v>1</v>
      </c>
      <c r="N19" s="9">
        <f t="shared" si="4"/>
        <v>1</v>
      </c>
      <c r="O19" s="9">
        <f t="shared" si="5"/>
        <v>1</v>
      </c>
      <c r="P19" s="9">
        <f t="shared" si="6"/>
        <v>1</v>
      </c>
      <c r="Q19" s="9">
        <f t="shared" si="7"/>
        <v>1</v>
      </c>
      <c r="R19" s="9">
        <f t="shared" si="8"/>
        <v>1</v>
      </c>
      <c r="S19" s="13">
        <f t="shared" si="9"/>
        <v>1</v>
      </c>
    </row>
    <row r="20" spans="1:19" x14ac:dyDescent="0.2">
      <c r="A20" s="19">
        <v>9</v>
      </c>
      <c r="B20" s="20">
        <f t="shared" si="12"/>
        <v>8.7067893291429517</v>
      </c>
      <c r="C20" s="20">
        <f t="shared" si="10"/>
        <v>11.593784384365486</v>
      </c>
      <c r="D20" s="20">
        <f t="shared" si="10"/>
        <v>19.307315500160371</v>
      </c>
      <c r="E20" s="20">
        <f t="shared" si="10"/>
        <v>28.494949770405814</v>
      </c>
      <c r="F20" s="20">
        <f t="shared" si="10"/>
        <v>38.259803846747509</v>
      </c>
      <c r="G20" s="20">
        <f t="shared" si="10"/>
        <v>44.793725179659226</v>
      </c>
      <c r="H20" s="21">
        <f t="shared" si="10"/>
        <v>47.176849540295578</v>
      </c>
      <c r="J20" s="33">
        <f t="shared" si="11"/>
        <v>-45</v>
      </c>
      <c r="K20" s="10">
        <f t="shared" si="2"/>
        <v>-1</v>
      </c>
      <c r="M20" s="9">
        <f t="shared" si="3"/>
        <v>1</v>
      </c>
      <c r="N20" s="9">
        <f t="shared" si="4"/>
        <v>1</v>
      </c>
      <c r="O20" s="9">
        <f t="shared" si="5"/>
        <v>1</v>
      </c>
      <c r="P20" s="9">
        <f t="shared" si="6"/>
        <v>1</v>
      </c>
      <c r="Q20" s="9">
        <f t="shared" si="7"/>
        <v>1</v>
      </c>
      <c r="R20" s="9">
        <f t="shared" si="8"/>
        <v>1</v>
      </c>
      <c r="S20" s="13">
        <f t="shared" si="9"/>
        <v>1</v>
      </c>
    </row>
    <row r="21" spans="1:19" x14ac:dyDescent="0.2">
      <c r="A21" s="19">
        <v>10</v>
      </c>
      <c r="B21" s="20">
        <f t="shared" si="12"/>
        <v>14.525378948821444</v>
      </c>
      <c r="C21" s="20">
        <f t="shared" si="10"/>
        <v>17.621530430521144</v>
      </c>
      <c r="D21" s="20">
        <f t="shared" si="10"/>
        <v>25.909015831129999</v>
      </c>
      <c r="E21" s="20">
        <f t="shared" si="10"/>
        <v>35.835553416340765</v>
      </c>
      <c r="F21" s="20">
        <f t="shared" si="10"/>
        <v>46.502536317780965</v>
      </c>
      <c r="G21" s="20">
        <f t="shared" si="10"/>
        <v>53.737240256002067</v>
      </c>
      <c r="H21" s="21">
        <f t="shared" si="10"/>
        <v>56.39636600557359</v>
      </c>
      <c r="J21" s="33">
        <f t="shared" si="11"/>
        <v>-30</v>
      </c>
      <c r="K21" s="10">
        <f t="shared" si="2"/>
        <v>-1</v>
      </c>
      <c r="M21" s="9">
        <f t="shared" si="3"/>
        <v>1</v>
      </c>
      <c r="N21" s="9">
        <f t="shared" si="4"/>
        <v>1</v>
      </c>
      <c r="O21" s="9">
        <f t="shared" si="5"/>
        <v>1</v>
      </c>
      <c r="P21" s="9">
        <f t="shared" si="6"/>
        <v>1</v>
      </c>
      <c r="Q21" s="9">
        <f t="shared" si="7"/>
        <v>1</v>
      </c>
      <c r="R21" s="9">
        <f t="shared" si="8"/>
        <v>1</v>
      </c>
      <c r="S21" s="13">
        <f t="shared" si="9"/>
        <v>1</v>
      </c>
    </row>
    <row r="22" spans="1:19" x14ac:dyDescent="0.2">
      <c r="A22" s="19">
        <v>10.5</v>
      </c>
      <c r="B22" s="20">
        <f t="shared" si="12"/>
        <v>16.678824175067184</v>
      </c>
      <c r="C22" s="20">
        <f t="shared" si="10"/>
        <v>19.863005001330681</v>
      </c>
      <c r="D22" s="20">
        <f t="shared" si="10"/>
        <v>28.401340554397173</v>
      </c>
      <c r="E22" s="20">
        <f t="shared" si="10"/>
        <v>38.676043537106636</v>
      </c>
      <c r="F22" s="20">
        <f t="shared" si="10"/>
        <v>49.823284631899419</v>
      </c>
      <c r="G22" s="20">
        <f t="shared" si="10"/>
        <v>57.49634760770423</v>
      </c>
      <c r="H22" s="21">
        <f t="shared" si="10"/>
        <v>60.352347859088042</v>
      </c>
      <c r="J22" s="33">
        <f t="shared" si="11"/>
        <v>-22.5</v>
      </c>
      <c r="K22" s="10">
        <f t="shared" si="2"/>
        <v>-1</v>
      </c>
      <c r="M22" s="9">
        <f t="shared" si="3"/>
        <v>1</v>
      </c>
      <c r="N22" s="9">
        <f t="shared" si="4"/>
        <v>1</v>
      </c>
      <c r="O22" s="9">
        <f t="shared" si="5"/>
        <v>1</v>
      </c>
      <c r="P22" s="9">
        <f t="shared" si="6"/>
        <v>1</v>
      </c>
      <c r="Q22" s="9">
        <f t="shared" si="7"/>
        <v>1</v>
      </c>
      <c r="R22" s="9">
        <f t="shared" si="8"/>
        <v>1</v>
      </c>
      <c r="S22" s="13">
        <f t="shared" si="9"/>
        <v>1</v>
      </c>
    </row>
    <row r="23" spans="1:19" x14ac:dyDescent="0.2">
      <c r="A23" s="19">
        <v>11</v>
      </c>
      <c r="B23" s="20">
        <f t="shared" si="12"/>
        <v>18.259041660573285</v>
      </c>
      <c r="C23" s="20">
        <f t="shared" si="10"/>
        <v>21.511921233908552</v>
      </c>
      <c r="D23" s="20">
        <f t="shared" si="10"/>
        <v>30.249843173803335</v>
      </c>
      <c r="E23" s="20">
        <f t="shared" si="10"/>
        <v>40.812904361771309</v>
      </c>
      <c r="F23" s="20">
        <f t="shared" si="10"/>
        <v>52.386907167457508</v>
      </c>
      <c r="G23" s="20">
        <f t="shared" si="10"/>
        <v>60.491152833993716</v>
      </c>
      <c r="H23" s="21">
        <f t="shared" si="10"/>
        <v>63.558696085769277</v>
      </c>
      <c r="J23" s="33">
        <f t="shared" si="11"/>
        <v>-15</v>
      </c>
      <c r="K23" s="10">
        <f t="shared" si="2"/>
        <v>-1</v>
      </c>
      <c r="M23" s="9">
        <f t="shared" si="3"/>
        <v>1</v>
      </c>
      <c r="N23" s="9">
        <f t="shared" si="4"/>
        <v>1</v>
      </c>
      <c r="O23" s="9">
        <f t="shared" si="5"/>
        <v>1</v>
      </c>
      <c r="P23" s="9">
        <f t="shared" si="6"/>
        <v>1</v>
      </c>
      <c r="Q23" s="9">
        <f t="shared" si="7"/>
        <v>1</v>
      </c>
      <c r="R23" s="9">
        <f t="shared" si="8"/>
        <v>1</v>
      </c>
      <c r="S23" s="13">
        <f t="shared" si="9"/>
        <v>1</v>
      </c>
    </row>
    <row r="24" spans="1:19" x14ac:dyDescent="0.2">
      <c r="A24" s="19">
        <v>11.35</v>
      </c>
      <c r="B24" s="20">
        <f t="shared" si="12"/>
        <v>19.00167223132269</v>
      </c>
      <c r="C24" s="20">
        <f t="shared" si="10"/>
        <v>22.288109492587711</v>
      </c>
      <c r="D24" s="20">
        <f t="shared" si="10"/>
        <v>31.124754950411649</v>
      </c>
      <c r="E24" s="20">
        <f t="shared" si="10"/>
        <v>41.834292804798402</v>
      </c>
      <c r="F24" s="20">
        <f t="shared" si="10"/>
        <v>53.635906306749561</v>
      </c>
      <c r="G24" s="20">
        <f t="shared" si="10"/>
        <v>61.987968259568902</v>
      </c>
      <c r="H24" s="21">
        <f t="shared" si="10"/>
        <v>65.185742445378025</v>
      </c>
      <c r="J24" s="33">
        <f t="shared" si="11"/>
        <v>-9.75</v>
      </c>
      <c r="K24" s="10">
        <f t="shared" si="2"/>
        <v>-1</v>
      </c>
      <c r="M24" s="9">
        <f t="shared" si="3"/>
        <v>1</v>
      </c>
      <c r="N24" s="9">
        <f t="shared" si="4"/>
        <v>1</v>
      </c>
      <c r="O24" s="9">
        <f t="shared" si="5"/>
        <v>1</v>
      </c>
      <c r="P24" s="9">
        <f t="shared" si="6"/>
        <v>1</v>
      </c>
      <c r="Q24" s="9">
        <f t="shared" si="7"/>
        <v>1</v>
      </c>
      <c r="R24" s="9">
        <f t="shared" si="8"/>
        <v>1</v>
      </c>
      <c r="S24" s="13">
        <f t="shared" si="9"/>
        <v>1</v>
      </c>
    </row>
    <row r="25" spans="1:19" x14ac:dyDescent="0.2">
      <c r="A25" s="19">
        <v>11.5</v>
      </c>
      <c r="B25" s="20">
        <f t="shared" si="12"/>
        <v>19.22509278197089</v>
      </c>
      <c r="C25" s="20">
        <f t="shared" si="10"/>
        <v>22.521790702982198</v>
      </c>
      <c r="D25" s="20">
        <f t="shared" si="10"/>
        <v>31.38878462379849</v>
      </c>
      <c r="E25" s="20">
        <f t="shared" si="10"/>
        <v>42.143874119437712</v>
      </c>
      <c r="F25" s="20">
        <f t="shared" si="10"/>
        <v>54.01783735059648</v>
      </c>
      <c r="G25" s="20">
        <f t="shared" si="10"/>
        <v>62.451495693790406</v>
      </c>
      <c r="H25" s="21">
        <f t="shared" si="10"/>
        <v>65.693631361739349</v>
      </c>
      <c r="J25" s="33">
        <f t="shared" si="11"/>
        <v>-7.5</v>
      </c>
      <c r="K25" s="10">
        <f t="shared" si="2"/>
        <v>-1</v>
      </c>
      <c r="M25" s="9">
        <f t="shared" si="3"/>
        <v>1</v>
      </c>
      <c r="N25" s="9">
        <f t="shared" si="4"/>
        <v>1</v>
      </c>
      <c r="O25" s="9">
        <f t="shared" si="5"/>
        <v>1</v>
      </c>
      <c r="P25" s="9">
        <f t="shared" si="6"/>
        <v>1</v>
      </c>
      <c r="Q25" s="9">
        <f t="shared" si="7"/>
        <v>1</v>
      </c>
      <c r="R25" s="9">
        <f t="shared" si="8"/>
        <v>1</v>
      </c>
      <c r="S25" s="13">
        <f t="shared" si="9"/>
        <v>1</v>
      </c>
    </row>
    <row r="26" spans="1:19" x14ac:dyDescent="0.2">
      <c r="A26" s="19">
        <v>11.8</v>
      </c>
      <c r="B26" s="20">
        <f t="shared" si="12"/>
        <v>19.498091030204677</v>
      </c>
      <c r="C26" s="20">
        <f t="shared" si="10"/>
        <v>22.807431773566019</v>
      </c>
      <c r="D26" s="20">
        <f t="shared" si="10"/>
        <v>31.711925225492298</v>
      </c>
      <c r="E26" s="20">
        <f t="shared" si="10"/>
        <v>42.52364427158961</v>
      </c>
      <c r="F26" s="20">
        <f t="shared" si="10"/>
        <v>54.488619651800164</v>
      </c>
      <c r="G26" s="20">
        <f t="shared" si="10"/>
        <v>63.026954181099029</v>
      </c>
      <c r="H26" s="21">
        <f t="shared" si="10"/>
        <v>66.327124216323512</v>
      </c>
      <c r="J26" s="33">
        <f t="shared" si="11"/>
        <v>-3</v>
      </c>
      <c r="K26" s="10">
        <f t="shared" si="2"/>
        <v>-1</v>
      </c>
      <c r="M26" s="9">
        <f t="shared" si="3"/>
        <v>1</v>
      </c>
      <c r="N26" s="9">
        <f t="shared" si="4"/>
        <v>1</v>
      </c>
      <c r="O26" s="9">
        <f t="shared" si="5"/>
        <v>1</v>
      </c>
      <c r="P26" s="9">
        <f t="shared" si="6"/>
        <v>1</v>
      </c>
      <c r="Q26" s="9">
        <f t="shared" si="7"/>
        <v>1</v>
      </c>
      <c r="R26" s="9">
        <f t="shared" si="8"/>
        <v>1</v>
      </c>
      <c r="S26" s="13">
        <f t="shared" si="9"/>
        <v>1</v>
      </c>
    </row>
    <row r="27" spans="1:19" x14ac:dyDescent="0.2">
      <c r="A27" s="19">
        <v>11.99999</v>
      </c>
      <c r="B27" s="20">
        <f t="shared" si="12"/>
        <v>19.550217153055982</v>
      </c>
      <c r="C27" s="20">
        <f t="shared" si="10"/>
        <v>22.861985178295978</v>
      </c>
      <c r="D27" s="20">
        <f t="shared" si="10"/>
        <v>31.773691449130272</v>
      </c>
      <c r="E27" s="20">
        <f t="shared" si="10"/>
        <v>42.596346797963747</v>
      </c>
      <c r="F27" s="20">
        <f t="shared" si="10"/>
        <v>54.579036651025113</v>
      </c>
      <c r="G27" s="20">
        <f t="shared" si="10"/>
        <v>63.138014821289318</v>
      </c>
      <c r="H27" s="21">
        <f t="shared" si="10"/>
        <v>66.449782846506181</v>
      </c>
      <c r="J27" s="33">
        <f t="shared" si="11"/>
        <v>-1.4999999999076863E-4</v>
      </c>
      <c r="K27" s="10">
        <f t="shared" si="2"/>
        <v>-1</v>
      </c>
      <c r="M27" s="9">
        <f t="shared" si="3"/>
        <v>1</v>
      </c>
      <c r="N27" s="9">
        <f t="shared" si="4"/>
        <v>1</v>
      </c>
      <c r="O27" s="9">
        <f t="shared" si="5"/>
        <v>1</v>
      </c>
      <c r="P27" s="9">
        <f t="shared" si="6"/>
        <v>1</v>
      </c>
      <c r="Q27" s="9">
        <f t="shared" si="7"/>
        <v>1</v>
      </c>
      <c r="R27" s="9">
        <f t="shared" si="8"/>
        <v>1</v>
      </c>
      <c r="S27" s="13">
        <f t="shared" si="9"/>
        <v>1</v>
      </c>
    </row>
    <row r="28" spans="1:19" x14ac:dyDescent="0.2">
      <c r="A28" s="19">
        <v>12.00001</v>
      </c>
      <c r="B28" s="20">
        <f t="shared" si="12"/>
        <v>19.550217153055982</v>
      </c>
      <c r="C28" s="20">
        <f t="shared" si="12"/>
        <v>22.861985178295978</v>
      </c>
      <c r="D28" s="20">
        <f t="shared" si="12"/>
        <v>31.773691449130272</v>
      </c>
      <c r="E28" s="20">
        <f t="shared" si="12"/>
        <v>42.596346797963747</v>
      </c>
      <c r="F28" s="20">
        <f t="shared" si="12"/>
        <v>54.579036651025113</v>
      </c>
      <c r="G28" s="20">
        <f t="shared" si="12"/>
        <v>63.138014821289318</v>
      </c>
      <c r="H28" s="21">
        <f t="shared" si="12"/>
        <v>66.449782846506181</v>
      </c>
      <c r="J28" s="33">
        <f t="shared" si="11"/>
        <v>1.4999999999076863E-4</v>
      </c>
      <c r="K28" s="10">
        <f t="shared" si="2"/>
        <v>1</v>
      </c>
      <c r="M28" s="9">
        <f t="shared" si="3"/>
        <v>1</v>
      </c>
      <c r="N28" s="9">
        <f t="shared" si="4"/>
        <v>1</v>
      </c>
      <c r="O28" s="9">
        <f t="shared" si="5"/>
        <v>1</v>
      </c>
      <c r="P28" s="9">
        <f t="shared" si="6"/>
        <v>1</v>
      </c>
      <c r="Q28" s="9">
        <f t="shared" si="7"/>
        <v>1</v>
      </c>
      <c r="R28" s="9">
        <f t="shared" si="8"/>
        <v>1</v>
      </c>
      <c r="S28" s="13">
        <f t="shared" si="9"/>
        <v>1</v>
      </c>
    </row>
    <row r="29" spans="1:19" x14ac:dyDescent="0.2">
      <c r="A29" s="19">
        <v>12.2</v>
      </c>
      <c r="B29" s="20">
        <f t="shared" si="12"/>
        <v>19.498091030204677</v>
      </c>
      <c r="C29" s="20">
        <f t="shared" si="12"/>
        <v>22.807431773566019</v>
      </c>
      <c r="D29" s="20">
        <f t="shared" si="12"/>
        <v>31.711925225492298</v>
      </c>
      <c r="E29" s="20">
        <f t="shared" si="12"/>
        <v>42.52364427158961</v>
      </c>
      <c r="F29" s="20">
        <f t="shared" si="12"/>
        <v>54.488619651800164</v>
      </c>
      <c r="G29" s="20">
        <f t="shared" si="12"/>
        <v>63.026954181099029</v>
      </c>
      <c r="H29" s="21">
        <f t="shared" si="12"/>
        <v>66.327124216323512</v>
      </c>
      <c r="J29" s="33">
        <f t="shared" si="11"/>
        <v>3</v>
      </c>
      <c r="K29" s="10">
        <f t="shared" si="2"/>
        <v>1</v>
      </c>
      <c r="M29" s="9">
        <f t="shared" si="3"/>
        <v>1</v>
      </c>
      <c r="N29" s="9">
        <f t="shared" si="4"/>
        <v>1</v>
      </c>
      <c r="O29" s="9">
        <f t="shared" si="5"/>
        <v>1</v>
      </c>
      <c r="P29" s="9">
        <f t="shared" si="6"/>
        <v>1</v>
      </c>
      <c r="Q29" s="9">
        <f t="shared" si="7"/>
        <v>1</v>
      </c>
      <c r="R29" s="9">
        <f t="shared" si="8"/>
        <v>1</v>
      </c>
      <c r="S29" s="13">
        <f t="shared" si="9"/>
        <v>1</v>
      </c>
    </row>
    <row r="30" spans="1:19" x14ac:dyDescent="0.2">
      <c r="A30" s="19">
        <v>12.5</v>
      </c>
      <c r="B30" s="20">
        <f t="shared" si="12"/>
        <v>19.22509278197089</v>
      </c>
      <c r="C30" s="20">
        <f t="shared" si="12"/>
        <v>22.521790702982198</v>
      </c>
      <c r="D30" s="20">
        <f t="shared" si="12"/>
        <v>31.38878462379849</v>
      </c>
      <c r="E30" s="20">
        <f t="shared" si="12"/>
        <v>42.143874119437712</v>
      </c>
      <c r="F30" s="20">
        <f t="shared" si="12"/>
        <v>54.01783735059648</v>
      </c>
      <c r="G30" s="20">
        <f t="shared" si="12"/>
        <v>62.451495693790406</v>
      </c>
      <c r="H30" s="21">
        <f t="shared" si="12"/>
        <v>65.693631361739349</v>
      </c>
      <c r="J30" s="33">
        <f t="shared" si="11"/>
        <v>7.5</v>
      </c>
      <c r="K30" s="10">
        <f t="shared" si="2"/>
        <v>1</v>
      </c>
      <c r="M30" s="9">
        <f t="shared" si="3"/>
        <v>1</v>
      </c>
      <c r="N30" s="9">
        <f t="shared" si="4"/>
        <v>1</v>
      </c>
      <c r="O30" s="9">
        <f t="shared" si="5"/>
        <v>1</v>
      </c>
      <c r="P30" s="9">
        <f t="shared" si="6"/>
        <v>1</v>
      </c>
      <c r="Q30" s="9">
        <f t="shared" si="7"/>
        <v>1</v>
      </c>
      <c r="R30" s="9">
        <f t="shared" si="8"/>
        <v>1</v>
      </c>
      <c r="S30" s="13">
        <f t="shared" si="9"/>
        <v>1</v>
      </c>
    </row>
    <row r="31" spans="1:19" x14ac:dyDescent="0.2">
      <c r="A31" s="19">
        <v>12.65</v>
      </c>
      <c r="B31" s="20">
        <f t="shared" si="12"/>
        <v>19.00167223132269</v>
      </c>
      <c r="C31" s="20">
        <f t="shared" si="12"/>
        <v>22.288109492587711</v>
      </c>
      <c r="D31" s="20">
        <f t="shared" si="12"/>
        <v>31.124754950411649</v>
      </c>
      <c r="E31" s="20">
        <f t="shared" si="12"/>
        <v>41.834292804798402</v>
      </c>
      <c r="F31" s="20">
        <f t="shared" si="12"/>
        <v>53.635906306749561</v>
      </c>
      <c r="G31" s="20">
        <f t="shared" si="12"/>
        <v>61.987968259568902</v>
      </c>
      <c r="H31" s="21">
        <f t="shared" si="12"/>
        <v>65.185742445378025</v>
      </c>
      <c r="J31" s="33">
        <f t="shared" si="11"/>
        <v>9.75</v>
      </c>
      <c r="K31" s="10">
        <f t="shared" si="2"/>
        <v>1</v>
      </c>
      <c r="M31" s="9">
        <f t="shared" si="3"/>
        <v>1</v>
      </c>
      <c r="N31" s="9">
        <f t="shared" si="4"/>
        <v>1</v>
      </c>
      <c r="O31" s="9">
        <f t="shared" si="5"/>
        <v>1</v>
      </c>
      <c r="P31" s="9">
        <f t="shared" si="6"/>
        <v>1</v>
      </c>
      <c r="Q31" s="9">
        <f t="shared" si="7"/>
        <v>1</v>
      </c>
      <c r="R31" s="9">
        <f t="shared" si="8"/>
        <v>1</v>
      </c>
      <c r="S31" s="13">
        <f t="shared" si="9"/>
        <v>1</v>
      </c>
    </row>
    <row r="32" spans="1:19" x14ac:dyDescent="0.2">
      <c r="A32" s="19">
        <v>13</v>
      </c>
      <c r="B32" s="20">
        <f t="shared" si="12"/>
        <v>18.259041660573285</v>
      </c>
      <c r="C32" s="20">
        <f t="shared" si="12"/>
        <v>21.511921233908552</v>
      </c>
      <c r="D32" s="20">
        <f t="shared" si="12"/>
        <v>30.249843173803335</v>
      </c>
      <c r="E32" s="20">
        <f t="shared" si="12"/>
        <v>40.812904361771309</v>
      </c>
      <c r="F32" s="20">
        <f t="shared" si="12"/>
        <v>52.386907167457508</v>
      </c>
      <c r="G32" s="20">
        <f t="shared" si="12"/>
        <v>60.491152833993716</v>
      </c>
      <c r="H32" s="21">
        <f t="shared" si="12"/>
        <v>63.558696085769277</v>
      </c>
      <c r="J32" s="33">
        <f t="shared" si="11"/>
        <v>15</v>
      </c>
      <c r="K32" s="10">
        <f t="shared" si="2"/>
        <v>1</v>
      </c>
      <c r="M32" s="9">
        <f t="shared" si="3"/>
        <v>1</v>
      </c>
      <c r="N32" s="9">
        <f t="shared" si="4"/>
        <v>1</v>
      </c>
      <c r="O32" s="9">
        <f t="shared" si="5"/>
        <v>1</v>
      </c>
      <c r="P32" s="9">
        <f t="shared" si="6"/>
        <v>1</v>
      </c>
      <c r="Q32" s="9">
        <f t="shared" si="7"/>
        <v>1</v>
      </c>
      <c r="R32" s="9">
        <f t="shared" si="8"/>
        <v>1</v>
      </c>
      <c r="S32" s="13">
        <f t="shared" si="9"/>
        <v>1</v>
      </c>
    </row>
    <row r="33" spans="1:19" x14ac:dyDescent="0.2">
      <c r="A33" s="19">
        <v>13.5</v>
      </c>
      <c r="B33" s="20">
        <f t="shared" si="12"/>
        <v>16.678824175067184</v>
      </c>
      <c r="C33" s="20">
        <f t="shared" si="12"/>
        <v>19.863005001330681</v>
      </c>
      <c r="D33" s="20">
        <f t="shared" si="12"/>
        <v>28.401340554397173</v>
      </c>
      <c r="E33" s="20">
        <f t="shared" si="12"/>
        <v>38.676043537106636</v>
      </c>
      <c r="F33" s="20">
        <f t="shared" si="12"/>
        <v>49.823284631899419</v>
      </c>
      <c r="G33" s="20">
        <f t="shared" si="12"/>
        <v>57.49634760770423</v>
      </c>
      <c r="H33" s="21">
        <f t="shared" si="12"/>
        <v>60.352347859088042</v>
      </c>
      <c r="J33" s="33">
        <f t="shared" si="11"/>
        <v>22.5</v>
      </c>
      <c r="K33" s="10">
        <f t="shared" si="2"/>
        <v>1</v>
      </c>
      <c r="M33" s="9">
        <f t="shared" si="3"/>
        <v>1</v>
      </c>
      <c r="N33" s="9">
        <f t="shared" si="4"/>
        <v>1</v>
      </c>
      <c r="O33" s="9">
        <f t="shared" si="5"/>
        <v>1</v>
      </c>
      <c r="P33" s="9">
        <f t="shared" si="6"/>
        <v>1</v>
      </c>
      <c r="Q33" s="9">
        <f t="shared" si="7"/>
        <v>1</v>
      </c>
      <c r="R33" s="9">
        <f t="shared" si="8"/>
        <v>1</v>
      </c>
      <c r="S33" s="13">
        <f t="shared" si="9"/>
        <v>1</v>
      </c>
    </row>
    <row r="34" spans="1:19" x14ac:dyDescent="0.2">
      <c r="A34" s="19">
        <v>14</v>
      </c>
      <c r="B34" s="20">
        <f t="shared" si="12"/>
        <v>14.525378948821444</v>
      </c>
      <c r="C34" s="20">
        <f t="shared" si="12"/>
        <v>17.621530430521144</v>
      </c>
      <c r="D34" s="20">
        <f t="shared" si="12"/>
        <v>25.909015831129999</v>
      </c>
      <c r="E34" s="20">
        <f t="shared" si="12"/>
        <v>35.835553416340765</v>
      </c>
      <c r="F34" s="20">
        <f t="shared" si="12"/>
        <v>46.502536317780965</v>
      </c>
      <c r="G34" s="20">
        <f t="shared" si="12"/>
        <v>53.737240256002067</v>
      </c>
      <c r="H34" s="21">
        <f t="shared" si="12"/>
        <v>56.39636600557359</v>
      </c>
      <c r="J34" s="33">
        <f t="shared" si="11"/>
        <v>30</v>
      </c>
      <c r="K34" s="10">
        <f t="shared" si="2"/>
        <v>1</v>
      </c>
      <c r="M34" s="9">
        <f t="shared" si="3"/>
        <v>1</v>
      </c>
      <c r="N34" s="9">
        <f t="shared" si="4"/>
        <v>1</v>
      </c>
      <c r="O34" s="9">
        <f t="shared" si="5"/>
        <v>1</v>
      </c>
      <c r="P34" s="9">
        <f t="shared" si="6"/>
        <v>1</v>
      </c>
      <c r="Q34" s="9">
        <f t="shared" si="7"/>
        <v>1</v>
      </c>
      <c r="R34" s="9">
        <f t="shared" si="8"/>
        <v>1</v>
      </c>
      <c r="S34" s="13">
        <f t="shared" si="9"/>
        <v>1</v>
      </c>
    </row>
    <row r="35" spans="1:19" x14ac:dyDescent="0.2">
      <c r="A35" s="19">
        <v>15</v>
      </c>
      <c r="B35" s="20">
        <f t="shared" si="12"/>
        <v>8.7067893291429517</v>
      </c>
      <c r="C35" s="20">
        <f t="shared" si="12"/>
        <v>11.593784384365486</v>
      </c>
      <c r="D35" s="20">
        <f t="shared" si="12"/>
        <v>19.307315500160371</v>
      </c>
      <c r="E35" s="20">
        <f t="shared" si="12"/>
        <v>28.494949770405814</v>
      </c>
      <c r="F35" s="20">
        <f t="shared" si="12"/>
        <v>38.259803846747509</v>
      </c>
      <c r="G35" s="20">
        <f t="shared" si="12"/>
        <v>44.793725179659226</v>
      </c>
      <c r="H35" s="21">
        <f t="shared" si="12"/>
        <v>47.176849540295578</v>
      </c>
      <c r="J35" s="33">
        <f t="shared" si="11"/>
        <v>45</v>
      </c>
      <c r="K35" s="10">
        <f t="shared" si="2"/>
        <v>1</v>
      </c>
      <c r="M35" s="9">
        <f t="shared" si="3"/>
        <v>1</v>
      </c>
      <c r="N35" s="9">
        <f t="shared" si="4"/>
        <v>1</v>
      </c>
      <c r="O35" s="9">
        <f t="shared" si="5"/>
        <v>1</v>
      </c>
      <c r="P35" s="9">
        <f t="shared" si="6"/>
        <v>1</v>
      </c>
      <c r="Q35" s="9">
        <f t="shared" si="7"/>
        <v>1</v>
      </c>
      <c r="R35" s="9">
        <f t="shared" si="8"/>
        <v>1</v>
      </c>
      <c r="S35" s="13">
        <f t="shared" si="9"/>
        <v>1</v>
      </c>
    </row>
    <row r="36" spans="1:19" x14ac:dyDescent="0.2">
      <c r="A36" s="19">
        <v>16</v>
      </c>
      <c r="B36" s="20">
        <f t="shared" si="12"/>
        <v>1.2489822349384847</v>
      </c>
      <c r="C36" s="20">
        <f t="shared" si="12"/>
        <v>3.9198036798406131</v>
      </c>
      <c r="D36" s="20">
        <f t="shared" si="12"/>
        <v>11.074840016330455</v>
      </c>
      <c r="E36" s="20">
        <f t="shared" si="12"/>
        <v>19.623523613506791</v>
      </c>
      <c r="F36" s="20">
        <f t="shared" si="12"/>
        <v>28.741347975084683</v>
      </c>
      <c r="G36" s="20">
        <f t="shared" si="12"/>
        <v>34.885966025982547</v>
      </c>
      <c r="H36" s="21">
        <f t="shared" si="12"/>
        <v>37.147891518052461</v>
      </c>
      <c r="J36" s="33">
        <f t="shared" si="11"/>
        <v>60</v>
      </c>
      <c r="K36" s="10">
        <f t="shared" si="2"/>
        <v>1</v>
      </c>
      <c r="M36" s="9">
        <f t="shared" si="3"/>
        <v>1</v>
      </c>
      <c r="N36" s="9">
        <f t="shared" si="4"/>
        <v>1</v>
      </c>
      <c r="O36" s="9">
        <f t="shared" si="5"/>
        <v>1</v>
      </c>
      <c r="P36" s="9">
        <f t="shared" si="6"/>
        <v>1</v>
      </c>
      <c r="Q36" s="9">
        <f t="shared" si="7"/>
        <v>1</v>
      </c>
      <c r="R36" s="9">
        <f t="shared" si="8"/>
        <v>1</v>
      </c>
      <c r="S36" s="13">
        <f t="shared" si="9"/>
        <v>1</v>
      </c>
    </row>
    <row r="37" spans="1:19" x14ac:dyDescent="0.2">
      <c r="A37" s="19">
        <v>17</v>
      </c>
      <c r="B37" s="20">
        <f t="shared" si="12"/>
        <v>-7.4177578539191762</v>
      </c>
      <c r="C37" s="20">
        <f t="shared" si="12"/>
        <v>-4.9375147960916754</v>
      </c>
      <c r="D37" s="20">
        <f t="shared" si="12"/>
        <v>1.7623122180216937</v>
      </c>
      <c r="E37" s="20">
        <f t="shared" si="12"/>
        <v>9.8667495503395255</v>
      </c>
      <c r="F37" s="20">
        <f t="shared" si="12"/>
        <v>18.645921857041124</v>
      </c>
      <c r="G37" s="20">
        <f t="shared" si="12"/>
        <v>24.677834418232138</v>
      </c>
      <c r="H37" s="21">
        <f t="shared" si="12"/>
        <v>26.934677909479763</v>
      </c>
      <c r="J37" s="33">
        <f t="shared" si="11"/>
        <v>75</v>
      </c>
      <c r="K37" s="10">
        <f t="shared" si="2"/>
        <v>1</v>
      </c>
      <c r="M37" s="9">
        <f t="shared" si="3"/>
        <v>1</v>
      </c>
      <c r="N37" s="9">
        <f t="shared" si="4"/>
        <v>1</v>
      </c>
      <c r="O37" s="9">
        <f t="shared" si="5"/>
        <v>1</v>
      </c>
      <c r="P37" s="9">
        <f t="shared" si="6"/>
        <v>1</v>
      </c>
      <c r="Q37" s="9">
        <f t="shared" si="7"/>
        <v>1</v>
      </c>
      <c r="R37" s="9">
        <f t="shared" si="8"/>
        <v>-1</v>
      </c>
      <c r="S37" s="13">
        <f t="shared" si="9"/>
        <v>-1</v>
      </c>
    </row>
    <row r="38" spans="1:19" x14ac:dyDescent="0.2">
      <c r="A38" s="19">
        <v>18</v>
      </c>
      <c r="B38" s="20">
        <f t="shared" si="12"/>
        <v>-16.920149409575014</v>
      </c>
      <c r="C38" s="20">
        <f t="shared" si="12"/>
        <v>-14.583603852303304</v>
      </c>
      <c r="D38" s="20">
        <f t="shared" si="12"/>
        <v>-8.1857879064448884</v>
      </c>
      <c r="E38" s="20">
        <f t="shared" si="12"/>
        <v>-0.29521212748105485</v>
      </c>
      <c r="F38" s="20">
        <f t="shared" si="12"/>
        <v>8.4413504750003856</v>
      </c>
      <c r="G38" s="20">
        <f t="shared" si="12"/>
        <v>14.583603852303304</v>
      </c>
      <c r="H38" s="21">
        <f t="shared" si="12"/>
        <v>16.920149409575021</v>
      </c>
      <c r="J38" s="33">
        <f t="shared" si="11"/>
        <v>90</v>
      </c>
      <c r="K38" s="10">
        <f t="shared" si="2"/>
        <v>1</v>
      </c>
      <c r="M38" s="9">
        <f t="shared" si="3"/>
        <v>1</v>
      </c>
      <c r="N38" s="9">
        <f t="shared" si="4"/>
        <v>1</v>
      </c>
      <c r="O38" s="9">
        <f t="shared" si="5"/>
        <v>1</v>
      </c>
      <c r="P38" s="9">
        <f t="shared" si="6"/>
        <v>1</v>
      </c>
      <c r="Q38" s="9">
        <f t="shared" si="7"/>
        <v>-1</v>
      </c>
      <c r="R38" s="9">
        <f t="shared" si="8"/>
        <v>-1</v>
      </c>
      <c r="S38" s="13">
        <f t="shared" si="9"/>
        <v>-1</v>
      </c>
    </row>
    <row r="39" spans="1:19" x14ac:dyDescent="0.2">
      <c r="A39" s="19">
        <v>19</v>
      </c>
      <c r="B39" s="20">
        <f t="shared" si="12"/>
        <v>-26.934677909479763</v>
      </c>
      <c r="C39" s="20">
        <f t="shared" si="12"/>
        <v>-24.677834418232155</v>
      </c>
      <c r="D39" s="20">
        <f t="shared" si="12"/>
        <v>-18.392216775714267</v>
      </c>
      <c r="E39" s="20">
        <f t="shared" si="12"/>
        <v>-10.466592349860345</v>
      </c>
      <c r="F39" s="20">
        <f t="shared" si="12"/>
        <v>-1.4970186066316553</v>
      </c>
      <c r="G39" s="20">
        <f t="shared" si="12"/>
        <v>4.9375147960916648</v>
      </c>
      <c r="H39" s="21">
        <f t="shared" si="12"/>
        <v>7.4177578539191718</v>
      </c>
      <c r="J39" s="33">
        <f t="shared" si="11"/>
        <v>105</v>
      </c>
      <c r="K39" s="10">
        <f t="shared" si="2"/>
        <v>1</v>
      </c>
      <c r="M39" s="9">
        <f t="shared" si="3"/>
        <v>1</v>
      </c>
      <c r="N39" s="9">
        <f t="shared" si="4"/>
        <v>1</v>
      </c>
      <c r="O39" s="9">
        <f t="shared" si="5"/>
        <v>-1</v>
      </c>
      <c r="P39" s="9">
        <f t="shared" si="6"/>
        <v>-1</v>
      </c>
      <c r="Q39" s="9">
        <f t="shared" si="7"/>
        <v>-1</v>
      </c>
      <c r="R39" s="9">
        <f t="shared" si="8"/>
        <v>-1</v>
      </c>
      <c r="S39" s="13">
        <f t="shared" si="9"/>
        <v>-1</v>
      </c>
    </row>
    <row r="40" spans="1:19" x14ac:dyDescent="0.2">
      <c r="A40" s="19">
        <v>20</v>
      </c>
      <c r="B40" s="20">
        <f t="shared" si="12"/>
        <v>-37.147891518052447</v>
      </c>
      <c r="C40" s="20">
        <f t="shared" si="12"/>
        <v>-34.885966025982547</v>
      </c>
      <c r="D40" s="20">
        <f t="shared" si="12"/>
        <v>-28.480385048303976</v>
      </c>
      <c r="E40" s="20">
        <f t="shared" si="12"/>
        <v>-20.251591588825757</v>
      </c>
      <c r="F40" s="20">
        <f t="shared" si="12"/>
        <v>-10.793068101197379</v>
      </c>
      <c r="G40" s="20">
        <f t="shared" si="12"/>
        <v>-3.9198036798406068</v>
      </c>
      <c r="H40" s="21">
        <f t="shared" si="12"/>
        <v>-1.248982234938472</v>
      </c>
      <c r="J40" s="33">
        <f t="shared" si="11"/>
        <v>120</v>
      </c>
      <c r="K40" s="10">
        <f t="shared" si="2"/>
        <v>1</v>
      </c>
      <c r="M40" s="9">
        <f t="shared" si="3"/>
        <v>-1</v>
      </c>
      <c r="N40" s="9">
        <f t="shared" si="4"/>
        <v>-1</v>
      </c>
      <c r="O40" s="9">
        <f t="shared" si="5"/>
        <v>-1</v>
      </c>
      <c r="P40" s="9">
        <f t="shared" si="6"/>
        <v>-1</v>
      </c>
      <c r="Q40" s="9">
        <f t="shared" si="7"/>
        <v>-1</v>
      </c>
      <c r="R40" s="9">
        <f t="shared" si="8"/>
        <v>-1</v>
      </c>
      <c r="S40" s="13">
        <f t="shared" si="9"/>
        <v>-1</v>
      </c>
    </row>
    <row r="41" spans="1:19" x14ac:dyDescent="0.2">
      <c r="A41" s="19">
        <v>21</v>
      </c>
      <c r="B41" s="20">
        <f t="shared" si="12"/>
        <v>-47.176849540295564</v>
      </c>
      <c r="C41" s="20">
        <f t="shared" si="12"/>
        <v>-44.793725179659226</v>
      </c>
      <c r="D41" s="20">
        <f t="shared" si="12"/>
        <v>-37.981116439537026</v>
      </c>
      <c r="E41" s="20">
        <f t="shared" si="12"/>
        <v>-29.168921711829356</v>
      </c>
      <c r="F41" s="20">
        <f t="shared" si="12"/>
        <v>-19.004015247668914</v>
      </c>
      <c r="G41" s="20">
        <f t="shared" si="12"/>
        <v>-11.59378438436549</v>
      </c>
      <c r="H41" s="21">
        <f t="shared" si="12"/>
        <v>-8.7067893291429481</v>
      </c>
      <c r="J41" s="33">
        <f t="shared" si="11"/>
        <v>135</v>
      </c>
      <c r="K41" s="10">
        <f t="shared" si="2"/>
        <v>1</v>
      </c>
      <c r="M41" s="9">
        <f t="shared" si="3"/>
        <v>-1</v>
      </c>
      <c r="N41" s="9">
        <f t="shared" si="4"/>
        <v>-1</v>
      </c>
      <c r="O41" s="9">
        <f t="shared" si="5"/>
        <v>-1</v>
      </c>
      <c r="P41" s="9">
        <f t="shared" si="6"/>
        <v>-1</v>
      </c>
      <c r="Q41" s="9">
        <f t="shared" si="7"/>
        <v>-1</v>
      </c>
      <c r="R41" s="9">
        <f t="shared" si="8"/>
        <v>-1</v>
      </c>
      <c r="S41" s="13">
        <f t="shared" si="9"/>
        <v>-1</v>
      </c>
    </row>
    <row r="42" spans="1:19" x14ac:dyDescent="0.2">
      <c r="A42" s="19">
        <v>22</v>
      </c>
      <c r="B42" s="20">
        <f t="shared" si="12"/>
        <v>-56.39636600557359</v>
      </c>
      <c r="C42" s="20">
        <f t="shared" si="12"/>
        <v>-53.737240256002067</v>
      </c>
      <c r="D42" s="20">
        <f t="shared" si="12"/>
        <v>-46.195856224898598</v>
      </c>
      <c r="E42" s="20">
        <f t="shared" si="12"/>
        <v>-36.567232722649862</v>
      </c>
      <c r="F42" s="20">
        <f t="shared" si="12"/>
        <v>-25.582542036539202</v>
      </c>
      <c r="G42" s="20">
        <f t="shared" si="12"/>
        <v>-17.621530430521151</v>
      </c>
      <c r="H42" s="21">
        <f t="shared" si="12"/>
        <v>-14.525378948821444</v>
      </c>
      <c r="J42" s="33">
        <f t="shared" si="11"/>
        <v>150</v>
      </c>
      <c r="K42" s="10">
        <f t="shared" si="2"/>
        <v>1</v>
      </c>
      <c r="M42" s="9">
        <f t="shared" si="3"/>
        <v>-1</v>
      </c>
      <c r="N42" s="9">
        <f t="shared" si="4"/>
        <v>-1</v>
      </c>
      <c r="O42" s="9">
        <f t="shared" si="5"/>
        <v>-1</v>
      </c>
      <c r="P42" s="9">
        <f t="shared" si="6"/>
        <v>-1</v>
      </c>
      <c r="Q42" s="9">
        <f t="shared" si="7"/>
        <v>-1</v>
      </c>
      <c r="R42" s="9">
        <f t="shared" si="8"/>
        <v>-1</v>
      </c>
      <c r="S42" s="13">
        <f t="shared" si="9"/>
        <v>-1</v>
      </c>
    </row>
    <row r="43" spans="1:19" x14ac:dyDescent="0.2">
      <c r="A43" s="19">
        <v>23</v>
      </c>
      <c r="B43" s="20">
        <f t="shared" si="12"/>
        <v>-63.558696085769249</v>
      </c>
      <c r="C43" s="20">
        <f t="shared" si="12"/>
        <v>-60.491152833993723</v>
      </c>
      <c r="D43" s="20">
        <f t="shared" si="12"/>
        <v>-52.04913616409695</v>
      </c>
      <c r="E43" s="20">
        <f t="shared" si="12"/>
        <v>-41.597676143776631</v>
      </c>
      <c r="F43" s="20">
        <f t="shared" si="12"/>
        <v>-29.904531196622447</v>
      </c>
      <c r="G43" s="20">
        <f t="shared" si="12"/>
        <v>-21.511921233908559</v>
      </c>
      <c r="H43" s="21">
        <f t="shared" si="12"/>
        <v>-18.259041660573278</v>
      </c>
      <c r="J43" s="33">
        <f t="shared" si="11"/>
        <v>165</v>
      </c>
      <c r="K43" s="10">
        <f t="shared" si="2"/>
        <v>1</v>
      </c>
      <c r="M43" s="9">
        <f t="shared" si="3"/>
        <v>-1</v>
      </c>
      <c r="N43" s="9">
        <f t="shared" si="4"/>
        <v>-1</v>
      </c>
      <c r="O43" s="9">
        <f t="shared" si="5"/>
        <v>-1</v>
      </c>
      <c r="P43" s="9">
        <f t="shared" si="6"/>
        <v>-1</v>
      </c>
      <c r="Q43" s="9">
        <f t="shared" si="7"/>
        <v>-1</v>
      </c>
      <c r="R43" s="9">
        <f t="shared" si="8"/>
        <v>-1</v>
      </c>
      <c r="S43" s="13">
        <f t="shared" si="9"/>
        <v>-1</v>
      </c>
    </row>
    <row r="44" spans="1:19" x14ac:dyDescent="0.2">
      <c r="A44" s="22">
        <v>24</v>
      </c>
      <c r="B44" s="20">
        <f t="shared" si="12"/>
        <v>-66.449782846813662</v>
      </c>
      <c r="C44" s="20">
        <f t="shared" si="12"/>
        <v>-63.13801482156758</v>
      </c>
      <c r="D44" s="20">
        <f t="shared" si="12"/>
        <v>-54.226308550715238</v>
      </c>
      <c r="E44" s="20">
        <f t="shared" si="12"/>
        <v>-43.40365320185434</v>
      </c>
      <c r="F44" s="20">
        <f t="shared" si="12"/>
        <v>-31.42096334874854</v>
      </c>
      <c r="G44" s="20">
        <f t="shared" si="12"/>
        <v>-22.861985178432423</v>
      </c>
      <c r="H44" s="21">
        <f t="shared" si="12"/>
        <v>-19.550217153186345</v>
      </c>
      <c r="J44" s="34">
        <f t="shared" si="11"/>
        <v>180</v>
      </c>
      <c r="K44" s="12">
        <f t="shared" si="2"/>
        <v>1</v>
      </c>
      <c r="M44" s="11">
        <f t="shared" si="3"/>
        <v>-1</v>
      </c>
      <c r="N44" s="11">
        <f t="shared" si="4"/>
        <v>-1</v>
      </c>
      <c r="O44" s="11">
        <f t="shared" si="5"/>
        <v>-1</v>
      </c>
      <c r="P44" s="11">
        <f t="shared" si="6"/>
        <v>-1</v>
      </c>
      <c r="Q44" s="11">
        <f t="shared" si="7"/>
        <v>-1</v>
      </c>
      <c r="R44" s="11">
        <f t="shared" si="8"/>
        <v>-1</v>
      </c>
      <c r="S44" s="14">
        <f t="shared" si="9"/>
        <v>-1</v>
      </c>
    </row>
    <row r="46" spans="1:19" x14ac:dyDescent="0.2">
      <c r="A46" s="25" t="s">
        <v>16</v>
      </c>
      <c r="B46" s="26">
        <f t="shared" ref="B46:H46" si="13">IF($B$7*($B$7-B6)&gt;=0,1,-1)</f>
        <v>1</v>
      </c>
      <c r="C46" s="26">
        <f t="shared" si="13"/>
        <v>1</v>
      </c>
      <c r="D46" s="26">
        <f t="shared" si="13"/>
        <v>1</v>
      </c>
      <c r="E46" s="26">
        <f t="shared" si="13"/>
        <v>1</v>
      </c>
      <c r="F46" s="26">
        <f t="shared" si="13"/>
        <v>1</v>
      </c>
      <c r="G46" s="26">
        <f t="shared" si="13"/>
        <v>1</v>
      </c>
      <c r="H46" s="27">
        <f t="shared" si="13"/>
        <v>1</v>
      </c>
    </row>
    <row r="47" spans="1:19" x14ac:dyDescent="0.2">
      <c r="A47" s="15"/>
      <c r="B47" s="16"/>
      <c r="C47" s="16"/>
      <c r="D47" s="16"/>
      <c r="E47" s="17" t="s">
        <v>2</v>
      </c>
      <c r="F47" s="16"/>
      <c r="G47" s="16"/>
      <c r="H47" s="18"/>
    </row>
    <row r="48" spans="1:19" x14ac:dyDescent="0.2">
      <c r="A48" s="19">
        <v>0</v>
      </c>
      <c r="B48" s="20">
        <f>M11*B$46*ASIN(COS(B$6*PI()/180)*SIN($J11*PI()/180)/COS(B11*PI()/180))*180/PI()+$K11*(1-M11*B$46)*90</f>
        <v>-179.99999999999997</v>
      </c>
      <c r="C48" s="20">
        <f t="shared" ref="C48:C64" si="14">N11*C$46*ASIN(COS(C$6*PI()/180)*SIN($J11*PI()/180)/COS(C11*PI()/180))*180/PI()+$K11*(1-N11*C$46)*90</f>
        <v>-179.99999999999997</v>
      </c>
      <c r="D48" s="20">
        <f t="shared" ref="D48:D64" si="15">O11*D$46*ASIN(COS(D$6*PI()/180)*SIN($J11*PI()/180)/COS(D11*PI()/180))*180/PI()+$K11*(1-O11*D$46)*90</f>
        <v>-180</v>
      </c>
      <c r="E48" s="20">
        <f t="shared" ref="E48:E64" si="16">P11*E$46*ASIN(COS(E$6*PI()/180)*SIN($J11*PI()/180)/COS(E11*PI()/180))*180/PI()+$K11*(1-P11*E$46)*90</f>
        <v>-180</v>
      </c>
      <c r="F48" s="20">
        <f t="shared" ref="F48:F64" si="17">Q11*F$46*ASIN(COS(F$6*PI()/180)*SIN($J11*PI()/180)/COS(F11*PI()/180))*180/PI()+$K11*(1-Q11*F$46)*90</f>
        <v>-180</v>
      </c>
      <c r="G48" s="20">
        <f t="shared" ref="G48:G64" si="18">R11*G$46*ASIN(COS(G$6*PI()/180)*SIN($J11*PI()/180)/COS(G11*PI()/180))*180/PI()+$K11*(1-R11*G$46)*90</f>
        <v>-180</v>
      </c>
      <c r="H48" s="21">
        <f t="shared" ref="H48:H64" si="19">S11*H$46*ASIN(COS(H$6*PI()/180)*SIN($J11*PI()/180)/COS(H11*PI()/180))*180/PI()+$K11*(1-S11*H$46)*90</f>
        <v>-180</v>
      </c>
    </row>
    <row r="49" spans="1:8" x14ac:dyDescent="0.2">
      <c r="A49" s="19">
        <v>1</v>
      </c>
      <c r="B49" s="20">
        <f t="shared" ref="B48:B64" si="20">M12*B$46*ASIN(COS(B$6*PI()/180)*SIN($J12*PI()/180)/COS(B12*PI()/180))*180/PI()+$K12*(1-M12*B$46)*90</f>
        <v>-147.77514745605851</v>
      </c>
      <c r="C49" s="20">
        <f t="shared" si="14"/>
        <v>-150.43993704942193</v>
      </c>
      <c r="D49" s="20">
        <f t="shared" si="15"/>
        <v>-155.61907318361401</v>
      </c>
      <c r="E49" s="20">
        <f>P12*E$46*ASIN(COS(E$6*PI()/180)*SIN($J12*PI()/180)/COS(E12*PI()/180))*180/PI()+$K12*(1-P12*E$46)*90</f>
        <v>-159.75182700462659</v>
      </c>
      <c r="F49" s="20">
        <f t="shared" si="17"/>
        <v>-162.99259050232359</v>
      </c>
      <c r="G49" s="20">
        <f t="shared" si="18"/>
        <v>-164.8592795094122</v>
      </c>
      <c r="H49" s="21">
        <f t="shared" si="19"/>
        <v>-165.52058408365338</v>
      </c>
    </row>
    <row r="50" spans="1:8" x14ac:dyDescent="0.2">
      <c r="A50" s="19">
        <v>2</v>
      </c>
      <c r="B50" s="20">
        <f t="shared" si="20"/>
        <v>-124.02250180173263</v>
      </c>
      <c r="C50" s="20">
        <f t="shared" si="14"/>
        <v>-127.47245362844131</v>
      </c>
      <c r="D50" s="20">
        <f t="shared" si="15"/>
        <v>-134.88553055313224</v>
      </c>
      <c r="E50" s="20">
        <f>P13*E$46*ASIN(COS(E$6*PI()/180)*SIN($J13*PI()/180)/COS(E13*PI()/180))*180/PI()+$K13*(1-P13*E$46)*90</f>
        <v>-141.49910849193608</v>
      </c>
      <c r="F50" s="20">
        <f t="shared" si="17"/>
        <v>-147.10752748717567</v>
      </c>
      <c r="G50" s="20">
        <f t="shared" si="18"/>
        <v>-150.49202482099292</v>
      </c>
      <c r="H50" s="21">
        <f t="shared" si="19"/>
        <v>-151.71547029117818</v>
      </c>
    </row>
    <row r="51" spans="1:8" x14ac:dyDescent="0.2">
      <c r="A51" s="19">
        <v>3</v>
      </c>
      <c r="B51" s="20">
        <f t="shared" si="20"/>
        <v>-107.37937415682202</v>
      </c>
      <c r="C51" s="20">
        <f t="shared" si="14"/>
        <v>-110.69025707323047</v>
      </c>
      <c r="D51" s="20">
        <f t="shared" si="15"/>
        <v>-118.36545317751725</v>
      </c>
      <c r="E51" s="20">
        <f t="shared" si="16"/>
        <v>-125.92553409419918</v>
      </c>
      <c r="F51" s="20">
        <f t="shared" si="17"/>
        <v>-132.89109051595466</v>
      </c>
      <c r="G51" s="20">
        <f t="shared" si="18"/>
        <v>-137.33538024658358</v>
      </c>
      <c r="H51" s="21">
        <f t="shared" si="19"/>
        <v>-138.98404645623805</v>
      </c>
    </row>
    <row r="52" spans="1:8" x14ac:dyDescent="0.2">
      <c r="A52" s="19">
        <v>4</v>
      </c>
      <c r="B52" s="20">
        <f t="shared" si="20"/>
        <v>-94.610994133343482</v>
      </c>
      <c r="C52" s="20">
        <f t="shared" si="14"/>
        <v>-97.602289094528174</v>
      </c>
      <c r="D52" s="20">
        <f t="shared" si="15"/>
        <v>-104.892618595388</v>
      </c>
      <c r="E52" s="20">
        <f t="shared" si="16"/>
        <v>-112.6214502296542</v>
      </c>
      <c r="F52" s="20">
        <f t="shared" si="17"/>
        <v>-120.26776453396272</v>
      </c>
      <c r="G52" s="20">
        <f t="shared" si="18"/>
        <v>-125.41379211734454</v>
      </c>
      <c r="H52" s="21">
        <f t="shared" si="19"/>
        <v>-127.37415774197777</v>
      </c>
    </row>
    <row r="53" spans="1:8" x14ac:dyDescent="0.2">
      <c r="A53" s="19">
        <v>5</v>
      </c>
      <c r="B53" s="20">
        <f t="shared" si="20"/>
        <v>-83.705662489357877</v>
      </c>
      <c r="C53" s="20">
        <f t="shared" si="14"/>
        <v>-86.398227118302927</v>
      </c>
      <c r="D53" s="20">
        <f t="shared" si="15"/>
        <v>-93.195260912395369</v>
      </c>
      <c r="E53" s="20">
        <f t="shared" si="16"/>
        <v>-100.81277699893145</v>
      </c>
      <c r="F53" s="20">
        <f t="shared" si="17"/>
        <v>-108.8103344625473</v>
      </c>
      <c r="G53" s="20">
        <f t="shared" si="18"/>
        <v>-114.45969619704904</v>
      </c>
      <c r="H53" s="21">
        <f t="shared" si="19"/>
        <v>-116.6672791745812</v>
      </c>
    </row>
    <row r="54" spans="1:8" x14ac:dyDescent="0.2">
      <c r="A54" s="19">
        <v>6</v>
      </c>
      <c r="B54" s="20">
        <f t="shared" si="20"/>
        <v>-73.520157727982919</v>
      </c>
      <c r="C54" s="20">
        <f t="shared" si="14"/>
        <v>-75.958947816792957</v>
      </c>
      <c r="D54" s="20">
        <f t="shared" si="15"/>
        <v>-82.291027375511291</v>
      </c>
      <c r="E54" s="20">
        <f t="shared" si="16"/>
        <v>-89.724706742174291</v>
      </c>
      <c r="F54" s="20">
        <f t="shared" si="17"/>
        <v>-97.95466969789841</v>
      </c>
      <c r="G54" s="20">
        <f t="shared" si="18"/>
        <v>-104.04105218320704</v>
      </c>
      <c r="H54" s="21">
        <f t="shared" si="19"/>
        <v>-106.47984227201708</v>
      </c>
    </row>
    <row r="55" spans="1:8" x14ac:dyDescent="0.2">
      <c r="A55" s="19">
        <v>7</v>
      </c>
      <c r="B55" s="20">
        <f t="shared" si="20"/>
        <v>-63.332720825418804</v>
      </c>
      <c r="C55" s="20">
        <f t="shared" si="14"/>
        <v>-65.540303802950959</v>
      </c>
      <c r="D55" s="20">
        <f t="shared" si="15"/>
        <v>-71.422217142343385</v>
      </c>
      <c r="E55" s="20">
        <f t="shared" si="16"/>
        <v>-78.638293643404353</v>
      </c>
      <c r="F55" s="20">
        <f t="shared" si="17"/>
        <v>-87.063174413513451</v>
      </c>
      <c r="G55" s="20">
        <f t="shared" si="18"/>
        <v>-93.601772881697272</v>
      </c>
      <c r="H55" s="21">
        <f t="shared" si="19"/>
        <v>-96.294337510642123</v>
      </c>
    </row>
    <row r="56" spans="1:8" x14ac:dyDescent="0.2">
      <c r="A56" s="19">
        <v>8</v>
      </c>
      <c r="B56" s="20">
        <f t="shared" si="20"/>
        <v>-52.62584225802221</v>
      </c>
      <c r="C56" s="20">
        <f t="shared" si="14"/>
        <v>-54.586207882655465</v>
      </c>
      <c r="D56" s="20">
        <f t="shared" si="15"/>
        <v>-59.948341979499538</v>
      </c>
      <c r="E56" s="20">
        <f t="shared" si="16"/>
        <v>-66.838985001408446</v>
      </c>
      <c r="F56" s="20">
        <f t="shared" si="17"/>
        <v>-75.377698466511319</v>
      </c>
      <c r="G56" s="20">
        <f t="shared" si="18"/>
        <v>-82.397710905471826</v>
      </c>
      <c r="H56" s="21">
        <f t="shared" si="19"/>
        <v>-85.389005866656518</v>
      </c>
    </row>
    <row r="57" spans="1:8" x14ac:dyDescent="0.2">
      <c r="A57" s="19">
        <v>9</v>
      </c>
      <c r="B57" s="20">
        <f t="shared" si="20"/>
        <v>-41.015953543761945</v>
      </c>
      <c r="C57" s="20">
        <f t="shared" si="14"/>
        <v>-42.664619753416403</v>
      </c>
      <c r="D57" s="20">
        <f t="shared" si="15"/>
        <v>-47.299537126638967</v>
      </c>
      <c r="E57" s="20">
        <f t="shared" si="16"/>
        <v>-53.56715792102537</v>
      </c>
      <c r="F57" s="20">
        <f t="shared" si="17"/>
        <v>-61.909384969250212</v>
      </c>
      <c r="G57" s="20">
        <f t="shared" si="18"/>
        <v>-69.309742926769488</v>
      </c>
      <c r="H57" s="21">
        <f t="shared" si="19"/>
        <v>-72.620625843178018</v>
      </c>
    </row>
    <row r="58" spans="1:8" x14ac:dyDescent="0.2">
      <c r="A58" s="19">
        <v>10</v>
      </c>
      <c r="B58" s="20">
        <f t="shared" si="20"/>
        <v>-28.284529708821832</v>
      </c>
      <c r="C58" s="20">
        <f t="shared" si="14"/>
        <v>-29.507975179007065</v>
      </c>
      <c r="D58" s="20">
        <f t="shared" si="15"/>
        <v>-33.040726366378173</v>
      </c>
      <c r="E58" s="20">
        <f t="shared" si="16"/>
        <v>-38.07810647936217</v>
      </c>
      <c r="F58" s="20">
        <f t="shared" si="17"/>
        <v>-45.366917148667547</v>
      </c>
      <c r="G58" s="20">
        <f t="shared" si="18"/>
        <v>-52.527546371558678</v>
      </c>
      <c r="H58" s="21">
        <f t="shared" si="19"/>
        <v>-55.977498198267376</v>
      </c>
    </row>
    <row r="59" spans="1:8" x14ac:dyDescent="0.2">
      <c r="A59" s="19">
        <v>10.5</v>
      </c>
      <c r="B59" s="20">
        <f t="shared" si="20"/>
        <v>-21.499696884078396</v>
      </c>
      <c r="C59" s="20">
        <f t="shared" si="14"/>
        <v>-22.458580288999627</v>
      </c>
      <c r="D59" s="20">
        <f t="shared" si="15"/>
        <v>-25.259742762274794</v>
      </c>
      <c r="E59" s="20">
        <f t="shared" si="16"/>
        <v>-29.351945499975752</v>
      </c>
      <c r="F59" s="20">
        <f t="shared" si="17"/>
        <v>-35.527979769355625</v>
      </c>
      <c r="G59" s="20">
        <f t="shared" si="18"/>
        <v>-41.961113130937896</v>
      </c>
      <c r="H59" s="21">
        <f t="shared" si="19"/>
        <v>-45.212758501773038</v>
      </c>
    </row>
    <row r="60" spans="1:8" x14ac:dyDescent="0.2">
      <c r="A60" s="19">
        <v>11</v>
      </c>
      <c r="B60" s="20">
        <f t="shared" si="20"/>
        <v>-14.479415916346598</v>
      </c>
      <c r="C60" s="20">
        <f t="shared" si="14"/>
        <v>-15.140720490587764</v>
      </c>
      <c r="D60" s="20">
        <f t="shared" si="15"/>
        <v>-17.090554789790026</v>
      </c>
      <c r="E60" s="20">
        <f t="shared" si="16"/>
        <v>-19.996407388403743</v>
      </c>
      <c r="F60" s="20">
        <f t="shared" si="17"/>
        <v>-24.546805516907991</v>
      </c>
      <c r="G60" s="20">
        <f t="shared" si="18"/>
        <v>-29.560062950578015</v>
      </c>
      <c r="H60" s="21">
        <f t="shared" si="19"/>
        <v>-32.224852543941495</v>
      </c>
    </row>
    <row r="61" spans="1:8" x14ac:dyDescent="0.2">
      <c r="A61" s="19">
        <v>11.35</v>
      </c>
      <c r="B61" s="20">
        <f t="shared" si="20"/>
        <v>-9.4575341009967389</v>
      </c>
      <c r="C61" s="20">
        <f t="shared" si="14"/>
        <v>-9.8944991309954542</v>
      </c>
      <c r="D61" s="20">
        <f t="shared" si="15"/>
        <v>-11.188812418118362</v>
      </c>
      <c r="E61" s="20">
        <f t="shared" si="16"/>
        <v>-13.13731961539218</v>
      </c>
      <c r="F61" s="20">
        <f t="shared" si="17"/>
        <v>-16.248831462136401</v>
      </c>
      <c r="G61" s="20">
        <f t="shared" si="18"/>
        <v>-19.787795932079622</v>
      </c>
      <c r="H61" s="21">
        <f t="shared" si="19"/>
        <v>-21.727660251701689</v>
      </c>
    </row>
    <row r="62" spans="1:8" x14ac:dyDescent="0.2">
      <c r="A62" s="19">
        <v>11.5</v>
      </c>
      <c r="B62" s="20">
        <f t="shared" si="20"/>
        <v>-7.2857725550816292</v>
      </c>
      <c r="C62" s="20">
        <f t="shared" si="14"/>
        <v>-7.6235851555833811</v>
      </c>
      <c r="D62" s="20">
        <f t="shared" si="15"/>
        <v>-8.6256212100584637</v>
      </c>
      <c r="E62" s="20">
        <f t="shared" si="16"/>
        <v>-10.138866588420765</v>
      </c>
      <c r="F62" s="20">
        <f t="shared" si="17"/>
        <v>-12.57036273988564</v>
      </c>
      <c r="G62" s="20">
        <f t="shared" si="18"/>
        <v>-15.36493304286968</v>
      </c>
      <c r="H62" s="21">
        <f t="shared" si="19"/>
        <v>-16.91285428869482</v>
      </c>
    </row>
    <row r="63" spans="1:8" x14ac:dyDescent="0.2">
      <c r="A63" s="19">
        <v>11.8</v>
      </c>
      <c r="B63" s="20">
        <f t="shared" si="20"/>
        <v>-2.9195920821591623</v>
      </c>
      <c r="C63" s="20">
        <f t="shared" si="14"/>
        <v>-3.0555509400433287</v>
      </c>
      <c r="D63" s="20">
        <f t="shared" si="15"/>
        <v>-3.4595453576333259</v>
      </c>
      <c r="E63" s="20">
        <f t="shared" si="16"/>
        <v>-4.0720311548985926</v>
      </c>
      <c r="F63" s="20">
        <f t="shared" si="17"/>
        <v>-5.0638844596450525</v>
      </c>
      <c r="G63" s="20">
        <f t="shared" si="18"/>
        <v>-6.2191928358760693</v>
      </c>
      <c r="H63" s="21">
        <f t="shared" si="19"/>
        <v>-6.8679233264316437</v>
      </c>
    </row>
    <row r="64" spans="1:8" x14ac:dyDescent="0.2">
      <c r="A64" s="19">
        <v>11.99999</v>
      </c>
      <c r="B64" s="20">
        <f t="shared" si="20"/>
        <v>-1.4603023404178591E-4</v>
      </c>
      <c r="C64" s="20">
        <f t="shared" si="14"/>
        <v>-1.5283620017141164E-4</v>
      </c>
      <c r="D64" s="20">
        <f t="shared" si="15"/>
        <v>-1.7306657749739408E-4</v>
      </c>
      <c r="E64" s="20">
        <f t="shared" si="16"/>
        <v>-2.0376046391340345E-4</v>
      </c>
      <c r="F64" s="20">
        <f t="shared" si="17"/>
        <v>-2.5354130981270151E-4</v>
      </c>
      <c r="G64" s="20">
        <f t="shared" si="18"/>
        <v>-3.1167890376425215E-4</v>
      </c>
      <c r="H64" s="21">
        <f t="shared" si="19"/>
        <v>-3.4441361293620576E-4</v>
      </c>
    </row>
    <row r="65" spans="1:8" x14ac:dyDescent="0.2">
      <c r="A65" s="19">
        <v>12.00001</v>
      </c>
      <c r="B65" s="20">
        <f t="shared" ref="B65:B81" si="21">M28*B$46*ASIN(COS(B$6*PI()/180)*SIN($J28*PI()/180)/COS(B28*PI()/180))*180/PI()+$K28*(1-M28*B$46)*90</f>
        <v>1.4603023404178591E-4</v>
      </c>
      <c r="C65" s="20">
        <f>N28*C$46*ASIN(COS(C$6*PI()/180)*SIN($J28*PI()/180)/COS(C28*PI()/180))*180/PI()+$K28*(1-N28*C$46)*90</f>
        <v>1.5283620017141164E-4</v>
      </c>
      <c r="D65" s="20">
        <f>O28*D$46*ASIN(COS(D$6*PI()/180)*SIN($J28*PI()/180)/COS(D28*PI()/180))*180/PI()+$K28*(1-O28*D$46)*90</f>
        <v>1.7306657749739408E-4</v>
      </c>
      <c r="E65" s="20">
        <f>P28*E$46*ASIN(COS(E$6*PI()/180)*SIN($J28*PI()/180)/COS(E28*PI()/180))*180/PI()+$K28*(1-P28*E$46)*90</f>
        <v>2.0376046391340345E-4</v>
      </c>
      <c r="F65" s="20">
        <f t="shared" ref="F65:F81" si="22">Q28*F$46*ASIN(COS(F$6*PI()/180)*SIN($J28*PI()/180)/COS(F28*PI()/180))*180/PI()+$K28*(1-Q28*F$46)*90</f>
        <v>2.5354130981270157E-4</v>
      </c>
      <c r="G65" s="20">
        <f t="shared" ref="G65:G81" si="23">R28*G$46*ASIN(COS(G$6*PI()/180)*SIN($J28*PI()/180)/COS(G28*PI()/180))*180/PI()+$K28*(1-R28*G$46)*90</f>
        <v>3.116789037642522E-4</v>
      </c>
      <c r="H65" s="21">
        <f t="shared" ref="H65:H81" si="24">S28*H$46*ASIN(COS(H$6*PI()/180)*SIN($J28*PI()/180)/COS(H28*PI()/180))*180/PI()+$K28*(1-S28*H$46)*90</f>
        <v>3.4441361293620582E-4</v>
      </c>
    </row>
    <row r="66" spans="1:8" x14ac:dyDescent="0.2">
      <c r="A66" s="19">
        <v>12.2</v>
      </c>
      <c r="B66" s="20">
        <f t="shared" si="21"/>
        <v>2.9195920821591623</v>
      </c>
      <c r="C66" s="20">
        <f t="shared" ref="C66:C81" si="25">N29*C$46*ASIN(COS(C$6*PI()/180)*SIN($J29*PI()/180)/COS(C29*PI()/180))*180/PI()+$K29*(1-N29*C$46)*90</f>
        <v>3.0555509400433287</v>
      </c>
      <c r="D66" s="20">
        <f t="shared" ref="D66:D81" si="26">O29*D$46*ASIN(COS(D$6*PI()/180)*SIN($J29*PI()/180)/COS(D29*PI()/180))*180/PI()+$K29*(1-O29*D$46)*90</f>
        <v>3.4595453576333259</v>
      </c>
      <c r="E66" s="20">
        <f t="shared" ref="E66:E81" si="27">P29*E$46*ASIN(COS(E$6*PI()/180)*SIN($J29*PI()/180)/COS(E29*PI()/180))*180/PI()+$K29*(1-P29*E$46)*90</f>
        <v>4.0720311548985926</v>
      </c>
      <c r="F66" s="20">
        <f t="shared" si="22"/>
        <v>5.0638844596450525</v>
      </c>
      <c r="G66" s="20">
        <f t="shared" si="23"/>
        <v>6.2191928358760693</v>
      </c>
      <c r="H66" s="21">
        <f t="shared" si="24"/>
        <v>6.8679233264316437</v>
      </c>
    </row>
    <row r="67" spans="1:8" x14ac:dyDescent="0.2">
      <c r="A67" s="19">
        <v>12.5</v>
      </c>
      <c r="B67" s="20">
        <f t="shared" si="21"/>
        <v>7.2857725550816292</v>
      </c>
      <c r="C67" s="20">
        <f t="shared" si="25"/>
        <v>7.6235851555833811</v>
      </c>
      <c r="D67" s="20">
        <f t="shared" si="26"/>
        <v>8.6256212100584637</v>
      </c>
      <c r="E67" s="20">
        <f t="shared" si="27"/>
        <v>10.138866588420765</v>
      </c>
      <c r="F67" s="20">
        <f t="shared" si="22"/>
        <v>12.57036273988564</v>
      </c>
      <c r="G67" s="20">
        <f t="shared" si="23"/>
        <v>15.36493304286968</v>
      </c>
      <c r="H67" s="21">
        <f t="shared" si="24"/>
        <v>16.91285428869482</v>
      </c>
    </row>
    <row r="68" spans="1:8" x14ac:dyDescent="0.2">
      <c r="A68" s="19">
        <v>12.65</v>
      </c>
      <c r="B68" s="20">
        <f t="shared" si="21"/>
        <v>9.4575341009967406</v>
      </c>
      <c r="C68" s="20">
        <f t="shared" si="25"/>
        <v>9.8944991309954542</v>
      </c>
      <c r="D68" s="20">
        <f t="shared" si="26"/>
        <v>11.188812418118362</v>
      </c>
      <c r="E68" s="20">
        <f t="shared" si="27"/>
        <v>13.13731961539218</v>
      </c>
      <c r="F68" s="20">
        <f t="shared" si="22"/>
        <v>16.248831462136401</v>
      </c>
      <c r="G68" s="20">
        <f t="shared" si="23"/>
        <v>19.787795932079622</v>
      </c>
      <c r="H68" s="21">
        <f t="shared" si="24"/>
        <v>21.727660251701689</v>
      </c>
    </row>
    <row r="69" spans="1:8" x14ac:dyDescent="0.2">
      <c r="A69" s="19">
        <v>13</v>
      </c>
      <c r="B69" s="20">
        <f t="shared" si="21"/>
        <v>14.479415916346598</v>
      </c>
      <c r="C69" s="20">
        <f t="shared" si="25"/>
        <v>15.140720490587764</v>
      </c>
      <c r="D69" s="20">
        <f t="shared" si="26"/>
        <v>17.090554789790026</v>
      </c>
      <c r="E69" s="20">
        <f t="shared" si="27"/>
        <v>19.996407388403743</v>
      </c>
      <c r="F69" s="20">
        <f t="shared" si="22"/>
        <v>24.546805516907988</v>
      </c>
      <c r="G69" s="20">
        <f t="shared" si="23"/>
        <v>29.560062950578015</v>
      </c>
      <c r="H69" s="21">
        <f t="shared" si="24"/>
        <v>32.224852543941495</v>
      </c>
    </row>
    <row r="70" spans="1:8" x14ac:dyDescent="0.2">
      <c r="A70" s="19">
        <v>13.5</v>
      </c>
      <c r="B70" s="20">
        <f t="shared" si="21"/>
        <v>21.4996968840784</v>
      </c>
      <c r="C70" s="20">
        <f t="shared" si="25"/>
        <v>22.458580288999627</v>
      </c>
      <c r="D70" s="20">
        <f t="shared" si="26"/>
        <v>25.259742762274794</v>
      </c>
      <c r="E70" s="20">
        <f t="shared" si="27"/>
        <v>29.351945499975749</v>
      </c>
      <c r="F70" s="20">
        <f t="shared" si="22"/>
        <v>35.527979769355625</v>
      </c>
      <c r="G70" s="20">
        <f t="shared" si="23"/>
        <v>41.961113130937889</v>
      </c>
      <c r="H70" s="21">
        <f t="shared" si="24"/>
        <v>45.212758501773038</v>
      </c>
    </row>
    <row r="71" spans="1:8" x14ac:dyDescent="0.2">
      <c r="A71" s="19">
        <v>14</v>
      </c>
      <c r="B71" s="20">
        <f t="shared" si="21"/>
        <v>28.284529708821832</v>
      </c>
      <c r="C71" s="20">
        <f t="shared" si="25"/>
        <v>29.507975179007065</v>
      </c>
      <c r="D71" s="20">
        <f t="shared" si="26"/>
        <v>33.040726366378173</v>
      </c>
      <c r="E71" s="20">
        <f t="shared" si="27"/>
        <v>38.07810647936217</v>
      </c>
      <c r="F71" s="20">
        <f t="shared" si="22"/>
        <v>45.366917148667547</v>
      </c>
      <c r="G71" s="20">
        <f t="shared" si="23"/>
        <v>52.527546371558685</v>
      </c>
      <c r="H71" s="21">
        <f t="shared" si="24"/>
        <v>55.977498198267376</v>
      </c>
    </row>
    <row r="72" spans="1:8" x14ac:dyDescent="0.2">
      <c r="A72" s="19">
        <v>15</v>
      </c>
      <c r="B72" s="20">
        <f t="shared" si="21"/>
        <v>41.015953543761952</v>
      </c>
      <c r="C72" s="20">
        <f t="shared" si="25"/>
        <v>42.66461975341641</v>
      </c>
      <c r="D72" s="20">
        <f t="shared" si="26"/>
        <v>47.299537126638967</v>
      </c>
      <c r="E72" s="20">
        <f t="shared" si="27"/>
        <v>53.56715792102537</v>
      </c>
      <c r="F72" s="20">
        <f t="shared" si="22"/>
        <v>61.909384969250212</v>
      </c>
      <c r="G72" s="20">
        <f t="shared" si="23"/>
        <v>69.309742926769488</v>
      </c>
      <c r="H72" s="21">
        <f t="shared" si="24"/>
        <v>72.620625843178018</v>
      </c>
    </row>
    <row r="73" spans="1:8" x14ac:dyDescent="0.2">
      <c r="A73" s="19">
        <v>16</v>
      </c>
      <c r="B73" s="20">
        <f t="shared" si="21"/>
        <v>52.625842258022217</v>
      </c>
      <c r="C73" s="20">
        <f t="shared" si="25"/>
        <v>54.586207882655458</v>
      </c>
      <c r="D73" s="20">
        <f t="shared" si="26"/>
        <v>59.948341979499538</v>
      </c>
      <c r="E73" s="20">
        <f t="shared" si="27"/>
        <v>66.838985001408446</v>
      </c>
      <c r="F73" s="20">
        <f t="shared" si="22"/>
        <v>75.377698466511347</v>
      </c>
      <c r="G73" s="20">
        <f t="shared" si="23"/>
        <v>82.397710905471783</v>
      </c>
      <c r="H73" s="21">
        <f t="shared" si="24"/>
        <v>85.389005866656603</v>
      </c>
    </row>
    <row r="74" spans="1:8" x14ac:dyDescent="0.2">
      <c r="A74" s="19">
        <v>17</v>
      </c>
      <c r="B74" s="20">
        <f t="shared" si="21"/>
        <v>63.332720825418804</v>
      </c>
      <c r="C74" s="20">
        <f t="shared" si="25"/>
        <v>65.540303802950959</v>
      </c>
      <c r="D74" s="20">
        <f t="shared" si="26"/>
        <v>71.422217142343385</v>
      </c>
      <c r="E74" s="20">
        <f t="shared" si="27"/>
        <v>78.638293643404324</v>
      </c>
      <c r="F74" s="20">
        <f t="shared" si="22"/>
        <v>87.063174413513323</v>
      </c>
      <c r="G74" s="20">
        <f t="shared" si="23"/>
        <v>93.601772881697173</v>
      </c>
      <c r="H74" s="21">
        <f t="shared" si="24"/>
        <v>96.294337510642052</v>
      </c>
    </row>
    <row r="75" spans="1:8" x14ac:dyDescent="0.2">
      <c r="A75" s="19">
        <v>18</v>
      </c>
      <c r="B75" s="20">
        <f t="shared" si="21"/>
        <v>73.520157727982948</v>
      </c>
      <c r="C75" s="20">
        <f t="shared" si="25"/>
        <v>75.958947816792957</v>
      </c>
      <c r="D75" s="20">
        <f t="shared" si="26"/>
        <v>82.291027375511334</v>
      </c>
      <c r="E75" s="20">
        <f t="shared" si="27"/>
        <v>89.724706742175613</v>
      </c>
      <c r="F75" s="20">
        <f t="shared" si="22"/>
        <v>97.954669697898453</v>
      </c>
      <c r="G75" s="20">
        <f t="shared" si="23"/>
        <v>104.04105218320704</v>
      </c>
      <c r="H75" s="21">
        <f t="shared" si="24"/>
        <v>106.47984227201705</v>
      </c>
    </row>
    <row r="76" spans="1:8" x14ac:dyDescent="0.2">
      <c r="A76" s="19">
        <v>19</v>
      </c>
      <c r="B76" s="20">
        <f t="shared" si="21"/>
        <v>83.705662489357948</v>
      </c>
      <c r="C76" s="20">
        <f t="shared" si="25"/>
        <v>86.398227118302927</v>
      </c>
      <c r="D76" s="20">
        <f t="shared" si="26"/>
        <v>93.195260912395369</v>
      </c>
      <c r="E76" s="20">
        <f t="shared" si="27"/>
        <v>100.81277699893148</v>
      </c>
      <c r="F76" s="20">
        <f t="shared" si="22"/>
        <v>108.8103344625473</v>
      </c>
      <c r="G76" s="20">
        <f t="shared" si="23"/>
        <v>114.45969619704904</v>
      </c>
      <c r="H76" s="21">
        <f t="shared" si="24"/>
        <v>116.6672791745812</v>
      </c>
    </row>
    <row r="77" spans="1:8" x14ac:dyDescent="0.2">
      <c r="A77" s="19">
        <v>20</v>
      </c>
      <c r="B77" s="20">
        <f t="shared" si="21"/>
        <v>94.610994133343397</v>
      </c>
      <c r="C77" s="20">
        <f t="shared" si="25"/>
        <v>97.602289094528174</v>
      </c>
      <c r="D77" s="20">
        <f t="shared" si="26"/>
        <v>104.89261859538803</v>
      </c>
      <c r="E77" s="20">
        <f t="shared" si="27"/>
        <v>112.62145022965423</v>
      </c>
      <c r="F77" s="20">
        <f t="shared" si="22"/>
        <v>120.26776453396272</v>
      </c>
      <c r="G77" s="20">
        <f t="shared" si="23"/>
        <v>125.41379211734454</v>
      </c>
      <c r="H77" s="21">
        <f t="shared" si="24"/>
        <v>127.37415774197777</v>
      </c>
    </row>
    <row r="78" spans="1:8" x14ac:dyDescent="0.2">
      <c r="A78" s="19">
        <v>21</v>
      </c>
      <c r="B78" s="20">
        <f t="shared" si="21"/>
        <v>107.37937415682201</v>
      </c>
      <c r="C78" s="20">
        <f t="shared" si="25"/>
        <v>110.69025707323047</v>
      </c>
      <c r="D78" s="20">
        <f t="shared" si="26"/>
        <v>118.36545317751725</v>
      </c>
      <c r="E78" s="20">
        <f t="shared" si="27"/>
        <v>125.92553409419918</v>
      </c>
      <c r="F78" s="20">
        <f t="shared" si="22"/>
        <v>132.89109051595466</v>
      </c>
      <c r="G78" s="20">
        <f t="shared" si="23"/>
        <v>137.33538024658358</v>
      </c>
      <c r="H78" s="21">
        <f t="shared" si="24"/>
        <v>138.98404645623805</v>
      </c>
    </row>
    <row r="79" spans="1:8" x14ac:dyDescent="0.2">
      <c r="A79" s="19">
        <v>22</v>
      </c>
      <c r="B79" s="20">
        <f t="shared" si="21"/>
        <v>124.02250180173263</v>
      </c>
      <c r="C79" s="20">
        <f t="shared" si="25"/>
        <v>127.47245362844131</v>
      </c>
      <c r="D79" s="20">
        <f t="shared" si="26"/>
        <v>134.88553055313224</v>
      </c>
      <c r="E79" s="20">
        <f t="shared" si="27"/>
        <v>141.49910849193611</v>
      </c>
      <c r="F79" s="20">
        <f t="shared" si="22"/>
        <v>147.10752748717567</v>
      </c>
      <c r="G79" s="20">
        <f t="shared" si="23"/>
        <v>150.49202482099292</v>
      </c>
      <c r="H79" s="21">
        <f t="shared" si="24"/>
        <v>151.71547029117818</v>
      </c>
    </row>
    <row r="80" spans="1:8" x14ac:dyDescent="0.2">
      <c r="A80" s="19">
        <v>23</v>
      </c>
      <c r="B80" s="20">
        <f t="shared" si="21"/>
        <v>147.77514745605851</v>
      </c>
      <c r="C80" s="20">
        <f t="shared" si="25"/>
        <v>150.43993704942193</v>
      </c>
      <c r="D80" s="20">
        <f t="shared" si="26"/>
        <v>155.61907318361401</v>
      </c>
      <c r="E80" s="20">
        <f t="shared" si="27"/>
        <v>159.75182700462659</v>
      </c>
      <c r="F80" s="20">
        <f t="shared" si="22"/>
        <v>162.99259050232359</v>
      </c>
      <c r="G80" s="20">
        <f t="shared" si="23"/>
        <v>164.8592795094122</v>
      </c>
      <c r="H80" s="21">
        <f t="shared" si="24"/>
        <v>165.52058408365338</v>
      </c>
    </row>
    <row r="81" spans="1:8" x14ac:dyDescent="0.2">
      <c r="A81" s="22">
        <v>24</v>
      </c>
      <c r="B81" s="23">
        <f t="shared" si="21"/>
        <v>179.99999999999997</v>
      </c>
      <c r="C81" s="23">
        <f t="shared" si="25"/>
        <v>179.99999999999997</v>
      </c>
      <c r="D81" s="23">
        <f t="shared" si="26"/>
        <v>180</v>
      </c>
      <c r="E81" s="23">
        <f t="shared" si="27"/>
        <v>180</v>
      </c>
      <c r="F81" s="23">
        <f t="shared" si="22"/>
        <v>180</v>
      </c>
      <c r="G81" s="23">
        <f t="shared" si="23"/>
        <v>180</v>
      </c>
      <c r="H81" s="24">
        <f t="shared" si="24"/>
        <v>180</v>
      </c>
    </row>
  </sheetData>
  <customSheetViews>
    <customSheetView guid="{5E467747-5281-4AF3-8A46-2B1CC4D71E94}" topLeftCell="A11">
      <selection activeCell="B11" sqref="B11"/>
      <pageMargins left="0.78740157499999996" right="0.78740157499999996" top="0.984251969" bottom="0.984251969" header="0.4921259845" footer="0.4921259845"/>
      <pageSetup paperSize="9" orientation="portrait" horizontalDpi="4294967292" verticalDpi="0" r:id="rId1"/>
      <headerFooter alignWithMargins="0"/>
    </customSheetView>
  </customSheetViews>
  <phoneticPr fontId="0" type="noConversion"/>
  <pageMargins left="0.78740157499999996" right="0.78740157499999996" top="0.984251969" bottom="0.984251969" header="0.4921259845" footer="0.4921259845"/>
  <pageSetup paperSize="9" orientation="portrait" horizontalDpi="4294967292" verticalDpi="0" r:id="rId2"/>
  <headerFooter alignWithMargins="0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5"/>
  <dimension ref="A1:AI389"/>
  <sheetViews>
    <sheetView topLeftCell="A215" zoomScale="75" workbookViewId="0">
      <pane ySplit="960" activePane="bottomLeft"/>
      <selection pane="bottomLeft" activeCell="M29" sqref="M29"/>
    </sheetView>
  </sheetViews>
  <sheetFormatPr baseColWidth="10" defaultRowHeight="12.75" x14ac:dyDescent="0.2"/>
  <cols>
    <col min="1" max="2" width="8.140625" style="60" customWidth="1"/>
    <col min="3" max="3" width="7.140625" style="60" customWidth="1"/>
    <col min="4" max="4" width="6.28515625" style="60" customWidth="1"/>
    <col min="5" max="6" width="6.42578125" style="60" customWidth="1"/>
    <col min="7" max="8" width="6.28515625" style="60" customWidth="1"/>
    <col min="9" max="9" width="6.7109375" style="60" customWidth="1"/>
    <col min="10" max="10" width="5" style="60" customWidth="1"/>
    <col min="11" max="11" width="4.85546875" style="60" customWidth="1"/>
    <col min="12" max="12" width="5.42578125" style="60" customWidth="1"/>
    <col min="13" max="13" width="5.5703125" style="60" customWidth="1"/>
    <col min="14" max="14" width="5" style="60" customWidth="1"/>
    <col min="15" max="34" width="4.85546875" style="60" customWidth="1"/>
    <col min="35" max="16384" width="11.42578125" style="60"/>
  </cols>
  <sheetData>
    <row r="1" spans="1:35" ht="15.75" x14ac:dyDescent="0.25">
      <c r="A1" s="50" t="s">
        <v>25</v>
      </c>
      <c r="B1" s="50"/>
    </row>
    <row r="3" spans="1:35" s="49" customFormat="1" x14ac:dyDescent="0.2">
      <c r="A3" s="49" t="s">
        <v>2</v>
      </c>
      <c r="C3" s="53" t="s">
        <v>4</v>
      </c>
      <c r="D3" s="43" t="s">
        <v>7</v>
      </c>
      <c r="E3" s="43" t="s">
        <v>8</v>
      </c>
      <c r="F3" s="43" t="s">
        <v>10</v>
      </c>
      <c r="G3" s="44" t="s">
        <v>9</v>
      </c>
      <c r="H3" s="44" t="s">
        <v>11</v>
      </c>
      <c r="I3" s="44" t="s">
        <v>6</v>
      </c>
      <c r="J3" s="54" t="s">
        <v>26</v>
      </c>
      <c r="K3" s="55" t="s">
        <v>26</v>
      </c>
      <c r="L3" s="55" t="s">
        <v>26</v>
      </c>
      <c r="M3" s="55" t="s">
        <v>26</v>
      </c>
      <c r="N3" s="55" t="s">
        <v>26</v>
      </c>
      <c r="O3" s="55" t="s">
        <v>26</v>
      </c>
      <c r="P3" s="55" t="s">
        <v>26</v>
      </c>
      <c r="Q3" s="55" t="s">
        <v>26</v>
      </c>
      <c r="R3" s="55" t="s">
        <v>26</v>
      </c>
      <c r="S3" s="55" t="s">
        <v>26</v>
      </c>
      <c r="T3" s="55" t="s">
        <v>26</v>
      </c>
      <c r="U3" s="55" t="s">
        <v>26</v>
      </c>
      <c r="V3" s="55" t="s">
        <v>26</v>
      </c>
      <c r="W3" s="55" t="s">
        <v>26</v>
      </c>
      <c r="X3" s="55" t="s">
        <v>26</v>
      </c>
      <c r="Y3" s="55" t="s">
        <v>26</v>
      </c>
      <c r="Z3" s="55" t="s">
        <v>26</v>
      </c>
      <c r="AA3" s="55" t="s">
        <v>26</v>
      </c>
      <c r="AB3" s="55" t="s">
        <v>26</v>
      </c>
      <c r="AC3" s="55" t="s">
        <v>26</v>
      </c>
      <c r="AD3" s="55" t="s">
        <v>26</v>
      </c>
      <c r="AE3" s="55" t="s">
        <v>26</v>
      </c>
      <c r="AF3" s="55" t="s">
        <v>26</v>
      </c>
      <c r="AG3" s="55" t="s">
        <v>26</v>
      </c>
      <c r="AH3" s="56" t="s">
        <v>26</v>
      </c>
    </row>
    <row r="4" spans="1:35" x14ac:dyDescent="0.2">
      <c r="J4" s="61">
        <v>0</v>
      </c>
      <c r="K4" s="62">
        <v>1</v>
      </c>
      <c r="L4" s="62">
        <v>2</v>
      </c>
      <c r="M4" s="62">
        <v>3</v>
      </c>
      <c r="N4" s="62">
        <v>4</v>
      </c>
      <c r="O4" s="62">
        <v>5</v>
      </c>
      <c r="P4" s="62">
        <v>6</v>
      </c>
      <c r="Q4" s="62">
        <v>7</v>
      </c>
      <c r="R4" s="62">
        <v>8</v>
      </c>
      <c r="S4" s="62">
        <v>9</v>
      </c>
      <c r="T4" s="62">
        <v>10</v>
      </c>
      <c r="U4" s="62">
        <v>11</v>
      </c>
      <c r="V4" s="62">
        <v>12</v>
      </c>
      <c r="W4" s="62">
        <v>13</v>
      </c>
      <c r="X4" s="62">
        <v>14</v>
      </c>
      <c r="Y4" s="62">
        <v>15</v>
      </c>
      <c r="Z4" s="62">
        <v>16</v>
      </c>
      <c r="AA4" s="62">
        <v>17</v>
      </c>
      <c r="AB4" s="62">
        <v>18</v>
      </c>
      <c r="AC4" s="62">
        <v>19</v>
      </c>
      <c r="AD4" s="62">
        <v>20</v>
      </c>
      <c r="AE4" s="62">
        <v>21</v>
      </c>
      <c r="AF4" s="62">
        <v>22</v>
      </c>
      <c r="AG4" s="62">
        <v>23</v>
      </c>
      <c r="AH4" s="63">
        <v>24</v>
      </c>
      <c r="AI4" s="64"/>
    </row>
    <row r="5" spans="1:35" s="65" customFormat="1" x14ac:dyDescent="0.2">
      <c r="A5" s="65">
        <f>'Höhe,Azimuth'!B48</f>
        <v>-179.99999999999997</v>
      </c>
      <c r="B5" s="60">
        <f>A5/180*PI()*'Sonnenst.-Diagr-zyl.'!$D$3</f>
        <v>-2.8274333882308134</v>
      </c>
      <c r="C5" s="65">
        <f>IF(ZahlenGrafWinkel!B5="","",TAN(ZahlenGrafWinkel!B5*PI()/180)*'Sonnenst.-Diagr-zyl.'!$D$3)</f>
        <v>-2.0649072325825859</v>
      </c>
    </row>
    <row r="6" spans="1:35" s="65" customFormat="1" x14ac:dyDescent="0.2">
      <c r="A6" s="65">
        <f>'Höhe,Azimuth'!B49</f>
        <v>-147.77514745605851</v>
      </c>
      <c r="B6" s="60">
        <f>A6/180*PI()*'Sonnenst.-Diagr-zyl.'!$D$3</f>
        <v>-2.3212465881555091</v>
      </c>
      <c r="C6" s="65">
        <f>IF(ZahlenGrafWinkel!B6="","",TAN(ZahlenGrafWinkel!B6*PI()/180)*'Sonnenst.-Diagr-zyl.'!$D$3)</f>
        <v>-1.8097612671890833</v>
      </c>
    </row>
    <row r="7" spans="1:35" s="65" customFormat="1" x14ac:dyDescent="0.2">
      <c r="A7" s="65">
        <f>'Höhe,Azimuth'!B50</f>
        <v>-124.02250180173263</v>
      </c>
      <c r="B7" s="60">
        <f>A7/180*PI()*'Sonnenst.-Diagr-zyl.'!$D$3</f>
        <v>-1.9481409027007506</v>
      </c>
      <c r="C7" s="65">
        <f>IF(ZahlenGrafWinkel!B7="","",TAN(ZahlenGrafWinkel!B7*PI()/180)*'Sonnenst.-Diagr-zyl.'!$D$3)</f>
        <v>-1.354422518639592</v>
      </c>
    </row>
    <row r="8" spans="1:35" s="65" customFormat="1" x14ac:dyDescent="0.2">
      <c r="A8" s="65">
        <f>'Höhe,Azimuth'!B51</f>
        <v>-107.37937415682202</v>
      </c>
      <c r="B8" s="60">
        <f>A8/180*PI()*'Sonnenst.-Diagr-zyl.'!$D$3</f>
        <v>-1.6867112649907088</v>
      </c>
      <c r="C8" s="65">
        <f>IF(ZahlenGrafWinkel!B8="","",TAN(ZahlenGrafWinkel!B8*PI()/180)*'Sonnenst.-Diagr-zyl.'!$D$3)</f>
        <v>-0.971124206329258</v>
      </c>
    </row>
    <row r="9" spans="1:35" s="65" customFormat="1" x14ac:dyDescent="0.2">
      <c r="A9" s="65">
        <f>'Höhe,Azimuth'!B52</f>
        <v>-94.610994133343482</v>
      </c>
      <c r="B9" s="60">
        <f>A9/180*PI()*'Sonnenst.-Diagr-zyl.'!$D$3</f>
        <v>-1.4861460205906947</v>
      </c>
      <c r="C9" s="65">
        <f>IF(ZahlenGrafWinkel!B9="","",TAN(ZahlenGrafWinkel!B9*PI()/180)*'Sonnenst.-Diagr-zyl.'!$D$3)</f>
        <v>-0.68184796917122148</v>
      </c>
    </row>
    <row r="10" spans="1:35" s="65" customFormat="1" x14ac:dyDescent="0.2">
      <c r="A10" s="65">
        <f>'Höhe,Azimuth'!B53</f>
        <v>-83.705662489357877</v>
      </c>
      <c r="B10" s="60">
        <f>A10/180*PI()*'Sonnenst.-Diagr-zyl.'!$D$3</f>
        <v>-1.3148454717021674</v>
      </c>
      <c r="C10" s="65">
        <f>IF(ZahlenGrafWinkel!B10="","",TAN(ZahlenGrafWinkel!B10*PI()/180)*'Sonnenst.-Diagr-zyl.'!$D$3)</f>
        <v>-0.45728119115201898</v>
      </c>
    </row>
    <row r="11" spans="1:35" s="65" customFormat="1" x14ac:dyDescent="0.2">
      <c r="A11" s="65">
        <f>'Höhe,Azimuth'!B54</f>
        <v>-73.520157727982919</v>
      </c>
      <c r="B11" s="60">
        <f>A11/180*PI()*'Sonnenst.-Diagr-zyl.'!$D$3</f>
        <v>-1.1548519370449701</v>
      </c>
      <c r="C11" s="65">
        <f>IF(ZahlenGrafWinkel!B11="","",TAN(ZahlenGrafWinkel!B11*PI()/180)*'Sonnenst.-Diagr-zyl.'!$D$3)</f>
        <v>-0.27378666635465582</v>
      </c>
    </row>
    <row r="12" spans="1:35" s="65" customFormat="1" x14ac:dyDescent="0.2">
      <c r="A12" s="65">
        <f>'Höhe,Azimuth'!B55</f>
        <v>-63.332720825418804</v>
      </c>
      <c r="B12" s="60">
        <f>A12/180*PI()*'Sonnenst.-Diagr-zyl.'!$D$3</f>
        <v>-0.99482805238494509</v>
      </c>
      <c r="C12" s="65">
        <f>IF(ZahlenGrafWinkel!B12="","",TAN(ZahlenGrafWinkel!B12*PI()/180)*'Sonnenst.-Diagr-zyl.'!$D$3)</f>
        <v>-0.11717324767788737</v>
      </c>
    </row>
    <row r="13" spans="1:35" s="65" customFormat="1" x14ac:dyDescent="0.2">
      <c r="A13" s="65">
        <f>'Höhe,Azimuth'!B56</f>
        <v>-52.62584225802221</v>
      </c>
      <c r="B13" s="60">
        <f>A13/180*PI()*'Sonnenst.-Diagr-zyl.'!$D$3</f>
        <v>-0.82664479713388939</v>
      </c>
      <c r="C13" s="65">
        <f>IF(ZahlenGrafWinkel!B13="","",TAN(ZahlenGrafWinkel!B13*PI()/180)*'Sonnenst.-Diagr-zyl.'!$D$3)</f>
        <v>1.9622075238259831E-2</v>
      </c>
    </row>
    <row r="14" spans="1:35" s="65" customFormat="1" x14ac:dyDescent="0.2">
      <c r="A14" s="65">
        <f>'Höhe,Azimuth'!B57</f>
        <v>-41.015953543761945</v>
      </c>
      <c r="B14" s="60">
        <f>A14/180*PI()*'Sonnenst.-Diagr-zyl.'!$D$3</f>
        <v>-0.64427709166531388</v>
      </c>
      <c r="C14" s="65">
        <f>IF(ZahlenGrafWinkel!B14="","",TAN(ZahlenGrafWinkel!B14*PI()/180)*'Sonnenst.-Diagr-zyl.'!$D$3)</f>
        <v>0.13782849838594646</v>
      </c>
    </row>
    <row r="15" spans="1:35" s="65" customFormat="1" x14ac:dyDescent="0.2">
      <c r="A15" s="65">
        <f>'Höhe,Azimuth'!B58</f>
        <v>-28.284529708821832</v>
      </c>
      <c r="B15" s="60">
        <f>A15/180*PI()*'Sonnenst.-Diagr-zyl.'!$D$3</f>
        <v>-0.44429235371738462</v>
      </c>
      <c r="C15" s="65">
        <f>IF(ZahlenGrafWinkel!B15="","",TAN(ZahlenGrafWinkel!B15*PI()/180)*'Sonnenst.-Diagr-zyl.'!$D$3)</f>
        <v>0.23318118930751575</v>
      </c>
    </row>
    <row r="16" spans="1:35" s="65" customFormat="1" x14ac:dyDescent="0.2">
      <c r="A16" s="65">
        <f>'Höhe,Azimuth'!B60</f>
        <v>-14.479415916346598</v>
      </c>
      <c r="B16" s="60">
        <f>A16/180*PI()*'Sonnenst.-Diagr-zyl.'!$D$3</f>
        <v>-0.22744213335532801</v>
      </c>
      <c r="C16" s="65">
        <f>IF(ZahlenGrafWinkel!B16="","",TAN(ZahlenGrafWinkel!B16*PI()/180)*'Sonnenst.-Diagr-zyl.'!$D$3)</f>
        <v>0.29693296995947738</v>
      </c>
    </row>
    <row r="17" spans="1:4" s="65" customFormat="1" x14ac:dyDescent="0.2">
      <c r="A17" s="65">
        <f>'Höhe,Azimuth'!B64</f>
        <v>-1.4603023404178591E-4</v>
      </c>
      <c r="B17" s="60">
        <f>A17/180*PI()*'Sonnenst.-Diagr-zyl.'!$D$3</f>
        <v>-2.2938375523383636E-6</v>
      </c>
      <c r="C17" s="65">
        <f>IF(ZahlenGrafWinkel!B17="","",TAN(ZahlenGrafWinkel!B17*PI()/180)*'Sonnenst.-Diagr-zyl.'!$D$3)</f>
        <v>0.31959471695298164</v>
      </c>
    </row>
    <row r="18" spans="1:4" s="65" customFormat="1" x14ac:dyDescent="0.2">
      <c r="A18" s="65">
        <f>'Höhe,Azimuth'!B65</f>
        <v>1.4603023404178591E-4</v>
      </c>
      <c r="B18" s="60">
        <f>A18/180*PI()*'Sonnenst.-Diagr-zyl.'!$D$3</f>
        <v>2.2938375523383636E-6</v>
      </c>
      <c r="C18" s="65">
        <f>IF(ZahlenGrafWinkel!B18="","",TAN(ZahlenGrafWinkel!B18*PI()/180)*'Sonnenst.-Diagr-zyl.'!$D$3)</f>
        <v>0.31959471695298164</v>
      </c>
    </row>
    <row r="19" spans="1:4" s="65" customFormat="1" x14ac:dyDescent="0.2">
      <c r="A19" s="65">
        <f>'Höhe,Azimuth'!B69</f>
        <v>14.479415916346598</v>
      </c>
      <c r="B19" s="60">
        <f>A19/180*PI()*'Sonnenst.-Diagr-zyl.'!$D$3</f>
        <v>0.22744213335532801</v>
      </c>
      <c r="C19" s="65">
        <f>IF(ZahlenGrafWinkel!B19="","",TAN(ZahlenGrafWinkel!B19*PI()/180)*'Sonnenst.-Diagr-zyl.'!$D$3)</f>
        <v>0.29693296995947738</v>
      </c>
    </row>
    <row r="20" spans="1:4" s="65" customFormat="1" x14ac:dyDescent="0.2">
      <c r="A20" s="65">
        <f>'Höhe,Azimuth'!B71</f>
        <v>28.284529708821832</v>
      </c>
      <c r="B20" s="60">
        <f>A20/180*PI()*'Sonnenst.-Diagr-zyl.'!$D$3</f>
        <v>0.44429235371738462</v>
      </c>
      <c r="C20" s="65">
        <f>IF(ZahlenGrafWinkel!B20="","",TAN(ZahlenGrafWinkel!B20*PI()/180)*'Sonnenst.-Diagr-zyl.'!$D$3)</f>
        <v>0.23318118930751575</v>
      </c>
    </row>
    <row r="21" spans="1:4" s="65" customFormat="1" x14ac:dyDescent="0.2">
      <c r="A21" s="65">
        <f>'Höhe,Azimuth'!B72</f>
        <v>41.015953543761952</v>
      </c>
      <c r="B21" s="60">
        <f>A21/180*PI()*'Sonnenst.-Diagr-zyl.'!$D$3</f>
        <v>0.64427709166531399</v>
      </c>
      <c r="C21" s="65">
        <f>IF(ZahlenGrafWinkel!B21="","",TAN(ZahlenGrafWinkel!B21*PI()/180)*'Sonnenst.-Diagr-zyl.'!$D$3)</f>
        <v>0.13782849838594646</v>
      </c>
    </row>
    <row r="22" spans="1:4" s="65" customFormat="1" x14ac:dyDescent="0.2">
      <c r="A22" s="65">
        <f>'Höhe,Azimuth'!B73</f>
        <v>52.625842258022217</v>
      </c>
      <c r="B22" s="60">
        <f>A22/180*PI()*'Sonnenst.-Diagr-zyl.'!$D$3</f>
        <v>0.8266447971338895</v>
      </c>
      <c r="C22" s="65">
        <f>IF(ZahlenGrafWinkel!B22="","",TAN(ZahlenGrafWinkel!B22*PI()/180)*'Sonnenst.-Diagr-zyl.'!$D$3)</f>
        <v>1.9622075238259831E-2</v>
      </c>
    </row>
    <row r="23" spans="1:4" s="65" customFormat="1" x14ac:dyDescent="0.2">
      <c r="A23" s="65">
        <f>'Höhe,Azimuth'!B74</f>
        <v>63.332720825418804</v>
      </c>
      <c r="B23" s="60">
        <f>A23/180*PI()*'Sonnenst.-Diagr-zyl.'!$D$3</f>
        <v>0.99482805238494509</v>
      </c>
      <c r="C23" s="65">
        <f>IF(ZahlenGrafWinkel!B23="","",TAN(ZahlenGrafWinkel!B23*PI()/180)*'Sonnenst.-Diagr-zyl.'!$D$3)</f>
        <v>-0.11717324767788737</v>
      </c>
    </row>
    <row r="24" spans="1:4" s="65" customFormat="1" x14ac:dyDescent="0.2">
      <c r="A24" s="65">
        <f>'Höhe,Azimuth'!B75</f>
        <v>73.520157727982948</v>
      </c>
      <c r="B24" s="60">
        <f>A24/180*PI()*'Sonnenst.-Diagr-zyl.'!$D$3</f>
        <v>1.1548519370449704</v>
      </c>
      <c r="C24" s="65">
        <f>IF(ZahlenGrafWinkel!B24="","",TAN(ZahlenGrafWinkel!B24*PI()/180)*'Sonnenst.-Diagr-zyl.'!$D$3)</f>
        <v>-0.27378666635465582</v>
      </c>
    </row>
    <row r="25" spans="1:4" s="65" customFormat="1" x14ac:dyDescent="0.2">
      <c r="A25" s="65">
        <f>'Höhe,Azimuth'!B76</f>
        <v>83.705662489357948</v>
      </c>
      <c r="B25" s="60">
        <f>A25/180*PI()*'Sonnenst.-Diagr-zyl.'!$D$3</f>
        <v>1.3148454717021683</v>
      </c>
      <c r="C25" s="65">
        <f>IF(ZahlenGrafWinkel!B25="","",TAN(ZahlenGrafWinkel!B25*PI()/180)*'Sonnenst.-Diagr-zyl.'!$D$3)</f>
        <v>-0.45728119115201898</v>
      </c>
    </row>
    <row r="26" spans="1:4" s="65" customFormat="1" x14ac:dyDescent="0.2">
      <c r="A26" s="65">
        <f>'Höhe,Azimuth'!B77</f>
        <v>94.610994133343397</v>
      </c>
      <c r="B26" s="60">
        <f>A26/180*PI()*'Sonnenst.-Diagr-zyl.'!$D$3</f>
        <v>1.4861460205906931</v>
      </c>
      <c r="C26" s="65">
        <f>IF(ZahlenGrafWinkel!B26="","",TAN(ZahlenGrafWinkel!B26*PI()/180)*'Sonnenst.-Diagr-zyl.'!$D$3)</f>
        <v>-0.68184796917122148</v>
      </c>
    </row>
    <row r="27" spans="1:4" s="65" customFormat="1" x14ac:dyDescent="0.2">
      <c r="A27" s="65">
        <f>'Höhe,Azimuth'!B78</f>
        <v>107.37937415682201</v>
      </c>
      <c r="B27" s="60">
        <f>A27/180*PI()*'Sonnenst.-Diagr-zyl.'!$D$3</f>
        <v>1.6867112649907086</v>
      </c>
      <c r="C27" s="65">
        <f>IF(ZahlenGrafWinkel!B27="","",TAN(ZahlenGrafWinkel!B27*PI()/180)*'Sonnenst.-Diagr-zyl.'!$D$3)</f>
        <v>-0.971124206329258</v>
      </c>
    </row>
    <row r="28" spans="1:4" s="65" customFormat="1" x14ac:dyDescent="0.2">
      <c r="A28" s="65">
        <f>'Höhe,Azimuth'!B79</f>
        <v>124.02250180173263</v>
      </c>
      <c r="B28" s="60">
        <f>A28/180*PI()*'Sonnenst.-Diagr-zyl.'!$D$3</f>
        <v>1.9481409027007506</v>
      </c>
      <c r="C28" s="65">
        <f>IF(ZahlenGrafWinkel!B28="","",TAN(ZahlenGrafWinkel!B28*PI()/180)*'Sonnenst.-Diagr-zyl.'!$D$3)</f>
        <v>-1.354422518639592</v>
      </c>
    </row>
    <row r="29" spans="1:4" s="65" customFormat="1" x14ac:dyDescent="0.2">
      <c r="A29" s="65">
        <f>'Höhe,Azimuth'!B80</f>
        <v>147.77514745605851</v>
      </c>
      <c r="B29" s="60">
        <f>A29/180*PI()*'Sonnenst.-Diagr-zyl.'!$D$3</f>
        <v>2.3212465881555091</v>
      </c>
      <c r="C29" s="65">
        <f>IF(ZahlenGrafWinkel!B29="","",TAN(ZahlenGrafWinkel!B29*PI()/180)*'Sonnenst.-Diagr-zyl.'!$D$3)</f>
        <v>-1.8097612671890833</v>
      </c>
    </row>
    <row r="30" spans="1:4" s="65" customFormat="1" x14ac:dyDescent="0.2">
      <c r="A30" s="65">
        <f>'Höhe,Azimuth'!B81</f>
        <v>179.99999999999997</v>
      </c>
      <c r="B30" s="60">
        <f>A30/180*PI()*'Sonnenst.-Diagr-zyl.'!$D$3</f>
        <v>2.8274333882308134</v>
      </c>
      <c r="C30" s="65">
        <f>IF(ZahlenGrafWinkel!B30="","",TAN(ZahlenGrafWinkel!B30*PI()/180)*'Sonnenst.-Diagr-zyl.'!$D$3)</f>
        <v>-2.0649072325825859</v>
      </c>
    </row>
    <row r="31" spans="1:4" s="65" customFormat="1" x14ac:dyDescent="0.2">
      <c r="A31" s="65">
        <f>'Höhe,Azimuth'!C48</f>
        <v>-179.99999999999997</v>
      </c>
      <c r="B31" s="60">
        <f>A31/180*PI()*'Sonnenst.-Diagr-zyl.'!$D$3</f>
        <v>-2.8274333882308134</v>
      </c>
      <c r="D31" s="65">
        <f>IF(ZahlenGrafWinkel!C31="",9999,TAN(ZahlenGrafWinkel!C31*PI()/180)*'Sonnenst.-Diagr-zyl.'!$D$3)</f>
        <v>-1.776917896317431</v>
      </c>
    </row>
    <row r="32" spans="1:4" s="65" customFormat="1" x14ac:dyDescent="0.2">
      <c r="A32" s="65">
        <f>'Höhe,Azimuth'!C49</f>
        <v>-150.43993704942193</v>
      </c>
      <c r="B32" s="60">
        <f>A32/180*PI()*'Sonnenst.-Diagr-zyl.'!$D$3</f>
        <v>-2.3631050052048743</v>
      </c>
      <c r="D32" s="65">
        <f>IF(ZahlenGrafWinkel!C32="",9999,TAN(ZahlenGrafWinkel!C32*PI()/180)*'Sonnenst.-Diagr-zyl.'!$D$3)</f>
        <v>-1.5901716498780658</v>
      </c>
    </row>
    <row r="33" spans="1:4" s="65" customFormat="1" x14ac:dyDescent="0.2">
      <c r="A33" s="65">
        <f>'Höhe,Azimuth'!C50</f>
        <v>-127.47245362844131</v>
      </c>
      <c r="B33" s="60">
        <f>A33/180*PI()*'Sonnenst.-Diagr-zyl.'!$D$3</f>
        <v>-2.0023326192708839</v>
      </c>
      <c r="D33" s="65">
        <f>IF(ZahlenGrafWinkel!C33="",9999,TAN(ZahlenGrafWinkel!C33*PI()/180)*'Sonnenst.-Diagr-zyl.'!$D$3)</f>
        <v>-1.2268720627055971</v>
      </c>
    </row>
    <row r="34" spans="1:4" s="65" customFormat="1" x14ac:dyDescent="0.2">
      <c r="A34" s="65">
        <f>'Höhe,Azimuth'!C51</f>
        <v>-110.69025707323047</v>
      </c>
      <c r="B34" s="60">
        <f>A34/180*PI()*'Sonnenst.-Diagr-zyl.'!$D$3</f>
        <v>-1.7387184922261325</v>
      </c>
      <c r="D34" s="65">
        <f>IF(ZahlenGrafWinkel!C34="",9999,TAN(ZahlenGrafWinkel!C34*PI()/180)*'Sonnenst.-Diagr-zyl.'!$D$3)</f>
        <v>-0.8935429041741193</v>
      </c>
    </row>
    <row r="35" spans="1:4" s="65" customFormat="1" x14ac:dyDescent="0.2">
      <c r="A35" s="65">
        <f>'Höhe,Azimuth'!C52</f>
        <v>-97.602289094528174</v>
      </c>
      <c r="B35" s="60">
        <f>A35/180*PI()*'Sonnenst.-Diagr-zyl.'!$D$3</f>
        <v>-1.5331331719645844</v>
      </c>
      <c r="D35" s="65">
        <f>IF(ZahlenGrafWinkel!C35="",9999,TAN(ZahlenGrafWinkel!C35*PI()/180)*'Sonnenst.-Diagr-zyl.'!$D$3)</f>
        <v>-0.62752102554612665</v>
      </c>
    </row>
    <row r="36" spans="1:4" s="65" customFormat="1" x14ac:dyDescent="0.2">
      <c r="A36" s="65">
        <f>'Höhe,Azimuth'!C53</f>
        <v>-86.398227118302927</v>
      </c>
      <c r="B36" s="60">
        <f>A36/180*PI()*'Sonnenst.-Diagr-zyl.'!$D$3</f>
        <v>-1.3571401779902146</v>
      </c>
      <c r="D36" s="65">
        <f>IF(ZahlenGrafWinkel!C36="",9999,TAN(ZahlenGrafWinkel!C36*PI()/180)*'Sonnenst.-Diagr-zyl.'!$D$3)</f>
        <v>-0.41353199063984941</v>
      </c>
    </row>
    <row r="37" spans="1:4" s="65" customFormat="1" x14ac:dyDescent="0.2">
      <c r="A37" s="65">
        <f>'Höhe,Azimuth'!C54</f>
        <v>-75.958947816792957</v>
      </c>
      <c r="B37" s="60">
        <f>A37/180*PI()*'Sonnenst.-Diagr-zyl.'!$D$3</f>
        <v>-1.1931603621782361</v>
      </c>
      <c r="D37" s="65">
        <f>IF(ZahlenGrafWinkel!C37="",9999,TAN(ZahlenGrafWinkel!C37*PI()/180)*'Sonnenst.-Diagr-zyl.'!$D$3)</f>
        <v>-0.23415743599527158</v>
      </c>
    </row>
    <row r="38" spans="1:4" s="65" customFormat="1" x14ac:dyDescent="0.2">
      <c r="A38" s="65">
        <f>'Höhe,Azimuth'!C55</f>
        <v>-65.540303802950959</v>
      </c>
      <c r="B38" s="60">
        <f>A38/180*PI()*'Sonnenst.-Diagr-zyl.'!$D$3</f>
        <v>-1.0295046847069695</v>
      </c>
      <c r="D38" s="65">
        <f>IF(ZahlenGrafWinkel!C38="",9999,TAN(ZahlenGrafWinkel!C38*PI()/180)*'Sonnenst.-Diagr-zyl.'!$D$3)</f>
        <v>-7.7750863071056733E-2</v>
      </c>
    </row>
    <row r="39" spans="1:4" s="65" customFormat="1" x14ac:dyDescent="0.2">
      <c r="A39" s="65">
        <f>'Höhe,Azimuth'!C56</f>
        <v>-54.586207882655465</v>
      </c>
      <c r="B39" s="60">
        <f>A39/180*PI()*'Sonnenst.-Diagr-zyl.'!$D$3</f>
        <v>-0.85743814835737842</v>
      </c>
      <c r="D39" s="65">
        <f>IF(ZahlenGrafWinkel!C39="",9999,TAN(ZahlenGrafWinkel!C39*PI()/180)*'Sonnenst.-Diagr-zyl.'!$D$3)</f>
        <v>6.1668373226960324E-2</v>
      </c>
    </row>
    <row r="40" spans="1:4" s="65" customFormat="1" x14ac:dyDescent="0.2">
      <c r="A40" s="65">
        <f>'Höhe,Azimuth'!C57</f>
        <v>-42.664619753416403</v>
      </c>
      <c r="B40" s="60">
        <f>A40/180*PI()*'Sonnenst.-Diagr-zyl.'!$D$3</f>
        <v>-0.67017427992767475</v>
      </c>
      <c r="D40" s="65">
        <f>IF(ZahlenGrafWinkel!C40="",9999,TAN(ZahlenGrafWinkel!C40*PI()/180)*'Sonnenst.-Diagr-zyl.'!$D$3)</f>
        <v>0.18464172192915015</v>
      </c>
    </row>
    <row r="41" spans="1:4" s="65" customFormat="1" x14ac:dyDescent="0.2">
      <c r="A41" s="65">
        <f>'Höhe,Azimuth'!C58</f>
        <v>-29.507975179007065</v>
      </c>
      <c r="B41" s="60">
        <f>A41/180*PI()*'Sonnenst.-Diagr-zyl.'!$D$3</f>
        <v>-0.46351019022339285</v>
      </c>
      <c r="D41" s="65">
        <f>IF(ZahlenGrafWinkel!C41="",9999,TAN(ZahlenGrafWinkel!C41*PI()/180)*'Sonnenst.-Diagr-zyl.'!$D$3)</f>
        <v>0.28586909284051831</v>
      </c>
    </row>
    <row r="42" spans="1:4" s="65" customFormat="1" x14ac:dyDescent="0.2">
      <c r="A42" s="65">
        <f>'Höhe,Azimuth'!C60</f>
        <v>-15.140720490587764</v>
      </c>
      <c r="B42" s="60">
        <f>A42/180*PI()*'Sonnenst.-Diagr-zyl.'!$D$3</f>
        <v>-0.23782988131643484</v>
      </c>
      <c r="D42" s="65">
        <f>IF(ZahlenGrafWinkel!C42="",9999,TAN(ZahlenGrafWinkel!C42*PI()/180)*'Sonnenst.-Diagr-zyl.'!$D$3)</f>
        <v>0.35473576011270769</v>
      </c>
    </row>
    <row r="43" spans="1:4" s="65" customFormat="1" x14ac:dyDescent="0.2">
      <c r="A43" s="65">
        <f>'Höhe,Azimuth'!C64</f>
        <v>-1.5283620017141164E-4</v>
      </c>
      <c r="B43" s="60">
        <f>A43/180*PI()*'Sonnenst.-Diagr-zyl.'!$D$3</f>
        <v>-2.4007454183054294E-6</v>
      </c>
      <c r="D43" s="65">
        <f>IF(ZahlenGrafWinkel!C43="",9999,TAN(ZahlenGrafWinkel!C43*PI()/180)*'Sonnenst.-Diagr-zyl.'!$D$3)</f>
        <v>0.37947139580085593</v>
      </c>
    </row>
    <row r="44" spans="1:4" s="65" customFormat="1" x14ac:dyDescent="0.2">
      <c r="A44" s="65">
        <f>'Höhe,Azimuth'!C65</f>
        <v>1.5283620017141164E-4</v>
      </c>
      <c r="B44" s="60">
        <f>A44/180*PI()*'Sonnenst.-Diagr-zyl.'!$D$3</f>
        <v>2.4007454183054294E-6</v>
      </c>
      <c r="D44" s="65">
        <f>IF(ZahlenGrafWinkel!C44="",9999,TAN(ZahlenGrafWinkel!C44*PI()/180)*'Sonnenst.-Diagr-zyl.'!$D$3)</f>
        <v>0.37947139580085593</v>
      </c>
    </row>
    <row r="45" spans="1:4" s="65" customFormat="1" x14ac:dyDescent="0.2">
      <c r="A45" s="65">
        <f>'Höhe,Azimuth'!C69</f>
        <v>15.140720490587764</v>
      </c>
      <c r="B45" s="60">
        <f>A45/180*PI()*'Sonnenst.-Diagr-zyl.'!$D$3</f>
        <v>0.23782988131643484</v>
      </c>
      <c r="D45" s="65">
        <f>IF(ZahlenGrafWinkel!C45="",9999,TAN(ZahlenGrafWinkel!C45*PI()/180)*'Sonnenst.-Diagr-zyl.'!$D$3)</f>
        <v>0.35473576011270769</v>
      </c>
    </row>
    <row r="46" spans="1:4" s="65" customFormat="1" x14ac:dyDescent="0.2">
      <c r="A46" s="65">
        <f>'Höhe,Azimuth'!C71</f>
        <v>29.507975179007065</v>
      </c>
      <c r="B46" s="60">
        <f>A46/180*PI()*'Sonnenst.-Diagr-zyl.'!$D$3</f>
        <v>0.46351019022339285</v>
      </c>
      <c r="D46" s="65">
        <f>IF(ZahlenGrafWinkel!C46="",9999,TAN(ZahlenGrafWinkel!C46*PI()/180)*'Sonnenst.-Diagr-zyl.'!$D$3)</f>
        <v>0.28586909284051831</v>
      </c>
    </row>
    <row r="47" spans="1:4" s="65" customFormat="1" x14ac:dyDescent="0.2">
      <c r="A47" s="65">
        <f>'Höhe,Azimuth'!C72</f>
        <v>42.66461975341641</v>
      </c>
      <c r="B47" s="60">
        <f>A47/180*PI()*'Sonnenst.-Diagr-zyl.'!$D$3</f>
        <v>0.67017427992767487</v>
      </c>
      <c r="D47" s="65">
        <f>IF(ZahlenGrafWinkel!C47="",9999,TAN(ZahlenGrafWinkel!C47*PI()/180)*'Sonnenst.-Diagr-zyl.'!$D$3)</f>
        <v>0.18464172192915015</v>
      </c>
    </row>
    <row r="48" spans="1:4" s="65" customFormat="1" x14ac:dyDescent="0.2">
      <c r="A48" s="65">
        <f>'Höhe,Azimuth'!C73</f>
        <v>54.586207882655458</v>
      </c>
      <c r="B48" s="60">
        <f>A48/180*PI()*'Sonnenst.-Diagr-zyl.'!$D$3</f>
        <v>0.85743814835737819</v>
      </c>
      <c r="D48" s="65">
        <f>IF(ZahlenGrafWinkel!C48="",9999,TAN(ZahlenGrafWinkel!C48*PI()/180)*'Sonnenst.-Diagr-zyl.'!$D$3)</f>
        <v>6.1668373226960324E-2</v>
      </c>
    </row>
    <row r="49" spans="1:5" s="65" customFormat="1" x14ac:dyDescent="0.2">
      <c r="A49" s="65">
        <f>'Höhe,Azimuth'!C74</f>
        <v>65.540303802950959</v>
      </c>
      <c r="B49" s="60">
        <f>A49/180*PI()*'Sonnenst.-Diagr-zyl.'!$D$3</f>
        <v>1.0295046847069695</v>
      </c>
      <c r="D49" s="65">
        <f>IF(ZahlenGrafWinkel!C49="",9999,TAN(ZahlenGrafWinkel!C49*PI()/180)*'Sonnenst.-Diagr-zyl.'!$D$3)</f>
        <v>-7.7750863071056733E-2</v>
      </c>
    </row>
    <row r="50" spans="1:5" s="65" customFormat="1" x14ac:dyDescent="0.2">
      <c r="A50" s="65">
        <f>'Höhe,Azimuth'!C75</f>
        <v>75.958947816792957</v>
      </c>
      <c r="B50" s="60">
        <f>A50/180*PI()*'Sonnenst.-Diagr-zyl.'!$D$3</f>
        <v>1.1931603621782361</v>
      </c>
      <c r="D50" s="65">
        <f>IF(ZahlenGrafWinkel!C50="",9999,TAN(ZahlenGrafWinkel!C50*PI()/180)*'Sonnenst.-Diagr-zyl.'!$D$3)</f>
        <v>-0.23415743599527158</v>
      </c>
    </row>
    <row r="51" spans="1:5" s="65" customFormat="1" x14ac:dyDescent="0.2">
      <c r="A51" s="65">
        <f>'Höhe,Azimuth'!C76</f>
        <v>86.398227118302927</v>
      </c>
      <c r="B51" s="60">
        <f>A51/180*PI()*'Sonnenst.-Diagr-zyl.'!$D$3</f>
        <v>1.3571401779902146</v>
      </c>
      <c r="D51" s="65">
        <f>IF(ZahlenGrafWinkel!C51="",9999,TAN(ZahlenGrafWinkel!C51*PI()/180)*'Sonnenst.-Diagr-zyl.'!$D$3)</f>
        <v>-0.41353199063984941</v>
      </c>
    </row>
    <row r="52" spans="1:5" s="65" customFormat="1" x14ac:dyDescent="0.2">
      <c r="A52" s="65">
        <f>'Höhe,Azimuth'!C77</f>
        <v>97.602289094528174</v>
      </c>
      <c r="B52" s="60">
        <f>A52/180*PI()*'Sonnenst.-Diagr-zyl.'!$D$3</f>
        <v>1.5331331719645844</v>
      </c>
      <c r="D52" s="65">
        <f>IF(ZahlenGrafWinkel!C52="",9999,TAN(ZahlenGrafWinkel!C52*PI()/180)*'Sonnenst.-Diagr-zyl.'!$D$3)</f>
        <v>-0.62752102554612665</v>
      </c>
    </row>
    <row r="53" spans="1:5" s="65" customFormat="1" x14ac:dyDescent="0.2">
      <c r="A53" s="65">
        <f>'Höhe,Azimuth'!C78</f>
        <v>110.69025707323047</v>
      </c>
      <c r="B53" s="60">
        <f>A53/180*PI()*'Sonnenst.-Diagr-zyl.'!$D$3</f>
        <v>1.7387184922261325</v>
      </c>
      <c r="D53" s="65">
        <f>IF(ZahlenGrafWinkel!C53="",9999,TAN(ZahlenGrafWinkel!C53*PI()/180)*'Sonnenst.-Diagr-zyl.'!$D$3)</f>
        <v>-0.8935429041741193</v>
      </c>
    </row>
    <row r="54" spans="1:5" s="65" customFormat="1" x14ac:dyDescent="0.2">
      <c r="A54" s="65">
        <f>'Höhe,Azimuth'!C79</f>
        <v>127.47245362844131</v>
      </c>
      <c r="B54" s="60">
        <f>A54/180*PI()*'Sonnenst.-Diagr-zyl.'!$D$3</f>
        <v>2.0023326192708839</v>
      </c>
      <c r="D54" s="65">
        <f>IF(ZahlenGrafWinkel!C54="",9999,TAN(ZahlenGrafWinkel!C54*PI()/180)*'Sonnenst.-Diagr-zyl.'!$D$3)</f>
        <v>-1.2268720627055971</v>
      </c>
    </row>
    <row r="55" spans="1:5" s="65" customFormat="1" x14ac:dyDescent="0.2">
      <c r="A55" s="65">
        <f>'Höhe,Azimuth'!C80</f>
        <v>150.43993704942193</v>
      </c>
      <c r="B55" s="60">
        <f>A55/180*PI()*'Sonnenst.-Diagr-zyl.'!$D$3</f>
        <v>2.3631050052048743</v>
      </c>
      <c r="D55" s="65">
        <f>IF(ZahlenGrafWinkel!C55="",9999,TAN(ZahlenGrafWinkel!C55*PI()/180)*'Sonnenst.-Diagr-zyl.'!$D$3)</f>
        <v>-1.5901716498780658</v>
      </c>
    </row>
    <row r="56" spans="1:5" s="65" customFormat="1" x14ac:dyDescent="0.2">
      <c r="A56" s="65">
        <f>'Höhe,Azimuth'!C81</f>
        <v>179.99999999999997</v>
      </c>
      <c r="B56" s="60">
        <f>A56/180*PI()*'Sonnenst.-Diagr-zyl.'!$D$3</f>
        <v>2.8274333882308134</v>
      </c>
      <c r="D56" s="65">
        <f>IF(ZahlenGrafWinkel!C56="",9999,TAN(ZahlenGrafWinkel!C56*PI()/180)*'Sonnenst.-Diagr-zyl.'!$D$3)</f>
        <v>-1.776917896317431</v>
      </c>
    </row>
    <row r="57" spans="1:5" s="65" customFormat="1" x14ac:dyDescent="0.2">
      <c r="A57" s="65">
        <f>'Höhe,Azimuth'!D48</f>
        <v>-180</v>
      </c>
      <c r="B57" s="60">
        <f>A57/180*PI()*'Sonnenst.-Diagr-zyl.'!$D$3</f>
        <v>-2.8274333882308138</v>
      </c>
      <c r="E57" s="65">
        <f>IF(ZahlenGrafWinkel!D57="",9999,TAN(ZahlenGrafWinkel!D57*PI()/180)*'Sonnenst.-Diagr-zyl.'!$D$3)</f>
        <v>-1.249089269572486</v>
      </c>
    </row>
    <row r="58" spans="1:5" s="65" customFormat="1" x14ac:dyDescent="0.2">
      <c r="A58" s="65">
        <f>'Höhe,Azimuth'!D49</f>
        <v>-155.61907318361401</v>
      </c>
      <c r="B58" s="60">
        <f>A58/180*PI()*'Sonnenst.-Diagr-zyl.'!$D$3</f>
        <v>-2.4444586853604706</v>
      </c>
      <c r="E58" s="65">
        <f>IF(ZahlenGrafWinkel!D58="",9999,TAN(ZahlenGrafWinkel!D58*PI()/180)*'Sonnenst.-Diagr-zyl.'!$D$3)</f>
        <v>-1.1539859855451065</v>
      </c>
    </row>
    <row r="59" spans="1:5" s="65" customFormat="1" x14ac:dyDescent="0.2">
      <c r="A59" s="65">
        <f>'Höhe,Azimuth'!D50</f>
        <v>-134.88553055313224</v>
      </c>
      <c r="B59" s="60">
        <f>A59/180*PI()*'Sonnenst.-Diagr-zyl.'!$D$3</f>
        <v>-2.1187769593064094</v>
      </c>
      <c r="E59" s="65">
        <f>IF(ZahlenGrafWinkel!D59="",9999,TAN(ZahlenGrafWinkel!D59*PI()/180)*'Sonnenst.-Diagr-zyl.'!$D$3)</f>
        <v>-0.93837546229889934</v>
      </c>
    </row>
    <row r="60" spans="1:5" s="65" customFormat="1" x14ac:dyDescent="0.2">
      <c r="A60" s="65">
        <f>'Höhe,Azimuth'!D51</f>
        <v>-118.36545317751725</v>
      </c>
      <c r="B60" s="60">
        <f>A60/180*PI()*'Sonnenst.-Diagr-zyl.'!$D$3</f>
        <v>-1.8592801907065741</v>
      </c>
      <c r="E60" s="65">
        <f>IF(ZahlenGrafWinkel!D60="",9999,TAN(ZahlenGrafWinkel!D60*PI()/180)*'Sonnenst.-Diagr-zyl.'!$D$3)</f>
        <v>-0.7026795041537589</v>
      </c>
    </row>
    <row r="61" spans="1:5" s="65" customFormat="1" x14ac:dyDescent="0.2">
      <c r="A61" s="65">
        <f>'Höhe,Azimuth'!D52</f>
        <v>-104.892618595388</v>
      </c>
      <c r="B61" s="60">
        <f>A61/180*PI()*'Sonnenst.-Diagr-zyl.'!$D$3</f>
        <v>-1.6476493999753352</v>
      </c>
      <c r="E61" s="65">
        <f>IF(ZahlenGrafWinkel!D61="",9999,TAN(ZahlenGrafWinkel!D61*PI()/180)*'Sonnenst.-Diagr-zyl.'!$D$3)</f>
        <v>-0.48826126147916749</v>
      </c>
    </row>
    <row r="62" spans="1:5" s="65" customFormat="1" x14ac:dyDescent="0.2">
      <c r="A62" s="65">
        <f>'Höhe,Azimuth'!D53</f>
        <v>-93.195260912395369</v>
      </c>
      <c r="B62" s="60">
        <f>A62/180*PI()*'Sonnenst.-Diagr-zyl.'!$D$3</f>
        <v>-1.4639077351588268</v>
      </c>
      <c r="E62" s="65">
        <f>IF(ZahlenGrafWinkel!D62="",9999,TAN(ZahlenGrafWinkel!D62*PI()/180)*'Sonnenst.-Diagr-zyl.'!$D$3)</f>
        <v>-0.29925437030910695</v>
      </c>
    </row>
    <row r="63" spans="1:5" s="65" customFormat="1" x14ac:dyDescent="0.2">
      <c r="A63" s="65">
        <f>'Höhe,Azimuth'!D54</f>
        <v>-82.291027375511291</v>
      </c>
      <c r="B63" s="60">
        <f>A63/180*PI()*'Sonnenst.-Diagr-zyl.'!$D$3</f>
        <v>-1.2926244352963143</v>
      </c>
      <c r="E63" s="65">
        <f>IF(ZahlenGrafWinkel!D63="",9999,TAN(ZahlenGrafWinkel!D63*PI()/180)*'Sonnenst.-Diagr-zyl.'!$D$3)</f>
        <v>-0.12946411055975049</v>
      </c>
    </row>
    <row r="64" spans="1:5" s="65" customFormat="1" x14ac:dyDescent="0.2">
      <c r="A64" s="65">
        <f>'Höhe,Azimuth'!D55</f>
        <v>-71.422217142343385</v>
      </c>
      <c r="B64" s="60">
        <f>A64/180*PI()*'Sonnenst.-Diagr-zyl.'!$D$3</f>
        <v>-1.1218975633874049</v>
      </c>
      <c r="E64" s="65">
        <f>IF(ZahlenGrafWinkel!D64="",9999,TAN(ZahlenGrafWinkel!D64*PI()/180)*'Sonnenst.-Diagr-zyl.'!$D$3)</f>
        <v>2.7691068644326567E-2</v>
      </c>
    </row>
    <row r="65" spans="1:5" s="65" customFormat="1" x14ac:dyDescent="0.2">
      <c r="A65" s="65">
        <f>'Höhe,Azimuth'!D56</f>
        <v>-59.948341979499538</v>
      </c>
      <c r="B65" s="60">
        <f>A65/180*PI()*'Sonnenst.-Diagr-zyl.'!$D$3</f>
        <v>-0.94166635378842178</v>
      </c>
      <c r="E65" s="65">
        <f>IF(ZahlenGrafWinkel!D65="",9999,TAN(ZahlenGrafWinkel!D65*PI()/180)*'Sonnenst.-Diagr-zyl.'!$D$3)</f>
        <v>0.17616259091058797</v>
      </c>
    </row>
    <row r="66" spans="1:5" s="65" customFormat="1" x14ac:dyDescent="0.2">
      <c r="A66" s="65">
        <f>'Höhe,Azimuth'!D57</f>
        <v>-47.299537126638967</v>
      </c>
      <c r="B66" s="60">
        <f>A66/180*PI()*'Sonnenst.-Diagr-zyl.'!$D$3</f>
        <v>-0.74297939177623329</v>
      </c>
      <c r="E66" s="65">
        <f>IF(ZahlenGrafWinkel!D66="",9999,TAN(ZahlenGrafWinkel!D66*PI()/180)*'Sonnenst.-Diagr-zyl.'!$D$3)</f>
        <v>0.31530452735641623</v>
      </c>
    </row>
    <row r="67" spans="1:5" s="65" customFormat="1" x14ac:dyDescent="0.2">
      <c r="A67" s="65">
        <f>'Höhe,Azimuth'!D58</f>
        <v>-33.040726366378173</v>
      </c>
      <c r="B67" s="60">
        <f>A67/180*PI()*'Sonnenst.-Diagr-zyl.'!$D$3</f>
        <v>-0.51900251610942127</v>
      </c>
      <c r="E67" s="65">
        <f>IF(ZahlenGrafWinkel!D67="",9999,TAN(ZahlenGrafWinkel!D67*PI()/180)*'Sonnenst.-Diagr-zyl.'!$D$3)</f>
        <v>0.4371915446198677</v>
      </c>
    </row>
    <row r="68" spans="1:5" s="65" customFormat="1" x14ac:dyDescent="0.2">
      <c r="A68" s="65">
        <f>'Höhe,Azimuth'!D60</f>
        <v>-17.090554789790026</v>
      </c>
      <c r="B68" s="60">
        <f>A68/180*PI()*'Sonnenst.-Diagr-zyl.'!$D$3</f>
        <v>-0.26845780686689097</v>
      </c>
      <c r="E68" s="65">
        <f>IF(ZahlenGrafWinkel!D68="",9999,TAN(ZahlenGrafWinkel!D68*PI()/180)*'Sonnenst.-Diagr-zyl.'!$D$3)</f>
        <v>0.52486118582796626</v>
      </c>
    </row>
    <row r="69" spans="1:5" s="65" customFormat="1" x14ac:dyDescent="0.2">
      <c r="A69" s="65">
        <f>'Höhe,Azimuth'!D64</f>
        <v>-1.7306657749739408E-4</v>
      </c>
      <c r="B69" s="60">
        <f>A69/180*PI()*'Sonnenst.-Diagr-zyl.'!$D$3</f>
        <v>-2.7185234422387096E-6</v>
      </c>
      <c r="E69" s="65">
        <f>IF(ZahlenGrafWinkel!D69="",9999,TAN(ZahlenGrafWinkel!D69*PI()/180)*'Sonnenst.-Diagr-zyl.'!$D$3)</f>
        <v>0.55745168295599445</v>
      </c>
    </row>
    <row r="70" spans="1:5" s="65" customFormat="1" x14ac:dyDescent="0.2">
      <c r="A70" s="65">
        <f>'Höhe,Azimuth'!D65</f>
        <v>1.7306657749739408E-4</v>
      </c>
      <c r="B70" s="60">
        <f>A70/180*PI()*'Sonnenst.-Diagr-zyl.'!$D$3</f>
        <v>2.7185234422387096E-6</v>
      </c>
      <c r="E70" s="65">
        <f>IF(ZahlenGrafWinkel!D70="",9999,TAN(ZahlenGrafWinkel!D70*PI()/180)*'Sonnenst.-Diagr-zyl.'!$D$3)</f>
        <v>0.55745168295599445</v>
      </c>
    </row>
    <row r="71" spans="1:5" s="65" customFormat="1" x14ac:dyDescent="0.2">
      <c r="A71" s="65">
        <f>'Höhe,Azimuth'!D69</f>
        <v>17.090554789790026</v>
      </c>
      <c r="B71" s="60">
        <f>A71/180*PI()*'Sonnenst.-Diagr-zyl.'!$D$3</f>
        <v>0.26845780686689097</v>
      </c>
      <c r="E71" s="65">
        <f>IF(ZahlenGrafWinkel!D71="",9999,TAN(ZahlenGrafWinkel!D71*PI()/180)*'Sonnenst.-Diagr-zyl.'!$D$3)</f>
        <v>0.52486118582796626</v>
      </c>
    </row>
    <row r="72" spans="1:5" s="65" customFormat="1" x14ac:dyDescent="0.2">
      <c r="A72" s="65">
        <f>'Höhe,Azimuth'!D71</f>
        <v>33.040726366378173</v>
      </c>
      <c r="B72" s="60">
        <f>A72/180*PI()*'Sonnenst.-Diagr-zyl.'!$D$3</f>
        <v>0.51900251610942127</v>
      </c>
      <c r="E72" s="65">
        <f>IF(ZahlenGrafWinkel!D72="",9999,TAN(ZahlenGrafWinkel!D72*PI()/180)*'Sonnenst.-Diagr-zyl.'!$D$3)</f>
        <v>0.4371915446198677</v>
      </c>
    </row>
    <row r="73" spans="1:5" s="65" customFormat="1" x14ac:dyDescent="0.2">
      <c r="A73" s="65">
        <f>'Höhe,Azimuth'!D72</f>
        <v>47.299537126638967</v>
      </c>
      <c r="B73" s="60">
        <f>A73/180*PI()*'Sonnenst.-Diagr-zyl.'!$D$3</f>
        <v>0.74297939177623329</v>
      </c>
      <c r="E73" s="65">
        <f>IF(ZahlenGrafWinkel!D73="",9999,TAN(ZahlenGrafWinkel!D73*PI()/180)*'Sonnenst.-Diagr-zyl.'!$D$3)</f>
        <v>0.31530452735641623</v>
      </c>
    </row>
    <row r="74" spans="1:5" s="65" customFormat="1" x14ac:dyDescent="0.2">
      <c r="A74" s="65">
        <f>'Höhe,Azimuth'!D73</f>
        <v>59.948341979499538</v>
      </c>
      <c r="B74" s="60">
        <f>A74/180*PI()*'Sonnenst.-Diagr-zyl.'!$D$3</f>
        <v>0.94166635378842178</v>
      </c>
      <c r="E74" s="65">
        <f>IF(ZahlenGrafWinkel!D74="",9999,TAN(ZahlenGrafWinkel!D74*PI()/180)*'Sonnenst.-Diagr-zyl.'!$D$3)</f>
        <v>0.17616259091058797</v>
      </c>
    </row>
    <row r="75" spans="1:5" s="65" customFormat="1" x14ac:dyDescent="0.2">
      <c r="A75" s="65">
        <f>'Höhe,Azimuth'!D74</f>
        <v>71.422217142343385</v>
      </c>
      <c r="B75" s="60">
        <f>A75/180*PI()*'Sonnenst.-Diagr-zyl.'!$D$3</f>
        <v>1.1218975633874049</v>
      </c>
      <c r="E75" s="65">
        <f>IF(ZahlenGrafWinkel!D75="",9999,TAN(ZahlenGrafWinkel!D75*PI()/180)*'Sonnenst.-Diagr-zyl.'!$D$3)</f>
        <v>2.7691068644326567E-2</v>
      </c>
    </row>
    <row r="76" spans="1:5" s="65" customFormat="1" x14ac:dyDescent="0.2">
      <c r="A76" s="65">
        <f>'Höhe,Azimuth'!D75</f>
        <v>82.291027375511334</v>
      </c>
      <c r="B76" s="60">
        <f>A76/180*PI()*'Sonnenst.-Diagr-zyl.'!$D$3</f>
        <v>1.2926244352963148</v>
      </c>
      <c r="E76" s="65">
        <f>IF(ZahlenGrafWinkel!D76="",9999,TAN(ZahlenGrafWinkel!D76*PI()/180)*'Sonnenst.-Diagr-zyl.'!$D$3)</f>
        <v>-0.12946411055975049</v>
      </c>
    </row>
    <row r="77" spans="1:5" s="65" customFormat="1" x14ac:dyDescent="0.2">
      <c r="A77" s="65">
        <f>'Höhe,Azimuth'!D76</f>
        <v>93.195260912395369</v>
      </c>
      <c r="B77" s="60">
        <f>A77/180*PI()*'Sonnenst.-Diagr-zyl.'!$D$3</f>
        <v>1.4639077351588268</v>
      </c>
      <c r="E77" s="65">
        <f>IF(ZahlenGrafWinkel!D77="",9999,TAN(ZahlenGrafWinkel!D77*PI()/180)*'Sonnenst.-Diagr-zyl.'!$D$3)</f>
        <v>-0.29925437030910695</v>
      </c>
    </row>
    <row r="78" spans="1:5" s="65" customFormat="1" x14ac:dyDescent="0.2">
      <c r="A78" s="65">
        <f>'Höhe,Azimuth'!D77</f>
        <v>104.89261859538803</v>
      </c>
      <c r="B78" s="60">
        <f>A78/180*PI()*'Sonnenst.-Diagr-zyl.'!$D$3</f>
        <v>1.6476493999753359</v>
      </c>
      <c r="E78" s="65">
        <f>IF(ZahlenGrafWinkel!D78="",9999,TAN(ZahlenGrafWinkel!D78*PI()/180)*'Sonnenst.-Diagr-zyl.'!$D$3)</f>
        <v>-0.48826126147916749</v>
      </c>
    </row>
    <row r="79" spans="1:5" s="65" customFormat="1" x14ac:dyDescent="0.2">
      <c r="A79" s="65">
        <f>'Höhe,Azimuth'!D78</f>
        <v>118.36545317751725</v>
      </c>
      <c r="B79" s="60">
        <f>A79/180*PI()*'Sonnenst.-Diagr-zyl.'!$D$3</f>
        <v>1.8592801907065741</v>
      </c>
      <c r="E79" s="65">
        <f>IF(ZahlenGrafWinkel!D79="",9999,TAN(ZahlenGrafWinkel!D79*PI()/180)*'Sonnenst.-Diagr-zyl.'!$D$3)</f>
        <v>-0.7026795041537589</v>
      </c>
    </row>
    <row r="80" spans="1:5" s="65" customFormat="1" x14ac:dyDescent="0.2">
      <c r="A80" s="65">
        <f>'Höhe,Azimuth'!D79</f>
        <v>134.88553055313224</v>
      </c>
      <c r="B80" s="60">
        <f>A80/180*PI()*'Sonnenst.-Diagr-zyl.'!$D$3</f>
        <v>2.1187769593064094</v>
      </c>
      <c r="E80" s="65">
        <f>IF(ZahlenGrafWinkel!D80="",9999,TAN(ZahlenGrafWinkel!D80*PI()/180)*'Sonnenst.-Diagr-zyl.'!$D$3)</f>
        <v>-0.93837546229889934</v>
      </c>
    </row>
    <row r="81" spans="1:6" s="65" customFormat="1" x14ac:dyDescent="0.2">
      <c r="A81" s="65">
        <f>'Höhe,Azimuth'!D80</f>
        <v>155.61907318361401</v>
      </c>
      <c r="B81" s="60">
        <f>A81/180*PI()*'Sonnenst.-Diagr-zyl.'!$D$3</f>
        <v>2.4444586853604706</v>
      </c>
      <c r="E81" s="65">
        <f>IF(ZahlenGrafWinkel!D81="",9999,TAN(ZahlenGrafWinkel!D81*PI()/180)*'Sonnenst.-Diagr-zyl.'!$D$3)</f>
        <v>-1.1539859855451065</v>
      </c>
    </row>
    <row r="82" spans="1:6" s="65" customFormat="1" x14ac:dyDescent="0.2">
      <c r="A82" s="65">
        <f>'Höhe,Azimuth'!D81</f>
        <v>180</v>
      </c>
      <c r="B82" s="60">
        <f>A82/180*PI()*'Sonnenst.-Diagr-zyl.'!$D$3</f>
        <v>2.8274333882308138</v>
      </c>
      <c r="E82" s="65">
        <f>IF(ZahlenGrafWinkel!D82="",9999,TAN(ZahlenGrafWinkel!D82*PI()/180)*'Sonnenst.-Diagr-zyl.'!$D$3)</f>
        <v>-1.249089269572486</v>
      </c>
    </row>
    <row r="83" spans="1:6" s="65" customFormat="1" x14ac:dyDescent="0.2">
      <c r="A83" s="65">
        <f>'Höhe,Azimuth'!E48</f>
        <v>-180</v>
      </c>
      <c r="B83" s="60">
        <f>A83/180*PI()*'Sonnenst.-Diagr-zyl.'!$D$3</f>
        <v>-2.8274333882308138</v>
      </c>
      <c r="F83" s="65">
        <f>IF(ZahlenGrafWinkel!E83="",9999,TAN(ZahlenGrafWinkel!E83*PI()/180)*'Sonnenst.-Diagr-zyl.'!$D$3)</f>
        <v>-0.85119639934901292</v>
      </c>
    </row>
    <row r="84" spans="1:6" s="65" customFormat="1" x14ac:dyDescent="0.2">
      <c r="A84" s="65">
        <f>'Höhe,Azimuth'!E49</f>
        <v>-159.75182700462659</v>
      </c>
      <c r="B84" s="60">
        <f>A84/180*PI()*'Sonnenst.-Diagr-zyl.'!$D$3</f>
        <v>-2.5093758305764124</v>
      </c>
      <c r="F84" s="65">
        <f>IF(ZahlenGrafWinkel!E84="",9999,TAN(ZahlenGrafWinkel!E84*PI()/180)*'Sonnenst.-Diagr-zyl.'!$D$3)</f>
        <v>-0.79899211657965663</v>
      </c>
    </row>
    <row r="85" spans="1:6" s="65" customFormat="1" x14ac:dyDescent="0.2">
      <c r="A85" s="65">
        <f>'Höhe,Azimuth'!E50</f>
        <v>-141.49910849193608</v>
      </c>
      <c r="B85" s="60">
        <f>A85/180*PI()*'Sonnenst.-Diagr-zyl.'!$D$3</f>
        <v>-2.2226627986388574</v>
      </c>
      <c r="F85" s="65">
        <f>IF(ZahlenGrafWinkel!E85="",9999,TAN(ZahlenGrafWinkel!E85*PI()/180)*'Sonnenst.-Diagr-zyl.'!$D$3)</f>
        <v>-0.6676007313118123</v>
      </c>
    </row>
    <row r="86" spans="1:6" s="65" customFormat="1" x14ac:dyDescent="0.2">
      <c r="A86" s="65">
        <f>'Höhe,Azimuth'!E51</f>
        <v>-125.92553409419918</v>
      </c>
      <c r="B86" s="60">
        <f>A86/180*PI()*'Sonnenst.-Diagr-zyl.'!$D$3</f>
        <v>-1.9780336640485359</v>
      </c>
      <c r="F86" s="65">
        <f>IF(ZahlenGrafWinkel!E86="",9999,TAN(ZahlenGrafWinkel!E86*PI()/180)*'Sonnenst.-Diagr-zyl.'!$D$3)</f>
        <v>-0.50235253508920319</v>
      </c>
    </row>
    <row r="87" spans="1:6" s="65" customFormat="1" x14ac:dyDescent="0.2">
      <c r="A87" s="65">
        <f>'Höhe,Azimuth'!E52</f>
        <v>-112.6214502296542</v>
      </c>
      <c r="B87" s="60">
        <f>A87/180*PI()*'Sonnenst.-Diagr-zyl.'!$D$3</f>
        <v>-1.7690536033905506</v>
      </c>
      <c r="F87" s="65">
        <f>IF(ZahlenGrafWinkel!E87="",9999,TAN(ZahlenGrafWinkel!E87*PI()/180)*'Sonnenst.-Diagr-zyl.'!$D$3)</f>
        <v>-0.33205593293248037</v>
      </c>
    </row>
    <row r="88" spans="1:6" s="65" customFormat="1" x14ac:dyDescent="0.2">
      <c r="A88" s="65">
        <f>'Höhe,Azimuth'!E53</f>
        <v>-100.81277699893145</v>
      </c>
      <c r="B88" s="60">
        <f>A88/180*PI()*'Sonnenst.-Diagr-zyl.'!$D$3</f>
        <v>-1.5835633980391459</v>
      </c>
      <c r="F88" s="65">
        <f>IF(ZahlenGrafWinkel!E88="",9999,TAN(ZahlenGrafWinkel!E88*PI()/180)*'Sonnenst.-Diagr-zyl.'!$D$3)</f>
        <v>-0.1662624068751643</v>
      </c>
    </row>
    <row r="89" spans="1:6" s="65" customFormat="1" x14ac:dyDescent="0.2">
      <c r="A89" s="65">
        <f>'Höhe,Azimuth'!E54</f>
        <v>-89.724706742174291</v>
      </c>
      <c r="B89" s="60">
        <f>A89/180*PI()*'Sonnenst.-Diagr-zyl.'!$D$3</f>
        <v>-1.4093923977335667</v>
      </c>
      <c r="F89" s="65">
        <f>IF(ZahlenGrafWinkel!E89="",9999,TAN(ZahlenGrafWinkel!E89*PI()/180)*'Sonnenst.-Diagr-zyl.'!$D$3)</f>
        <v>-4.6372222903032917E-3</v>
      </c>
    </row>
    <row r="90" spans="1:6" s="65" customFormat="1" x14ac:dyDescent="0.2">
      <c r="A90" s="65">
        <f>'Höhe,Azimuth'!E55</f>
        <v>-78.638293643404353</v>
      </c>
      <c r="B90" s="60">
        <f>A90/180*PI()*'Sonnenst.-Diagr-zyl.'!$D$3</f>
        <v>-1.2352474280047803</v>
      </c>
      <c r="F90" s="65">
        <f>IF(ZahlenGrafWinkel!E90="",9999,TAN(ZahlenGrafWinkel!E90*PI()/180)*'Sonnenst.-Diagr-zyl.'!$D$3)</f>
        <v>0.15653699344605901</v>
      </c>
    </row>
    <row r="91" spans="1:6" s="65" customFormat="1" x14ac:dyDescent="0.2">
      <c r="A91" s="65">
        <f>'Höhe,Azimuth'!E56</f>
        <v>-66.838985001408446</v>
      </c>
      <c r="B91" s="60">
        <f>A91/180*PI()*'Sonnenst.-Diagr-zyl.'!$D$3</f>
        <v>-1.0499043212691157</v>
      </c>
      <c r="F91" s="65">
        <f>IF(ZahlenGrafWinkel!E91="",9999,TAN(ZahlenGrafWinkel!E91*PI()/180)*'Sonnenst.-Diagr-zyl.'!$D$3)</f>
        <v>0.32089200548806751</v>
      </c>
    </row>
    <row r="92" spans="1:6" s="65" customFormat="1" x14ac:dyDescent="0.2">
      <c r="A92" s="65">
        <f>'Höhe,Azimuth'!E57</f>
        <v>-53.56715792102537</v>
      </c>
      <c r="B92" s="60">
        <f>A92/180*PI()*'Sonnenst.-Diagr-zyl.'!$D$3</f>
        <v>-0.84143094899188797</v>
      </c>
      <c r="F92" s="65">
        <f>IF(ZahlenGrafWinkel!E92="",9999,TAN(ZahlenGrafWinkel!E92*PI()/180)*'Sonnenst.-Diagr-zyl.'!$D$3)</f>
        <v>0.48855741956168669</v>
      </c>
    </row>
    <row r="93" spans="1:6" s="65" customFormat="1" x14ac:dyDescent="0.2">
      <c r="A93" s="65">
        <f>'Höhe,Azimuth'!E58</f>
        <v>-38.07810647936217</v>
      </c>
      <c r="B93" s="60">
        <f>A93/180*PI()*'Sonnenst.-Diagr-zyl.'!$D$3</f>
        <v>-0.59812949789087044</v>
      </c>
      <c r="F93" s="65">
        <f>IF(ZahlenGrafWinkel!E93="",9999,TAN(ZahlenGrafWinkel!E93*PI()/180)*'Sonnenst.-Diagr-zyl.'!$D$3)</f>
        <v>0.64994981961149678</v>
      </c>
    </row>
    <row r="94" spans="1:6" s="65" customFormat="1" x14ac:dyDescent="0.2">
      <c r="A94" s="65">
        <f>'Höhe,Azimuth'!E60</f>
        <v>-19.996407388403743</v>
      </c>
      <c r="B94" s="60">
        <f>A94/180*PI()*'Sonnenst.-Diagr-zyl.'!$D$3</f>
        <v>-0.31410283274798928</v>
      </c>
      <c r="F94" s="65">
        <f>IF(ZahlenGrafWinkel!E94="",9999,TAN(ZahlenGrafWinkel!E94*PI()/180)*'Sonnenst.-Diagr-zyl.'!$D$3)</f>
        <v>0.77721295821035552</v>
      </c>
    </row>
    <row r="95" spans="1:6" s="65" customFormat="1" x14ac:dyDescent="0.2">
      <c r="A95" s="65">
        <f>'Höhe,Azimuth'!E61</f>
        <v>-13.13731961539218</v>
      </c>
      <c r="B95" s="60">
        <f>A95/180*PI()*'Sonnenst.-Diagr-zyl.'!$D$3</f>
        <v>-0.20636053395788581</v>
      </c>
      <c r="F95" s="65">
        <f>IF(ZahlenGrafWinkel!E95="",9999,TAN(ZahlenGrafWinkel!E95*PI()/180)*'Sonnenst.-Diagr-zyl.'!$D$3)</f>
        <v>0.80566268520827566</v>
      </c>
    </row>
    <row r="96" spans="1:6" s="65" customFormat="1" x14ac:dyDescent="0.2">
      <c r="A96" s="65">
        <f>'Höhe,Azimuth'!E62</f>
        <v>-10.138866588420765</v>
      </c>
      <c r="B96" s="60">
        <f>A96/180*PI()*'Sonnenst.-Diagr-zyl.'!$D$3</f>
        <v>-0.1592609439495484</v>
      </c>
      <c r="F96" s="65">
        <f>IF(ZahlenGrafWinkel!E96="",9999,TAN(ZahlenGrafWinkel!E96*PI()/180)*'Sonnenst.-Diagr-zyl.'!$D$3)</f>
        <v>0.81446511043059155</v>
      </c>
    </row>
    <row r="97" spans="1:6" s="65" customFormat="1" x14ac:dyDescent="0.2">
      <c r="A97" s="65">
        <f>'Höhe,Azimuth'!E63</f>
        <v>-4.0720311548985926</v>
      </c>
      <c r="B97" s="60">
        <f>A97/180*PI()*'Sonnenst.-Diagr-zyl.'!$D$3</f>
        <v>-6.3963315807090901E-2</v>
      </c>
      <c r="F97" s="65">
        <f>IF(ZahlenGrafWinkel!E97="",9999,TAN(ZahlenGrafWinkel!E97*PI()/180)*'Sonnenst.-Diagr-zyl.'!$D$3)</f>
        <v>0.82538157205459217</v>
      </c>
    </row>
    <row r="98" spans="1:6" s="65" customFormat="1" x14ac:dyDescent="0.2">
      <c r="A98" s="65">
        <f>'Höhe,Azimuth'!E64</f>
        <v>-2.0376046391340345E-4</v>
      </c>
      <c r="B98" s="60">
        <f>A98/180*PI()*'Sonnenst.-Diagr-zyl.'!$D$3</f>
        <v>-3.2006618826119823E-6</v>
      </c>
      <c r="F98" s="65">
        <f>IF(ZahlenGrafWinkel!E98="",9999,TAN(ZahlenGrafWinkel!E98*PI()/180)*'Sonnenst.-Diagr-zyl.'!$D$3)</f>
        <v>0.82748652364132147</v>
      </c>
    </row>
    <row r="99" spans="1:6" s="65" customFormat="1" x14ac:dyDescent="0.2">
      <c r="A99" s="65">
        <f>'Höhe,Azimuth'!E65</f>
        <v>2.0376046391340345E-4</v>
      </c>
      <c r="B99" s="60">
        <f>A99/180*PI()*'Sonnenst.-Diagr-zyl.'!$D$3</f>
        <v>3.2006618826119823E-6</v>
      </c>
      <c r="F99" s="65">
        <f>IF(ZahlenGrafWinkel!E99="",9999,TAN(ZahlenGrafWinkel!E99*PI()/180)*'Sonnenst.-Diagr-zyl.'!$D$3)</f>
        <v>0.82748652364132147</v>
      </c>
    </row>
    <row r="100" spans="1:6" s="65" customFormat="1" x14ac:dyDescent="0.2">
      <c r="A100" s="65">
        <f>'Höhe,Azimuth'!E66</f>
        <v>4.0720311548985926</v>
      </c>
      <c r="B100" s="60">
        <f>A100/180*PI()*'Sonnenst.-Diagr-zyl.'!$D$3</f>
        <v>6.3963315807090901E-2</v>
      </c>
      <c r="F100" s="65">
        <f>IF(ZahlenGrafWinkel!E100="",9999,TAN(ZahlenGrafWinkel!E100*PI()/180)*'Sonnenst.-Diagr-zyl.'!$D$3)</f>
        <v>0.82538157205459217</v>
      </c>
    </row>
    <row r="101" spans="1:6" s="65" customFormat="1" x14ac:dyDescent="0.2">
      <c r="A101" s="65">
        <f>'Höhe,Azimuth'!E67</f>
        <v>10.138866588420765</v>
      </c>
      <c r="B101" s="60">
        <f>A101/180*PI()*'Sonnenst.-Diagr-zyl.'!$D$3</f>
        <v>0.1592609439495484</v>
      </c>
      <c r="F101" s="65">
        <f>IF(ZahlenGrafWinkel!E101="",9999,TAN(ZahlenGrafWinkel!E101*PI()/180)*'Sonnenst.-Diagr-zyl.'!$D$3)</f>
        <v>0.81446511043059155</v>
      </c>
    </row>
    <row r="102" spans="1:6" s="65" customFormat="1" x14ac:dyDescent="0.2">
      <c r="A102" s="65">
        <f>'Höhe,Azimuth'!E68</f>
        <v>13.13731961539218</v>
      </c>
      <c r="B102" s="60">
        <f>A102/180*PI()*'Sonnenst.-Diagr-zyl.'!$D$3</f>
        <v>0.20636053395788581</v>
      </c>
      <c r="F102" s="65">
        <f>IF(ZahlenGrafWinkel!E102="",9999,TAN(ZahlenGrafWinkel!E102*PI()/180)*'Sonnenst.-Diagr-zyl.'!$D$3)</f>
        <v>0.80566268520827566</v>
      </c>
    </row>
    <row r="103" spans="1:6" s="65" customFormat="1" x14ac:dyDescent="0.2">
      <c r="A103" s="65">
        <f>'Höhe,Azimuth'!E69</f>
        <v>19.996407388403743</v>
      </c>
      <c r="B103" s="60">
        <f>A103/180*PI()*'Sonnenst.-Diagr-zyl.'!$D$3</f>
        <v>0.31410283274798928</v>
      </c>
      <c r="F103" s="65">
        <f>IF(ZahlenGrafWinkel!E103="",9999,TAN(ZahlenGrafWinkel!E103*PI()/180)*'Sonnenst.-Diagr-zyl.'!$D$3)</f>
        <v>0.77721295821035552</v>
      </c>
    </row>
    <row r="104" spans="1:6" s="65" customFormat="1" x14ac:dyDescent="0.2">
      <c r="A104" s="65">
        <f>'Höhe,Azimuth'!E71</f>
        <v>38.07810647936217</v>
      </c>
      <c r="B104" s="60">
        <f>A104/180*PI()*'Sonnenst.-Diagr-zyl.'!$D$3</f>
        <v>0.59812949789087044</v>
      </c>
      <c r="F104" s="65">
        <f>IF(ZahlenGrafWinkel!E104="",9999,TAN(ZahlenGrafWinkel!E104*PI()/180)*'Sonnenst.-Diagr-zyl.'!$D$3)</f>
        <v>0.64994981961149678</v>
      </c>
    </row>
    <row r="105" spans="1:6" s="65" customFormat="1" x14ac:dyDescent="0.2">
      <c r="A105" s="65">
        <f>'Höhe,Azimuth'!E72</f>
        <v>53.56715792102537</v>
      </c>
      <c r="B105" s="60">
        <f>A105/180*PI()*'Sonnenst.-Diagr-zyl.'!$D$3</f>
        <v>0.84143094899188797</v>
      </c>
      <c r="F105" s="65">
        <f>IF(ZahlenGrafWinkel!E105="",9999,TAN(ZahlenGrafWinkel!E105*PI()/180)*'Sonnenst.-Diagr-zyl.'!$D$3)</f>
        <v>0.48855741956168669</v>
      </c>
    </row>
    <row r="106" spans="1:6" s="65" customFormat="1" x14ac:dyDescent="0.2">
      <c r="A106" s="65">
        <f>'Höhe,Azimuth'!E73</f>
        <v>66.838985001408446</v>
      </c>
      <c r="B106" s="60">
        <f>A106/180*PI()*'Sonnenst.-Diagr-zyl.'!$D$3</f>
        <v>1.0499043212691157</v>
      </c>
      <c r="F106" s="65">
        <f>IF(ZahlenGrafWinkel!E106="",9999,TAN(ZahlenGrafWinkel!E106*PI()/180)*'Sonnenst.-Diagr-zyl.'!$D$3)</f>
        <v>0.32089200548806751</v>
      </c>
    </row>
    <row r="107" spans="1:6" s="65" customFormat="1" x14ac:dyDescent="0.2">
      <c r="A107" s="65">
        <f>'Höhe,Azimuth'!E74</f>
        <v>78.638293643404324</v>
      </c>
      <c r="B107" s="60">
        <f>A107/180*PI()*'Sonnenst.-Diagr-zyl.'!$D$3</f>
        <v>1.2352474280047798</v>
      </c>
      <c r="F107" s="65">
        <f>IF(ZahlenGrafWinkel!E107="",9999,TAN(ZahlenGrafWinkel!E107*PI()/180)*'Sonnenst.-Diagr-zyl.'!$D$3)</f>
        <v>0.15653699344605901</v>
      </c>
    </row>
    <row r="108" spans="1:6" s="65" customFormat="1" x14ac:dyDescent="0.2">
      <c r="A108" s="65">
        <f>'Höhe,Azimuth'!E75</f>
        <v>89.724706742175613</v>
      </c>
      <c r="B108" s="60">
        <f>A108/180*PI()*'Sonnenst.-Diagr-zyl.'!$D$3</f>
        <v>1.4093923977335876</v>
      </c>
      <c r="F108" s="65">
        <f>IF(ZahlenGrafWinkel!E108="",9999,TAN(ZahlenGrafWinkel!E108*PI()/180)*'Sonnenst.-Diagr-zyl.'!$D$3)</f>
        <v>-4.6372222903032917E-3</v>
      </c>
    </row>
    <row r="109" spans="1:6" s="65" customFormat="1" x14ac:dyDescent="0.2">
      <c r="A109" s="65">
        <f>'Höhe,Azimuth'!E76</f>
        <v>100.81277699893148</v>
      </c>
      <c r="B109" s="60">
        <f>A109/180*PI()*'Sonnenst.-Diagr-zyl.'!$D$3</f>
        <v>1.5835633980391461</v>
      </c>
      <c r="F109" s="65">
        <f>IF(ZahlenGrafWinkel!E109="",9999,TAN(ZahlenGrafWinkel!E109*PI()/180)*'Sonnenst.-Diagr-zyl.'!$D$3)</f>
        <v>-0.1662624068751643</v>
      </c>
    </row>
    <row r="110" spans="1:6" s="65" customFormat="1" x14ac:dyDescent="0.2">
      <c r="A110" s="65">
        <f>'Höhe,Azimuth'!E77</f>
        <v>112.62145022965423</v>
      </c>
      <c r="B110" s="60">
        <f>A110/180*PI()*'Sonnenst.-Diagr-zyl.'!$D$3</f>
        <v>1.7690536033905513</v>
      </c>
      <c r="F110" s="65">
        <f>IF(ZahlenGrafWinkel!E110="",9999,TAN(ZahlenGrafWinkel!E110*PI()/180)*'Sonnenst.-Diagr-zyl.'!$D$3)</f>
        <v>-0.33205593293248037</v>
      </c>
    </row>
    <row r="111" spans="1:6" s="65" customFormat="1" x14ac:dyDescent="0.2">
      <c r="A111" s="65">
        <f>'Höhe,Azimuth'!E78</f>
        <v>125.92553409419918</v>
      </c>
      <c r="B111" s="60">
        <f>A111/180*PI()*'Sonnenst.-Diagr-zyl.'!$D$3</f>
        <v>1.9780336640485359</v>
      </c>
      <c r="F111" s="65">
        <f>IF(ZahlenGrafWinkel!E111="",9999,TAN(ZahlenGrafWinkel!E111*PI()/180)*'Sonnenst.-Diagr-zyl.'!$D$3)</f>
        <v>-0.50235253508920319</v>
      </c>
    </row>
    <row r="112" spans="1:6" s="65" customFormat="1" x14ac:dyDescent="0.2">
      <c r="A112" s="65">
        <f>'Höhe,Azimuth'!E79</f>
        <v>141.49910849193611</v>
      </c>
      <c r="B112" s="60">
        <f>A112/180*PI()*'Sonnenst.-Diagr-zyl.'!$D$3</f>
        <v>2.2226627986388579</v>
      </c>
      <c r="F112" s="65">
        <f>IF(ZahlenGrafWinkel!E112="",9999,TAN(ZahlenGrafWinkel!E112*PI()/180)*'Sonnenst.-Diagr-zyl.'!$D$3)</f>
        <v>-0.6676007313118123</v>
      </c>
    </row>
    <row r="113" spans="1:7" s="65" customFormat="1" x14ac:dyDescent="0.2">
      <c r="A113" s="65">
        <f>'Höhe,Azimuth'!E80</f>
        <v>159.75182700462659</v>
      </c>
      <c r="B113" s="60">
        <f>A113/180*PI()*'Sonnenst.-Diagr-zyl.'!$D$3</f>
        <v>2.5093758305764124</v>
      </c>
      <c r="F113" s="65">
        <f>IF(ZahlenGrafWinkel!E113="",9999,TAN(ZahlenGrafWinkel!E113*PI()/180)*'Sonnenst.-Diagr-zyl.'!$D$3)</f>
        <v>-0.79899211657965663</v>
      </c>
    </row>
    <row r="114" spans="1:7" s="65" customFormat="1" x14ac:dyDescent="0.2">
      <c r="A114" s="65">
        <f>'Höhe,Azimuth'!E81</f>
        <v>180</v>
      </c>
      <c r="B114" s="60">
        <f>A114/180*PI()*'Sonnenst.-Diagr-zyl.'!$D$3</f>
        <v>2.8274333882308138</v>
      </c>
      <c r="F114" s="65">
        <f>IF(ZahlenGrafWinkel!E114="",9999,TAN(ZahlenGrafWinkel!E114*PI()/180)*'Sonnenst.-Diagr-zyl.'!$D$3)</f>
        <v>-0.85119639934901292</v>
      </c>
    </row>
    <row r="115" spans="1:7" s="65" customFormat="1" x14ac:dyDescent="0.2">
      <c r="A115" s="65">
        <f>'Höhe,Azimuth'!F48</f>
        <v>-180</v>
      </c>
      <c r="B115" s="60">
        <f>A115/180*PI()*'Sonnenst.-Diagr-zyl.'!$D$3</f>
        <v>-2.8274333882308138</v>
      </c>
      <c r="G115" s="65">
        <f>IF(ZahlenGrafWinkel!F115="",9999,TAN(ZahlenGrafWinkel!F115*PI()/180)*'Sonnenst.-Diagr-zyl.'!$D$3)</f>
        <v>-0.54981442993997021</v>
      </c>
    </row>
    <row r="116" spans="1:7" s="65" customFormat="1" x14ac:dyDescent="0.2">
      <c r="A116" s="65">
        <f>'Höhe,Azimuth'!F49</f>
        <v>-162.99259050232359</v>
      </c>
      <c r="B116" s="60">
        <f>A116/180*PI()*'Sonnenst.-Diagr-zyl.'!$D$3</f>
        <v>-2.5602816245583462</v>
      </c>
      <c r="G116" s="65">
        <f>IF(ZahlenGrafWinkel!F116="",9999,TAN(ZahlenGrafWinkel!F116*PI()/180)*'Sonnenst.-Diagr-zyl.'!$D$3)</f>
        <v>-0.51761766815996069</v>
      </c>
    </row>
    <row r="117" spans="1:7" s="65" customFormat="1" x14ac:dyDescent="0.2">
      <c r="A117" s="65">
        <f>'Höhe,Azimuth'!F50</f>
        <v>-147.10752748717567</v>
      </c>
      <c r="B117" s="60">
        <f>A117/180*PI()*'Sonnenst.-Diagr-zyl.'!$D$3</f>
        <v>-2.3107596382073488</v>
      </c>
      <c r="G117" s="65">
        <f>IF(ZahlenGrafWinkel!F117="",9999,TAN(ZahlenGrafWinkel!F117*PI()/180)*'Sonnenst.-Diagr-zyl.'!$D$3)</f>
        <v>-0.43087061857559306</v>
      </c>
    </row>
    <row r="118" spans="1:7" s="65" customFormat="1" x14ac:dyDescent="0.2">
      <c r="A118" s="65">
        <f>'Höhe,Azimuth'!F51</f>
        <v>-132.89109051595466</v>
      </c>
      <c r="B118" s="60">
        <f>A118/180*PI()*'Sonnenst.-Diagr-zyl.'!$D$3</f>
        <v>-2.0874483684622969</v>
      </c>
      <c r="G118" s="65">
        <f>IF(ZahlenGrafWinkel!F118="",9999,TAN(ZahlenGrafWinkel!F118*PI()/180)*'Sonnenst.-Diagr-zyl.'!$D$3)</f>
        <v>-0.3099654028618436</v>
      </c>
    </row>
    <row r="119" spans="1:7" s="65" customFormat="1" x14ac:dyDescent="0.2">
      <c r="A119" s="65">
        <f>'Höhe,Azimuth'!F52</f>
        <v>-120.26776453396272</v>
      </c>
      <c r="B119" s="60">
        <f>A119/180*PI()*'Sonnenst.-Diagr-zyl.'!$D$3</f>
        <v>-1.889161627617822</v>
      </c>
      <c r="G119" s="65">
        <f>IF(ZahlenGrafWinkel!F119="",9999,TAN(ZahlenGrafWinkel!F119*PI()/180)*'Sonnenst.-Diagr-zyl.'!$D$3)</f>
        <v>-0.17157133628616095</v>
      </c>
    </row>
    <row r="120" spans="1:7" s="65" customFormat="1" x14ac:dyDescent="0.2">
      <c r="A120" s="65">
        <f>'Höhe,Azimuth'!F53</f>
        <v>-108.8103344625473</v>
      </c>
      <c r="B120" s="60">
        <f>A120/180*PI()*'Sonnenst.-Diagr-zyl.'!$D$3</f>
        <v>-1.7091887369109344</v>
      </c>
      <c r="G120" s="65">
        <f>IF(ZahlenGrafWinkel!F120="",9999,TAN(ZahlenGrafWinkel!F120*PI()/180)*'Sonnenst.-Diagr-zyl.'!$D$3)</f>
        <v>-2.3520465746007864E-2</v>
      </c>
    </row>
    <row r="121" spans="1:7" s="65" customFormat="1" x14ac:dyDescent="0.2">
      <c r="A121" s="65">
        <f>'Höhe,Azimuth'!F54</f>
        <v>-97.95466969789841</v>
      </c>
      <c r="B121" s="60">
        <f>A121/180*PI()*'Sonnenst.-Diagr-zyl.'!$D$3</f>
        <v>-1.5386683535386618</v>
      </c>
      <c r="G121" s="65">
        <f>IF(ZahlenGrafWinkel!F121="",9999,TAN(ZahlenGrafWinkel!F121*PI()/180)*'Sonnenst.-Diagr-zyl.'!$D$3)</f>
        <v>0.13356420336495803</v>
      </c>
    </row>
    <row r="122" spans="1:7" s="65" customFormat="1" x14ac:dyDescent="0.2">
      <c r="A122" s="65">
        <f>'Höhe,Azimuth'!F55</f>
        <v>-87.063174413513451</v>
      </c>
      <c r="B122" s="60">
        <f>A122/180*PI()*'Sonnenst.-Diagr-zyl.'!$D$3</f>
        <v>-1.3675851456785035</v>
      </c>
      <c r="G122" s="65">
        <f>IF(ZahlenGrafWinkel!F122="",9999,TAN(ZahlenGrafWinkel!F122*PI()/180)*'Sonnenst.-Diagr-zyl.'!$D$3)</f>
        <v>0.30368671578340956</v>
      </c>
    </row>
    <row r="123" spans="1:7" s="65" customFormat="1" x14ac:dyDescent="0.2">
      <c r="A123" s="65">
        <f>'Höhe,Azimuth'!F56</f>
        <v>-75.377698466511319</v>
      </c>
      <c r="B123" s="60">
        <f>A123/180*PI()*'Sonnenst.-Diagr-zyl.'!$D$3</f>
        <v>-1.1840301187344928</v>
      </c>
      <c r="G123" s="65">
        <f>IF(ZahlenGrafWinkel!F123="",9999,TAN(ZahlenGrafWinkel!F123*PI()/180)*'Sonnenst.-Diagr-zyl.'!$D$3)</f>
        <v>0.49358011167562987</v>
      </c>
    </row>
    <row r="124" spans="1:7" s="65" customFormat="1" x14ac:dyDescent="0.2">
      <c r="A124" s="65">
        <f>'Höhe,Azimuth'!F57</f>
        <v>-61.909384969250212</v>
      </c>
      <c r="B124" s="60">
        <f>A124/180*PI()*'Sonnenst.-Diagr-zyl.'!$D$3</f>
        <v>-0.9724703450382941</v>
      </c>
      <c r="G124" s="65">
        <f>IF(ZahlenGrafWinkel!F124="",9999,TAN(ZahlenGrafWinkel!F124*PI()/180)*'Sonnenst.-Diagr-zyl.'!$D$3)</f>
        <v>0.70975252937448685</v>
      </c>
    </row>
    <row r="125" spans="1:7" s="65" customFormat="1" x14ac:dyDescent="0.2">
      <c r="A125" s="65">
        <f>'Höhe,Azimuth'!F58</f>
        <v>-45.366917148667547</v>
      </c>
      <c r="B125" s="60">
        <f>A125/180*PI()*'Sonnenst.-Diagr-zyl.'!$D$3</f>
        <v>-0.71262186815135398</v>
      </c>
      <c r="G125" s="65">
        <f>IF(ZahlenGrafWinkel!F125="",9999,TAN(ZahlenGrafWinkel!F125*PI()/180)*'Sonnenst.-Diagr-zyl.'!$D$3)</f>
        <v>0.94848619792076949</v>
      </c>
    </row>
    <row r="126" spans="1:7" s="65" customFormat="1" x14ac:dyDescent="0.2">
      <c r="A126" s="65">
        <f>'Höhe,Azimuth'!F60</f>
        <v>-24.546805516907991</v>
      </c>
      <c r="B126" s="60">
        <f>A126/180*PI()*'Sonnenst.-Diagr-zyl.'!$D$3</f>
        <v>-0.38558031940507775</v>
      </c>
      <c r="G126" s="65">
        <f>IF(ZahlenGrafWinkel!F126="",9999,TAN(ZahlenGrafWinkel!F126*PI()/180)*'Sonnenst.-Diagr-zyl.'!$D$3)</f>
        <v>1.1681215405827354</v>
      </c>
    </row>
    <row r="127" spans="1:7" s="65" customFormat="1" x14ac:dyDescent="0.2">
      <c r="A127" s="65">
        <f>'Höhe,Azimuth'!F61</f>
        <v>-16.248831462136401</v>
      </c>
      <c r="B127" s="60">
        <f>A127/180*PI()*'Sonnenst.-Diagr-zyl.'!$D$3</f>
        <v>-0.25523604775433206</v>
      </c>
      <c r="G127" s="65">
        <f>IF(ZahlenGrafWinkel!F127="",9999,TAN(ZahlenGrafWinkel!F127*PI()/180)*'Sonnenst.-Diagr-zyl.'!$D$3)</f>
        <v>1.2223333174007449</v>
      </c>
    </row>
    <row r="128" spans="1:7" s="65" customFormat="1" x14ac:dyDescent="0.2">
      <c r="A128" s="65">
        <f>'Höhe,Azimuth'!F62</f>
        <v>-12.57036273988564</v>
      </c>
      <c r="B128" s="60">
        <f>A128/180*PI()*'Sonnenst.-Diagr-zyl.'!$D$3</f>
        <v>-0.19745479618291797</v>
      </c>
      <c r="G128" s="65">
        <f>IF(ZahlenGrafWinkel!F128="",9999,TAN(ZahlenGrafWinkel!F128*PI()/180)*'Sonnenst.-Diagr-zyl.'!$D$3)</f>
        <v>1.2395550611654242</v>
      </c>
    </row>
    <row r="129" spans="1:7" s="65" customFormat="1" x14ac:dyDescent="0.2">
      <c r="A129" s="65">
        <f>'Höhe,Azimuth'!F63</f>
        <v>-5.0638844596450525</v>
      </c>
      <c r="B129" s="60">
        <f>A129/180*PI()*'Sonnenst.-Diagr-zyl.'!$D$3</f>
        <v>-7.9543311085242083E-2</v>
      </c>
      <c r="G129" s="65">
        <f>IF(ZahlenGrafWinkel!F129="",9999,TAN(ZahlenGrafWinkel!F129*PI()/180)*'Sonnenst.-Diagr-zyl.'!$D$3)</f>
        <v>1.261223500939505</v>
      </c>
    </row>
    <row r="130" spans="1:7" s="65" customFormat="1" x14ac:dyDescent="0.2">
      <c r="A130" s="65">
        <f>'Höhe,Azimuth'!F64</f>
        <v>-2.5354130981270151E-4</v>
      </c>
      <c r="B130" s="60">
        <f>A130/180*PI()*'Sonnenst.-Diagr-zyl.'!$D$3</f>
        <v>-3.9826175814455841E-6</v>
      </c>
      <c r="G130" s="65">
        <f>IF(ZahlenGrafWinkel!F130="",9999,TAN(ZahlenGrafWinkel!F130*PI()/180)*'Sonnenst.-Diagr-zyl.'!$D$3)</f>
        <v>1.2654422327811659</v>
      </c>
    </row>
    <row r="131" spans="1:7" s="65" customFormat="1" x14ac:dyDescent="0.2">
      <c r="A131" s="65">
        <f>'Höhe,Azimuth'!F65</f>
        <v>2.5354130981270157E-4</v>
      </c>
      <c r="B131" s="60">
        <f>A131/180*PI()*'Sonnenst.-Diagr-zyl.'!$D$3</f>
        <v>3.982617581445585E-6</v>
      </c>
      <c r="G131" s="65">
        <f>IF(ZahlenGrafWinkel!F131="",9999,TAN(ZahlenGrafWinkel!F131*PI()/180)*'Sonnenst.-Diagr-zyl.'!$D$3)</f>
        <v>1.2654422327811659</v>
      </c>
    </row>
    <row r="132" spans="1:7" s="65" customFormat="1" x14ac:dyDescent="0.2">
      <c r="A132" s="65">
        <f>'Höhe,Azimuth'!F66</f>
        <v>5.0638844596450525</v>
      </c>
      <c r="B132" s="60">
        <f>A132/180*PI()*'Sonnenst.-Diagr-zyl.'!$D$3</f>
        <v>7.9543311085242083E-2</v>
      </c>
      <c r="G132" s="65">
        <f>IF(ZahlenGrafWinkel!F132="",9999,TAN(ZahlenGrafWinkel!F132*PI()/180)*'Sonnenst.-Diagr-zyl.'!$D$3)</f>
        <v>1.261223500939505</v>
      </c>
    </row>
    <row r="133" spans="1:7" s="65" customFormat="1" x14ac:dyDescent="0.2">
      <c r="A133" s="65">
        <f>'Höhe,Azimuth'!F67</f>
        <v>12.57036273988564</v>
      </c>
      <c r="B133" s="60">
        <f>A133/180*PI()*'Sonnenst.-Diagr-zyl.'!$D$3</f>
        <v>0.19745479618291797</v>
      </c>
      <c r="G133" s="65">
        <f>IF(ZahlenGrafWinkel!F133="",9999,TAN(ZahlenGrafWinkel!F133*PI()/180)*'Sonnenst.-Diagr-zyl.'!$D$3)</f>
        <v>1.2395550611654242</v>
      </c>
    </row>
    <row r="134" spans="1:7" s="65" customFormat="1" x14ac:dyDescent="0.2">
      <c r="A134" s="65">
        <f>'Höhe,Azimuth'!F68</f>
        <v>16.248831462136401</v>
      </c>
      <c r="B134" s="60">
        <f>A134/180*PI()*'Sonnenst.-Diagr-zyl.'!$D$3</f>
        <v>0.25523604775433206</v>
      </c>
      <c r="G134" s="65">
        <f>IF(ZahlenGrafWinkel!F134="",9999,TAN(ZahlenGrafWinkel!F134*PI()/180)*'Sonnenst.-Diagr-zyl.'!$D$3)</f>
        <v>1.2223333174007449</v>
      </c>
    </row>
    <row r="135" spans="1:7" s="65" customFormat="1" x14ac:dyDescent="0.2">
      <c r="A135" s="65">
        <f>'Höhe,Azimuth'!F69</f>
        <v>24.546805516907988</v>
      </c>
      <c r="B135" s="60">
        <f>A135/180*PI()*'Sonnenst.-Diagr-zyl.'!$D$3</f>
        <v>0.3855803194050777</v>
      </c>
      <c r="G135" s="65">
        <f>IF(ZahlenGrafWinkel!F135="",9999,TAN(ZahlenGrafWinkel!F135*PI()/180)*'Sonnenst.-Diagr-zyl.'!$D$3)</f>
        <v>1.1681215405827354</v>
      </c>
    </row>
    <row r="136" spans="1:7" s="65" customFormat="1" x14ac:dyDescent="0.2">
      <c r="A136" s="65">
        <f>'Höhe,Azimuth'!F71</f>
        <v>45.366917148667547</v>
      </c>
      <c r="B136" s="60">
        <f>A136/180*PI()*'Sonnenst.-Diagr-zyl.'!$D$3</f>
        <v>0.71262186815135398</v>
      </c>
      <c r="G136" s="65">
        <f>IF(ZahlenGrafWinkel!F136="",9999,TAN(ZahlenGrafWinkel!F136*PI()/180)*'Sonnenst.-Diagr-zyl.'!$D$3)</f>
        <v>0.94848619792076949</v>
      </c>
    </row>
    <row r="137" spans="1:7" s="65" customFormat="1" x14ac:dyDescent="0.2">
      <c r="A137" s="65">
        <f>'Höhe,Azimuth'!F72</f>
        <v>61.909384969250212</v>
      </c>
      <c r="B137" s="60">
        <f>A137/180*PI()*'Sonnenst.-Diagr-zyl.'!$D$3</f>
        <v>0.9724703450382941</v>
      </c>
      <c r="G137" s="65">
        <f>IF(ZahlenGrafWinkel!F137="",9999,TAN(ZahlenGrafWinkel!F137*PI()/180)*'Sonnenst.-Diagr-zyl.'!$D$3)</f>
        <v>0.70975252937448685</v>
      </c>
    </row>
    <row r="138" spans="1:7" s="65" customFormat="1" x14ac:dyDescent="0.2">
      <c r="A138" s="65">
        <f>'Höhe,Azimuth'!F73</f>
        <v>75.377698466511347</v>
      </c>
      <c r="B138" s="60">
        <f>A138/180*PI()*'Sonnenst.-Diagr-zyl.'!$D$3</f>
        <v>1.1840301187344933</v>
      </c>
      <c r="G138" s="65">
        <f>IF(ZahlenGrafWinkel!F138="",9999,TAN(ZahlenGrafWinkel!F138*PI()/180)*'Sonnenst.-Diagr-zyl.'!$D$3)</f>
        <v>0.49358011167562987</v>
      </c>
    </row>
    <row r="139" spans="1:7" s="65" customFormat="1" x14ac:dyDescent="0.2">
      <c r="A139" s="65">
        <f>'Höhe,Azimuth'!F74</f>
        <v>87.063174413513323</v>
      </c>
      <c r="B139" s="60">
        <f>A139/180*PI()*'Sonnenst.-Diagr-zyl.'!$D$3</f>
        <v>1.3675851456785015</v>
      </c>
      <c r="G139" s="65">
        <f>IF(ZahlenGrafWinkel!F139="",9999,TAN(ZahlenGrafWinkel!F139*PI()/180)*'Sonnenst.-Diagr-zyl.'!$D$3)</f>
        <v>0.30368671578340956</v>
      </c>
    </row>
    <row r="140" spans="1:7" s="65" customFormat="1" x14ac:dyDescent="0.2">
      <c r="A140" s="65">
        <f>'Höhe,Azimuth'!F75</f>
        <v>97.954669697898453</v>
      </c>
      <c r="B140" s="60">
        <f>A140/180*PI()*'Sonnenst.-Diagr-zyl.'!$D$3</f>
        <v>1.5386683535386623</v>
      </c>
      <c r="G140" s="65">
        <f>IF(ZahlenGrafWinkel!F140="",9999,TAN(ZahlenGrafWinkel!F140*PI()/180)*'Sonnenst.-Diagr-zyl.'!$D$3)</f>
        <v>0.13356420336495803</v>
      </c>
    </row>
    <row r="141" spans="1:7" s="65" customFormat="1" x14ac:dyDescent="0.2">
      <c r="A141" s="65">
        <f>'Höhe,Azimuth'!F76</f>
        <v>108.8103344625473</v>
      </c>
      <c r="B141" s="60">
        <f>A141/180*PI()*'Sonnenst.-Diagr-zyl.'!$D$3</f>
        <v>1.7091887369109344</v>
      </c>
      <c r="G141" s="65">
        <f>IF(ZahlenGrafWinkel!F141="",9999,TAN(ZahlenGrafWinkel!F141*PI()/180)*'Sonnenst.-Diagr-zyl.'!$D$3)</f>
        <v>-2.3520465746007864E-2</v>
      </c>
    </row>
    <row r="142" spans="1:7" s="65" customFormat="1" x14ac:dyDescent="0.2">
      <c r="A142" s="65">
        <f>'Höhe,Azimuth'!F77</f>
        <v>120.26776453396272</v>
      </c>
      <c r="B142" s="60">
        <f>A142/180*PI()*'Sonnenst.-Diagr-zyl.'!$D$3</f>
        <v>1.889161627617822</v>
      </c>
      <c r="G142" s="65">
        <f>IF(ZahlenGrafWinkel!F142="",9999,TAN(ZahlenGrafWinkel!F142*PI()/180)*'Sonnenst.-Diagr-zyl.'!$D$3)</f>
        <v>-0.17157133628616095</v>
      </c>
    </row>
    <row r="143" spans="1:7" s="65" customFormat="1" x14ac:dyDescent="0.2">
      <c r="A143" s="65">
        <f>'Höhe,Azimuth'!F78</f>
        <v>132.89109051595466</v>
      </c>
      <c r="B143" s="60">
        <f>A143/180*PI()*'Sonnenst.-Diagr-zyl.'!$D$3</f>
        <v>2.0874483684622969</v>
      </c>
      <c r="G143" s="65">
        <f>IF(ZahlenGrafWinkel!F143="",9999,TAN(ZahlenGrafWinkel!F143*PI()/180)*'Sonnenst.-Diagr-zyl.'!$D$3)</f>
        <v>-0.3099654028618436</v>
      </c>
    </row>
    <row r="144" spans="1:7" s="65" customFormat="1" x14ac:dyDescent="0.2">
      <c r="A144" s="65">
        <f>'Höhe,Azimuth'!F79</f>
        <v>147.10752748717567</v>
      </c>
      <c r="B144" s="60">
        <f>A144/180*PI()*'Sonnenst.-Diagr-zyl.'!$D$3</f>
        <v>2.3107596382073488</v>
      </c>
      <c r="G144" s="65">
        <f>IF(ZahlenGrafWinkel!F144="",9999,TAN(ZahlenGrafWinkel!F144*PI()/180)*'Sonnenst.-Diagr-zyl.'!$D$3)</f>
        <v>-0.43087061857559306</v>
      </c>
    </row>
    <row r="145" spans="1:8" s="65" customFormat="1" x14ac:dyDescent="0.2">
      <c r="A145" s="65">
        <f>'Höhe,Azimuth'!F80</f>
        <v>162.99259050232359</v>
      </c>
      <c r="B145" s="60">
        <f>A145/180*PI()*'Sonnenst.-Diagr-zyl.'!$D$3</f>
        <v>2.5602816245583462</v>
      </c>
      <c r="G145" s="65">
        <f>IF(ZahlenGrafWinkel!F145="",9999,TAN(ZahlenGrafWinkel!F145*PI()/180)*'Sonnenst.-Diagr-zyl.'!$D$3)</f>
        <v>-0.51761766815996069</v>
      </c>
    </row>
    <row r="146" spans="1:8" s="65" customFormat="1" x14ac:dyDescent="0.2">
      <c r="A146" s="65">
        <f>'Höhe,Azimuth'!F81</f>
        <v>180</v>
      </c>
      <c r="B146" s="60">
        <f>A146/180*PI()*'Sonnenst.-Diagr-zyl.'!$D$3</f>
        <v>2.8274333882308138</v>
      </c>
      <c r="G146" s="65">
        <f>IF(ZahlenGrafWinkel!F146="",9999,TAN(ZahlenGrafWinkel!F146*PI()/180)*'Sonnenst.-Diagr-zyl.'!$D$3)</f>
        <v>-0.54981442993997021</v>
      </c>
    </row>
    <row r="147" spans="1:8" s="65" customFormat="1" x14ac:dyDescent="0.2">
      <c r="A147" s="65">
        <f>'Höhe,Azimuth'!G48</f>
        <v>-180</v>
      </c>
      <c r="B147" s="60">
        <f>A147/180*PI()*'Sonnenst.-Diagr-zyl.'!$D$3</f>
        <v>-2.8274333882308138</v>
      </c>
      <c r="H147" s="65">
        <f>IF(ZahlenGrafWinkel!G147="",9999,TAN(ZahlenGrafWinkel!G147*PI()/180)*'Sonnenst.-Diagr-zyl.'!$D$3)</f>
        <v>-0.37947139580338024</v>
      </c>
    </row>
    <row r="148" spans="1:8" s="65" customFormat="1" x14ac:dyDescent="0.2">
      <c r="A148" s="65">
        <f>'Höhe,Azimuth'!G49</f>
        <v>-164.8592795094122</v>
      </c>
      <c r="B148" s="60">
        <f>A148/180*PI()*'Sonnenst.-Diagr-zyl.'!$D$3</f>
        <v>-2.5896035069143788</v>
      </c>
      <c r="H148" s="65">
        <f>IF(ZahlenGrafWinkel!G148="",9999,TAN(ZahlenGrafWinkel!G148*PI()/180)*'Sonnenst.-Diagr-zyl.'!$D$3)</f>
        <v>-0.3547357601127078</v>
      </c>
    </row>
    <row r="149" spans="1:8" s="65" customFormat="1" x14ac:dyDescent="0.2">
      <c r="A149" s="65">
        <f>'Höhe,Azimuth'!G50</f>
        <v>-150.49202482099292</v>
      </c>
      <c r="B149" s="60">
        <f>A149/180*PI()*'Sonnenst.-Diagr-zyl.'!$D$3</f>
        <v>-2.3639231980074209</v>
      </c>
      <c r="H149" s="65">
        <f>IF(ZahlenGrafWinkel!G149="",9999,TAN(ZahlenGrafWinkel!G149*PI()/180)*'Sonnenst.-Diagr-zyl.'!$D$3)</f>
        <v>-0.28586909284051848</v>
      </c>
    </row>
    <row r="150" spans="1:8" s="65" customFormat="1" x14ac:dyDescent="0.2">
      <c r="A150" s="65">
        <f>'Höhe,Azimuth'!G51</f>
        <v>-137.33538024658358</v>
      </c>
      <c r="B150" s="60">
        <f>A150/180*PI()*'Sonnenst.-Diagr-zyl.'!$D$3</f>
        <v>-2.1572591083031387</v>
      </c>
      <c r="H150" s="65">
        <f>IF(ZahlenGrafWinkel!G150="",9999,TAN(ZahlenGrafWinkel!G150*PI()/180)*'Sonnenst.-Diagr-zyl.'!$D$3)</f>
        <v>-0.18464172192915021</v>
      </c>
    </row>
    <row r="151" spans="1:8" s="65" customFormat="1" x14ac:dyDescent="0.2">
      <c r="A151" s="65">
        <f>'Höhe,Azimuth'!G52</f>
        <v>-125.41379211734454</v>
      </c>
      <c r="B151" s="60">
        <f>A151/180*PI()*'Sonnenst.-Diagr-zyl.'!$D$3</f>
        <v>-1.9699952398734357</v>
      </c>
      <c r="H151" s="65">
        <f>IF(ZahlenGrafWinkel!G151="",9999,TAN(ZahlenGrafWinkel!G151*PI()/180)*'Sonnenst.-Diagr-zyl.'!$D$3)</f>
        <v>-6.1668373226960227E-2</v>
      </c>
    </row>
    <row r="152" spans="1:8" s="65" customFormat="1" x14ac:dyDescent="0.2">
      <c r="A152" s="65">
        <f>'Höhe,Azimuth'!G53</f>
        <v>-114.45969619704904</v>
      </c>
      <c r="B152" s="60">
        <f>A152/180*PI()*'Sonnenst.-Diagr-zyl.'!$D$3</f>
        <v>-1.7979287035238443</v>
      </c>
      <c r="H152" s="65">
        <f>IF(ZahlenGrafWinkel!G152="",9999,TAN(ZahlenGrafWinkel!G152*PI()/180)*'Sonnenst.-Diagr-zyl.'!$D$3)</f>
        <v>7.7750863071056581E-2</v>
      </c>
    </row>
    <row r="153" spans="1:8" s="65" customFormat="1" x14ac:dyDescent="0.2">
      <c r="A153" s="65">
        <f>'Höhe,Azimuth'!G54</f>
        <v>-104.04105218320704</v>
      </c>
      <c r="B153" s="60">
        <f>A153/180*PI()*'Sonnenst.-Diagr-zyl.'!$D$3</f>
        <v>-1.6342730260525777</v>
      </c>
      <c r="H153" s="65">
        <f>IF(ZahlenGrafWinkel!G153="",9999,TAN(ZahlenGrafWinkel!G153*PI()/180)*'Sonnenst.-Diagr-zyl.'!$D$3)</f>
        <v>0.23415743599527158</v>
      </c>
    </row>
    <row r="154" spans="1:8" s="65" customFormat="1" x14ac:dyDescent="0.2">
      <c r="A154" s="65">
        <f>'Höhe,Azimuth'!G55</f>
        <v>-93.601772881697272</v>
      </c>
      <c r="B154" s="60">
        <f>A154/180*PI()*'Sonnenst.-Diagr-zyl.'!$D$3</f>
        <v>-1.4702932102406026</v>
      </c>
      <c r="H154" s="65">
        <f>IF(ZahlenGrafWinkel!G154="",9999,TAN(ZahlenGrafWinkel!G154*PI()/180)*'Sonnenst.-Diagr-zyl.'!$D$3)</f>
        <v>0.41353199063984902</v>
      </c>
    </row>
    <row r="155" spans="1:8" s="65" customFormat="1" x14ac:dyDescent="0.2">
      <c r="A155" s="65">
        <f>'Höhe,Azimuth'!G56</f>
        <v>-82.397710905471826</v>
      </c>
      <c r="B155" s="60">
        <f>A155/180*PI()*'Sonnenst.-Diagr-zyl.'!$D$3</f>
        <v>-1.2943002162662294</v>
      </c>
      <c r="H155" s="65">
        <f>IF(ZahlenGrafWinkel!G155="",9999,TAN(ZahlenGrafWinkel!G155*PI()/180)*'Sonnenst.-Diagr-zyl.'!$D$3)</f>
        <v>0.62752102554612665</v>
      </c>
    </row>
    <row r="156" spans="1:8" s="65" customFormat="1" x14ac:dyDescent="0.2">
      <c r="A156" s="65">
        <f>'Höhe,Azimuth'!G57</f>
        <v>-69.309742926769488</v>
      </c>
      <c r="B156" s="60">
        <f>A156/180*PI()*'Sonnenst.-Diagr-zyl.'!$D$3</f>
        <v>-1.0887148960046809</v>
      </c>
      <c r="H156" s="65">
        <f>IF(ZahlenGrafWinkel!G156="",9999,TAN(ZahlenGrafWinkel!G156*PI()/180)*'Sonnenst.-Diagr-zyl.'!$D$3)</f>
        <v>0.8935429041741193</v>
      </c>
    </row>
    <row r="157" spans="1:8" s="65" customFormat="1" x14ac:dyDescent="0.2">
      <c r="A157" s="65">
        <f>'Höhe,Azimuth'!G58</f>
        <v>-52.527546371558678</v>
      </c>
      <c r="B157" s="60">
        <f>A157/180*PI()*'Sonnenst.-Diagr-zyl.'!$D$3</f>
        <v>-0.82510076895992968</v>
      </c>
      <c r="H157" s="65">
        <f>IF(ZahlenGrafWinkel!G157="",9999,TAN(ZahlenGrafWinkel!G157*PI()/180)*'Sonnenst.-Diagr-zyl.'!$D$3)</f>
        <v>1.2268720627055971</v>
      </c>
    </row>
    <row r="158" spans="1:8" s="65" customFormat="1" x14ac:dyDescent="0.2">
      <c r="A158" s="65">
        <f>'Höhe,Azimuth'!G59</f>
        <v>-41.961113130937896</v>
      </c>
      <c r="B158" s="60">
        <f>A158/180*PI()*'Sonnenst.-Diagr-zyl.'!$D$3</f>
        <v>-0.65912362374302358</v>
      </c>
      <c r="H158" s="65">
        <f>IF(ZahlenGrafWinkel!G158="",9999,TAN(ZahlenGrafWinkel!G158*PI()/180)*'Sonnenst.-Diagr-zyl.'!$D$3)</f>
        <v>1.4125183089160451</v>
      </c>
    </row>
    <row r="159" spans="1:8" s="65" customFormat="1" x14ac:dyDescent="0.2">
      <c r="A159" s="65">
        <f>'Höhe,Azimuth'!G60</f>
        <v>-29.560062950578015</v>
      </c>
      <c r="B159" s="60">
        <f>A159/180*PI()*'Sonnenst.-Diagr-zyl.'!$D$3</f>
        <v>-0.4643283830259386</v>
      </c>
      <c r="H159" s="65">
        <f>IF(ZahlenGrafWinkel!G159="",9999,TAN(ZahlenGrafWinkel!G159*PI()/180)*'Sonnenst.-Diagr-zyl.'!$D$3)</f>
        <v>1.5901716498780649</v>
      </c>
    </row>
    <row r="160" spans="1:8" s="65" customFormat="1" x14ac:dyDescent="0.2">
      <c r="A160" s="65">
        <f>'Höhe,Azimuth'!G61</f>
        <v>-19.787795932079622</v>
      </c>
      <c r="B160" s="60">
        <f>A160/180*PI()*'Sonnenst.-Diagr-zyl.'!$D$3</f>
        <v>-0.31082597165477666</v>
      </c>
      <c r="H160" s="65">
        <f>IF(ZahlenGrafWinkel!G160="",9999,TAN(ZahlenGrafWinkel!G160*PI()/180)*'Sonnenst.-Diagr-zyl.'!$D$3)</f>
        <v>1.6917966659706047</v>
      </c>
    </row>
    <row r="161" spans="1:8" s="65" customFormat="1" x14ac:dyDescent="0.2">
      <c r="A161" s="65">
        <f>'Höhe,Azimuth'!G62</f>
        <v>-15.36493304286968</v>
      </c>
      <c r="B161" s="60">
        <f>A161/180*PI()*'Sonnenst.-Diagr-zyl.'!$D$3</f>
        <v>-0.24135180385189225</v>
      </c>
      <c r="H161" s="65">
        <f>IF(ZahlenGrafWinkel!G161="",9999,TAN(ZahlenGrafWinkel!G161*PI()/180)*'Sonnenst.-Diagr-zyl.'!$D$3)</f>
        <v>1.7253162548382666</v>
      </c>
    </row>
    <row r="162" spans="1:8" s="65" customFormat="1" x14ac:dyDescent="0.2">
      <c r="A162" s="65">
        <f>'Höhe,Azimuth'!G63</f>
        <v>-6.2191928358760693</v>
      </c>
      <c r="B162" s="60">
        <f>A162/180*PI()*'Sonnenst.-Diagr-zyl.'!$D$3</f>
        <v>-9.7690852622232649E-2</v>
      </c>
      <c r="H162" s="65">
        <f>IF(ZahlenGrafWinkel!G162="",9999,TAN(ZahlenGrafWinkel!G162*PI()/180)*'Sonnenst.-Diagr-zyl.'!$D$3)</f>
        <v>1.7684055997078914</v>
      </c>
    </row>
    <row r="163" spans="1:8" s="65" customFormat="1" x14ac:dyDescent="0.2">
      <c r="A163" s="65">
        <f>'Höhe,Azimuth'!G64</f>
        <v>-3.1167890376425215E-4</v>
      </c>
      <c r="B163" s="60">
        <f>A163/180*PI()*'Sonnenst.-Diagr-zyl.'!$D$3</f>
        <v>-4.8958407717234733E-6</v>
      </c>
      <c r="H163" s="65">
        <f>IF(ZahlenGrafWinkel!G163="",9999,TAN(ZahlenGrafWinkel!G163*PI()/180)*'Sonnenst.-Diagr-zyl.'!$D$3)</f>
        <v>1.7769178962960221</v>
      </c>
    </row>
    <row r="164" spans="1:8" s="65" customFormat="1" x14ac:dyDescent="0.2">
      <c r="A164" s="65">
        <f>'Höhe,Azimuth'!G65</f>
        <v>3.116789037642522E-4</v>
      </c>
      <c r="B164" s="60">
        <f>A164/180*PI()*'Sonnenst.-Diagr-zyl.'!$D$3</f>
        <v>4.8958407717234741E-6</v>
      </c>
      <c r="H164" s="65">
        <f>IF(ZahlenGrafWinkel!G164="",9999,TAN(ZahlenGrafWinkel!G164*PI()/180)*'Sonnenst.-Diagr-zyl.'!$D$3)</f>
        <v>1.7769178962960221</v>
      </c>
    </row>
    <row r="165" spans="1:8" s="65" customFormat="1" x14ac:dyDescent="0.2">
      <c r="A165" s="65">
        <f>'Höhe,Azimuth'!G66</f>
        <v>6.2191928358760693</v>
      </c>
      <c r="B165" s="60">
        <f>A165/180*PI()*'Sonnenst.-Diagr-zyl.'!$D$3</f>
        <v>9.7690852622232649E-2</v>
      </c>
      <c r="H165" s="65">
        <f>IF(ZahlenGrafWinkel!G165="",9999,TAN(ZahlenGrafWinkel!G165*PI()/180)*'Sonnenst.-Diagr-zyl.'!$D$3)</f>
        <v>1.7684055997078914</v>
      </c>
    </row>
    <row r="166" spans="1:8" s="65" customFormat="1" x14ac:dyDescent="0.2">
      <c r="A166" s="65">
        <f>'Höhe,Azimuth'!G67</f>
        <v>15.36493304286968</v>
      </c>
      <c r="B166" s="60">
        <f>A166/180*PI()*'Sonnenst.-Diagr-zyl.'!$D$3</f>
        <v>0.24135180385189225</v>
      </c>
      <c r="H166" s="65">
        <f>IF(ZahlenGrafWinkel!G166="",9999,TAN(ZahlenGrafWinkel!G166*PI()/180)*'Sonnenst.-Diagr-zyl.'!$D$3)</f>
        <v>1.7253162548382666</v>
      </c>
    </row>
    <row r="167" spans="1:8" s="65" customFormat="1" x14ac:dyDescent="0.2">
      <c r="A167" s="65">
        <f>'Höhe,Azimuth'!G68</f>
        <v>19.787795932079622</v>
      </c>
      <c r="B167" s="60">
        <f>A167/180*PI()*'Sonnenst.-Diagr-zyl.'!$D$3</f>
        <v>0.31082597165477666</v>
      </c>
      <c r="H167" s="65">
        <f>IF(ZahlenGrafWinkel!G167="",9999,TAN(ZahlenGrafWinkel!G167*PI()/180)*'Sonnenst.-Diagr-zyl.'!$D$3)</f>
        <v>1.6917966659706047</v>
      </c>
    </row>
    <row r="168" spans="1:8" s="65" customFormat="1" x14ac:dyDescent="0.2">
      <c r="A168" s="65">
        <f>'Höhe,Azimuth'!G69</f>
        <v>29.560062950578015</v>
      </c>
      <c r="B168" s="60">
        <f>A168/180*PI()*'Sonnenst.-Diagr-zyl.'!$D$3</f>
        <v>0.4643283830259386</v>
      </c>
      <c r="H168" s="65">
        <f>IF(ZahlenGrafWinkel!G168="",9999,TAN(ZahlenGrafWinkel!G168*PI()/180)*'Sonnenst.-Diagr-zyl.'!$D$3)</f>
        <v>1.5901716498780649</v>
      </c>
    </row>
    <row r="169" spans="1:8" s="65" customFormat="1" x14ac:dyDescent="0.2">
      <c r="A169" s="65">
        <f>'Höhe,Azimuth'!G70</f>
        <v>41.961113130937889</v>
      </c>
      <c r="B169" s="60">
        <f>A169/180*PI()*'Sonnenst.-Diagr-zyl.'!$D$3</f>
        <v>0.65912362374302336</v>
      </c>
      <c r="H169" s="65">
        <f>IF(ZahlenGrafWinkel!G169="",9999,TAN(ZahlenGrafWinkel!G169*PI()/180)*'Sonnenst.-Diagr-zyl.'!$D$3)</f>
        <v>1.4125183089160451</v>
      </c>
    </row>
    <row r="170" spans="1:8" s="65" customFormat="1" x14ac:dyDescent="0.2">
      <c r="A170" s="65">
        <f>'Höhe,Azimuth'!G71</f>
        <v>52.527546371558685</v>
      </c>
      <c r="B170" s="60">
        <f>A170/180*PI()*'Sonnenst.-Diagr-zyl.'!$D$3</f>
        <v>0.8251007689599299</v>
      </c>
      <c r="H170" s="65">
        <f>IF(ZahlenGrafWinkel!G170="",9999,TAN(ZahlenGrafWinkel!G170*PI()/180)*'Sonnenst.-Diagr-zyl.'!$D$3)</f>
        <v>1.2268720627055971</v>
      </c>
    </row>
    <row r="171" spans="1:8" s="65" customFormat="1" x14ac:dyDescent="0.2">
      <c r="A171" s="65">
        <f>'Höhe,Azimuth'!G72</f>
        <v>69.309742926769488</v>
      </c>
      <c r="B171" s="60">
        <f>A171/180*PI()*'Sonnenst.-Diagr-zyl.'!$D$3</f>
        <v>1.0887148960046809</v>
      </c>
      <c r="H171" s="65">
        <f>IF(ZahlenGrafWinkel!G171="",9999,TAN(ZahlenGrafWinkel!G171*PI()/180)*'Sonnenst.-Diagr-zyl.'!$D$3)</f>
        <v>0.8935429041741193</v>
      </c>
    </row>
    <row r="172" spans="1:8" s="65" customFormat="1" x14ac:dyDescent="0.2">
      <c r="A172" s="65">
        <f>'Höhe,Azimuth'!G73</f>
        <v>82.397710905471783</v>
      </c>
      <c r="B172" s="60">
        <f>A172/180*PI()*'Sonnenst.-Diagr-zyl.'!$D$3</f>
        <v>1.2943002162662287</v>
      </c>
      <c r="H172" s="65">
        <f>IF(ZahlenGrafWinkel!G172="",9999,TAN(ZahlenGrafWinkel!G172*PI()/180)*'Sonnenst.-Diagr-zyl.'!$D$3)</f>
        <v>0.62752102554612665</v>
      </c>
    </row>
    <row r="173" spans="1:8" s="65" customFormat="1" x14ac:dyDescent="0.2">
      <c r="A173" s="65">
        <f>'Höhe,Azimuth'!G74</f>
        <v>93.601772881697173</v>
      </c>
      <c r="B173" s="60">
        <f>A173/180*PI()*'Sonnenst.-Diagr-zyl.'!$D$3</f>
        <v>1.4702932102406008</v>
      </c>
      <c r="H173" s="65">
        <f>IF(ZahlenGrafWinkel!G173="",9999,TAN(ZahlenGrafWinkel!G173*PI()/180)*'Sonnenst.-Diagr-zyl.'!$D$3)</f>
        <v>0.41353199063984902</v>
      </c>
    </row>
    <row r="174" spans="1:8" s="65" customFormat="1" x14ac:dyDescent="0.2">
      <c r="A174" s="65">
        <f>'Höhe,Azimuth'!G75</f>
        <v>104.04105218320704</v>
      </c>
      <c r="B174" s="60">
        <f>A174/180*PI()*'Sonnenst.-Diagr-zyl.'!$D$3</f>
        <v>1.6342730260525777</v>
      </c>
      <c r="H174" s="65">
        <f>IF(ZahlenGrafWinkel!G174="",9999,TAN(ZahlenGrafWinkel!G174*PI()/180)*'Sonnenst.-Diagr-zyl.'!$D$3)</f>
        <v>0.23415743599527158</v>
      </c>
    </row>
    <row r="175" spans="1:8" s="65" customFormat="1" x14ac:dyDescent="0.2">
      <c r="A175" s="65">
        <f>'Höhe,Azimuth'!G76</f>
        <v>114.45969619704904</v>
      </c>
      <c r="B175" s="60">
        <f>A175/180*PI()*'Sonnenst.-Diagr-zyl.'!$D$3</f>
        <v>1.7979287035238443</v>
      </c>
      <c r="H175" s="65">
        <f>IF(ZahlenGrafWinkel!G175="",9999,TAN(ZahlenGrafWinkel!G175*PI()/180)*'Sonnenst.-Diagr-zyl.'!$D$3)</f>
        <v>7.7750863071056581E-2</v>
      </c>
    </row>
    <row r="176" spans="1:8" s="65" customFormat="1" x14ac:dyDescent="0.2">
      <c r="A176" s="65">
        <f>'Höhe,Azimuth'!G77</f>
        <v>125.41379211734454</v>
      </c>
      <c r="B176" s="60">
        <f>A176/180*PI()*'Sonnenst.-Diagr-zyl.'!$D$3</f>
        <v>1.9699952398734357</v>
      </c>
      <c r="H176" s="65">
        <f>IF(ZahlenGrafWinkel!G176="",9999,TAN(ZahlenGrafWinkel!G176*PI()/180)*'Sonnenst.-Diagr-zyl.'!$D$3)</f>
        <v>-6.1668373226960227E-2</v>
      </c>
    </row>
    <row r="177" spans="1:9" s="65" customFormat="1" x14ac:dyDescent="0.2">
      <c r="A177" s="65">
        <f>'Höhe,Azimuth'!G78</f>
        <v>137.33538024658358</v>
      </c>
      <c r="B177" s="60">
        <f>A177/180*PI()*'Sonnenst.-Diagr-zyl.'!$D$3</f>
        <v>2.1572591083031387</v>
      </c>
      <c r="H177" s="65">
        <f>IF(ZahlenGrafWinkel!G177="",9999,TAN(ZahlenGrafWinkel!G177*PI()/180)*'Sonnenst.-Diagr-zyl.'!$D$3)</f>
        <v>-0.18464172192915021</v>
      </c>
    </row>
    <row r="178" spans="1:9" s="65" customFormat="1" x14ac:dyDescent="0.2">
      <c r="A178" s="65">
        <f>'Höhe,Azimuth'!G79</f>
        <v>150.49202482099292</v>
      </c>
      <c r="B178" s="60">
        <f>A178/180*PI()*'Sonnenst.-Diagr-zyl.'!$D$3</f>
        <v>2.3639231980074209</v>
      </c>
      <c r="H178" s="65">
        <f>IF(ZahlenGrafWinkel!G178="",9999,TAN(ZahlenGrafWinkel!G178*PI()/180)*'Sonnenst.-Diagr-zyl.'!$D$3)</f>
        <v>-0.28586909284051848</v>
      </c>
    </row>
    <row r="179" spans="1:9" s="65" customFormat="1" x14ac:dyDescent="0.2">
      <c r="A179" s="65">
        <f>'Höhe,Azimuth'!G80</f>
        <v>164.8592795094122</v>
      </c>
      <c r="B179" s="60">
        <f>A179/180*PI()*'Sonnenst.-Diagr-zyl.'!$D$3</f>
        <v>2.5896035069143788</v>
      </c>
      <c r="H179" s="65">
        <f>IF(ZahlenGrafWinkel!G179="",9999,TAN(ZahlenGrafWinkel!G179*PI()/180)*'Sonnenst.-Diagr-zyl.'!$D$3)</f>
        <v>-0.3547357601127078</v>
      </c>
    </row>
    <row r="180" spans="1:9" s="65" customFormat="1" x14ac:dyDescent="0.2">
      <c r="A180" s="65">
        <f>'Höhe,Azimuth'!G81</f>
        <v>180</v>
      </c>
      <c r="B180" s="60">
        <f>A180/180*PI()*'Sonnenst.-Diagr-zyl.'!$D$3</f>
        <v>2.8274333882308138</v>
      </c>
      <c r="H180" s="65">
        <f>IF(ZahlenGrafWinkel!G180="",9999,TAN(ZahlenGrafWinkel!G180*PI()/180)*'Sonnenst.-Diagr-zyl.'!$D$3)</f>
        <v>-0.37947139580338024</v>
      </c>
    </row>
    <row r="181" spans="1:9" s="65" customFormat="1" x14ac:dyDescent="0.2">
      <c r="A181" s="65">
        <f>'Höhe,Azimuth'!H48</f>
        <v>-180</v>
      </c>
      <c r="B181" s="60">
        <f>A181/180*PI()*'Sonnenst.-Diagr-zyl.'!$D$3</f>
        <v>-2.8274333882308138</v>
      </c>
      <c r="I181" s="65">
        <f>IF(ZahlenGrafWinkel!H181="",9999,TAN(ZahlenGrafWinkel!H181*PI()/180)*'Sonnenst.-Diagr-zyl.'!$D$3)</f>
        <v>-0.31959471695528763</v>
      </c>
    </row>
    <row r="182" spans="1:9" s="65" customFormat="1" x14ac:dyDescent="0.2">
      <c r="A182" s="65">
        <f>'Höhe,Azimuth'!H49</f>
        <v>-165.52058408365338</v>
      </c>
      <c r="B182" s="60">
        <f>A182/180*PI()*'Sonnenst.-Diagr-zyl.'!$D$3</f>
        <v>-2.5999912548754853</v>
      </c>
      <c r="I182" s="65">
        <f>IF(ZahlenGrafWinkel!H182="",9999,TAN(ZahlenGrafWinkel!H182*PI()/180)*'Sonnenst.-Diagr-zyl.'!$D$3)</f>
        <v>-0.29693296995947727</v>
      </c>
    </row>
    <row r="183" spans="1:9" s="65" customFormat="1" x14ac:dyDescent="0.2">
      <c r="A183" s="65">
        <f>'Höhe,Azimuth'!H50</f>
        <v>-151.71547029117818</v>
      </c>
      <c r="B183" s="60">
        <f>A183/180*PI()*'Sonnenst.-Diagr-zyl.'!$D$3</f>
        <v>-2.3831410345134296</v>
      </c>
      <c r="I183" s="65">
        <f>IF(ZahlenGrafWinkel!H183="",9999,TAN(ZahlenGrafWinkel!H183*PI()/180)*'Sonnenst.-Diagr-zyl.'!$D$3)</f>
        <v>-0.23318118930751575</v>
      </c>
    </row>
    <row r="184" spans="1:9" s="65" customFormat="1" x14ac:dyDescent="0.2">
      <c r="A184" s="65">
        <f>'Höhe,Azimuth'!H51</f>
        <v>-138.98404645623805</v>
      </c>
      <c r="B184" s="60">
        <f>A184/180*PI()*'Sonnenst.-Diagr-zyl.'!$D$3</f>
        <v>-2.1831562965655</v>
      </c>
      <c r="I184" s="65">
        <f>IF(ZahlenGrafWinkel!H184="",9999,TAN(ZahlenGrafWinkel!H184*PI()/180)*'Sonnenst.-Diagr-zyl.'!$D$3)</f>
        <v>-0.13782849838594641</v>
      </c>
    </row>
    <row r="185" spans="1:9" s="65" customFormat="1" x14ac:dyDescent="0.2">
      <c r="A185" s="65">
        <f>'Höhe,Azimuth'!H52</f>
        <v>-127.37415774197777</v>
      </c>
      <c r="B185" s="60">
        <f>A185/180*PI()*'Sonnenst.-Diagr-zyl.'!$D$3</f>
        <v>-2.0007885910969239</v>
      </c>
      <c r="I185" s="65">
        <f>IF(ZahlenGrafWinkel!H185="",9999,TAN(ZahlenGrafWinkel!H185*PI()/180)*'Sonnenst.-Diagr-zyl.'!$D$3)</f>
        <v>-1.9622075238259633E-2</v>
      </c>
    </row>
    <row r="186" spans="1:9" s="65" customFormat="1" x14ac:dyDescent="0.2">
      <c r="A186" s="65">
        <f>'Höhe,Azimuth'!H53</f>
        <v>-116.6672791745812</v>
      </c>
      <c r="B186" s="60">
        <f>A186/180*PI()*'Sonnenst.-Diagr-zyl.'!$D$3</f>
        <v>-1.8326053358458689</v>
      </c>
      <c r="I186" s="65">
        <f>IF(ZahlenGrafWinkel!H186="",9999,TAN(ZahlenGrafWinkel!H186*PI()/180)*'Sonnenst.-Diagr-zyl.'!$D$3)</f>
        <v>0.1171732476778873</v>
      </c>
    </row>
    <row r="187" spans="1:9" s="65" customFormat="1" x14ac:dyDescent="0.2">
      <c r="A187" s="65">
        <f>'Höhe,Azimuth'!H54</f>
        <v>-106.47984227201708</v>
      </c>
      <c r="B187" s="60">
        <f>A187/180*PI()*'Sonnenst.-Diagr-zyl.'!$D$3</f>
        <v>-1.6725814511858437</v>
      </c>
      <c r="I187" s="65">
        <f>IF(ZahlenGrafWinkel!H187="",9999,TAN(ZahlenGrafWinkel!H187*PI()/180)*'Sonnenst.-Diagr-zyl.'!$D$3)</f>
        <v>0.27378666635465593</v>
      </c>
    </row>
    <row r="188" spans="1:9" s="65" customFormat="1" x14ac:dyDescent="0.2">
      <c r="A188" s="65">
        <f>'Höhe,Azimuth'!H55</f>
        <v>-96.294337510642123</v>
      </c>
      <c r="B188" s="60">
        <f>A188/180*PI()*'Sonnenst.-Diagr-zyl.'!$D$3</f>
        <v>-1.5125879165286467</v>
      </c>
      <c r="I188" s="65">
        <f>IF(ZahlenGrafWinkel!H188="",9999,TAN(ZahlenGrafWinkel!H188*PI()/180)*'Sonnenst.-Diagr-zyl.'!$D$3)</f>
        <v>0.45728119115201898</v>
      </c>
    </row>
    <row r="189" spans="1:9" s="65" customFormat="1" x14ac:dyDescent="0.2">
      <c r="A189" s="65">
        <f>'Höhe,Azimuth'!H56</f>
        <v>-85.389005866656518</v>
      </c>
      <c r="B189" s="60">
        <f>A189/180*PI()*'Sonnenst.-Diagr-zyl.'!$D$3</f>
        <v>-1.3412873676401194</v>
      </c>
      <c r="I189" s="65">
        <f>IF(ZahlenGrafWinkel!H189="",9999,TAN(ZahlenGrafWinkel!H189*PI()/180)*'Sonnenst.-Diagr-zyl.'!$D$3)</f>
        <v>0.68184796917122181</v>
      </c>
    </row>
    <row r="190" spans="1:9" s="65" customFormat="1" x14ac:dyDescent="0.2">
      <c r="A190" s="65">
        <f>'Höhe,Azimuth'!H57</f>
        <v>-72.620625843178018</v>
      </c>
      <c r="B190" s="60">
        <f>A190/180*PI()*'Sonnenst.-Diagr-zyl.'!$D$3</f>
        <v>-1.1407221232401059</v>
      </c>
      <c r="I190" s="65">
        <f>IF(ZahlenGrafWinkel!H190="",9999,TAN(ZahlenGrafWinkel!H190*PI()/180)*'Sonnenst.-Diagr-zyl.'!$D$3)</f>
        <v>0.97112420632925878</v>
      </c>
    </row>
    <row r="191" spans="1:9" s="65" customFormat="1" x14ac:dyDescent="0.2">
      <c r="A191" s="65">
        <f>'Höhe,Azimuth'!H58</f>
        <v>-55.977498198267376</v>
      </c>
      <c r="B191" s="60">
        <f>A191/180*PI()*'Sonnenst.-Diagr-zyl.'!$D$3</f>
        <v>-0.87929248553006345</v>
      </c>
      <c r="I191" s="65">
        <f>IF(ZahlenGrafWinkel!H191="",9999,TAN(ZahlenGrafWinkel!H191*PI()/180)*'Sonnenst.-Diagr-zyl.'!$D$3)</f>
        <v>1.354422518639592</v>
      </c>
    </row>
    <row r="192" spans="1:9" s="65" customFormat="1" x14ac:dyDescent="0.2">
      <c r="A192" s="65">
        <f>'Höhe,Azimuth'!H59</f>
        <v>-45.212758501773038</v>
      </c>
      <c r="B192" s="60">
        <f>A192/180*PI()*'Sonnenst.-Diagr-zyl.'!$D$3</f>
        <v>-0.71020034978849822</v>
      </c>
      <c r="I192" s="65">
        <f>IF(ZahlenGrafWinkel!H192="",9999,TAN(ZahlenGrafWinkel!H192*PI()/180)*'Sonnenst.-Diagr-zyl.'!$D$3)</f>
        <v>1.5812230290219682</v>
      </c>
    </row>
    <row r="193" spans="1:9" s="65" customFormat="1" x14ac:dyDescent="0.2">
      <c r="A193" s="65">
        <f>'Höhe,Azimuth'!H60</f>
        <v>-32.224852543941495</v>
      </c>
      <c r="B193" s="60">
        <f>A193/180*PI()*'Sonnenst.-Diagr-zyl.'!$D$3</f>
        <v>-0.50618680007530481</v>
      </c>
      <c r="I193" s="65">
        <f>IF(ZahlenGrafWinkel!H193="",9999,TAN(ZahlenGrafWinkel!H193*PI()/180)*'Sonnenst.-Diagr-zyl.'!$D$3)</f>
        <v>1.8097612671890853</v>
      </c>
    </row>
    <row r="194" spans="1:9" s="65" customFormat="1" x14ac:dyDescent="0.2">
      <c r="A194" s="65">
        <f>'Höhe,Azimuth'!H61</f>
        <v>-21.727660251701689</v>
      </c>
      <c r="B194" s="60">
        <f>A194/180*PI()*'Sonnenst.-Diagr-zyl.'!$D$3</f>
        <v>-0.34129728913220492</v>
      </c>
      <c r="I194" s="65">
        <f>IF(ZahlenGrafWinkel!H194="",9999,TAN(ZahlenGrafWinkel!H194*PI()/180)*'Sonnenst.-Diagr-zyl.'!$D$3)</f>
        <v>1.9465062265396285</v>
      </c>
    </row>
    <row r="195" spans="1:9" s="65" customFormat="1" x14ac:dyDescent="0.2">
      <c r="A195" s="65">
        <f>'Höhe,Azimuth'!H62</f>
        <v>-16.91285428869482</v>
      </c>
      <c r="B195" s="60">
        <f>A195/180*PI()*'Sonnenst.-Diagr-zyl.'!$D$3</f>
        <v>-0.26566649392299141</v>
      </c>
      <c r="I195" s="65">
        <f>IF(ZahlenGrafWinkel!H195="",9999,TAN(ZahlenGrafWinkel!H195*PI()/180)*'Sonnenst.-Diagr-zyl.'!$D$3)</f>
        <v>1.9926884532940126</v>
      </c>
    </row>
    <row r="196" spans="1:9" s="65" customFormat="1" x14ac:dyDescent="0.2">
      <c r="A196" s="65">
        <f>'Höhe,Azimuth'!H63</f>
        <v>-6.8679233264316437</v>
      </c>
      <c r="B196" s="60">
        <f>A196/180*PI()*'Sonnenst.-Diagr-zyl.'!$D$3</f>
        <v>-0.10788108733867814</v>
      </c>
      <c r="I196" s="65">
        <f>IF(ZahlenGrafWinkel!H196="",9999,TAN(ZahlenGrafWinkel!H196*PI()/180)*'Sonnenst.-Diagr-zyl.'!$D$3)</f>
        <v>2.0528972425313281</v>
      </c>
    </row>
    <row r="197" spans="1:9" s="65" customFormat="1" x14ac:dyDescent="0.2">
      <c r="A197" s="65">
        <f>'Höhe,Azimuth'!H64</f>
        <v>-3.4441361293620576E-4</v>
      </c>
      <c r="B197" s="60">
        <f>A197/180*PI()*'Sonnenst.-Diagr-zyl.'!$D$3</f>
        <v>-5.410036380983513E-6</v>
      </c>
      <c r="I197" s="65">
        <f>IF(ZahlenGrafWinkel!H197="",9999,TAN(ZahlenGrafWinkel!H197*PI()/180)*'Sonnenst.-Diagr-zyl.'!$D$3)</f>
        <v>2.0649072325523328</v>
      </c>
    </row>
    <row r="198" spans="1:9" s="65" customFormat="1" x14ac:dyDescent="0.2">
      <c r="A198" s="65">
        <f>'Höhe,Azimuth'!H65</f>
        <v>3.4441361293620582E-4</v>
      </c>
      <c r="B198" s="60">
        <f>A198/180*PI()*'Sonnenst.-Diagr-zyl.'!$D$3</f>
        <v>5.4100363809835146E-6</v>
      </c>
      <c r="I198" s="65">
        <f>IF(ZahlenGrafWinkel!H198="",9999,TAN(ZahlenGrafWinkel!H198*PI()/180)*'Sonnenst.-Diagr-zyl.'!$D$3)</f>
        <v>2.0649072325523328</v>
      </c>
    </row>
    <row r="199" spans="1:9" s="65" customFormat="1" x14ac:dyDescent="0.2">
      <c r="A199" s="65">
        <f>'Höhe,Azimuth'!H66</f>
        <v>6.8679233264316437</v>
      </c>
      <c r="B199" s="60">
        <f>A199/180*PI()*'Sonnenst.-Diagr-zyl.'!$D$3</f>
        <v>0.10788108733867814</v>
      </c>
      <c r="I199" s="65">
        <f>IF(ZahlenGrafWinkel!H199="",9999,TAN(ZahlenGrafWinkel!H199*PI()/180)*'Sonnenst.-Diagr-zyl.'!$D$3)</f>
        <v>2.0528972425313281</v>
      </c>
    </row>
    <row r="200" spans="1:9" s="65" customFormat="1" x14ac:dyDescent="0.2">
      <c r="A200" s="65">
        <f>'Höhe,Azimuth'!H67</f>
        <v>16.91285428869482</v>
      </c>
      <c r="B200" s="60">
        <f>A200/180*PI()*'Sonnenst.-Diagr-zyl.'!$D$3</f>
        <v>0.26566649392299141</v>
      </c>
      <c r="I200" s="65">
        <f>IF(ZahlenGrafWinkel!H200="",9999,TAN(ZahlenGrafWinkel!H200*PI()/180)*'Sonnenst.-Diagr-zyl.'!$D$3)</f>
        <v>1.9926884532940126</v>
      </c>
    </row>
    <row r="201" spans="1:9" s="65" customFormat="1" x14ac:dyDescent="0.2">
      <c r="A201" s="65">
        <f>'Höhe,Azimuth'!H68</f>
        <v>21.727660251701689</v>
      </c>
      <c r="B201" s="60">
        <f>A201/180*PI()*'Sonnenst.-Diagr-zyl.'!$D$3</f>
        <v>0.34129728913220492</v>
      </c>
      <c r="I201" s="65">
        <f>IF(ZahlenGrafWinkel!H201="",9999,TAN(ZahlenGrafWinkel!H201*PI()/180)*'Sonnenst.-Diagr-zyl.'!$D$3)</f>
        <v>1.9465062265396285</v>
      </c>
    </row>
    <row r="202" spans="1:9" s="65" customFormat="1" x14ac:dyDescent="0.2">
      <c r="A202" s="65">
        <f>'Höhe,Azimuth'!H69</f>
        <v>32.224852543941495</v>
      </c>
      <c r="B202" s="60">
        <f>A202/180*PI()*'Sonnenst.-Diagr-zyl.'!$D$3</f>
        <v>0.50618680007530481</v>
      </c>
      <c r="I202" s="65">
        <f>IF(ZahlenGrafWinkel!H202="",9999,TAN(ZahlenGrafWinkel!H202*PI()/180)*'Sonnenst.-Diagr-zyl.'!$D$3)</f>
        <v>1.8097612671890853</v>
      </c>
    </row>
    <row r="203" spans="1:9" s="65" customFormat="1" x14ac:dyDescent="0.2">
      <c r="A203" s="65">
        <f>'Höhe,Azimuth'!H70</f>
        <v>45.212758501773038</v>
      </c>
      <c r="B203" s="60">
        <f>A203/180*PI()*'Sonnenst.-Diagr-zyl.'!$D$3</f>
        <v>0.71020034978849822</v>
      </c>
      <c r="I203" s="65">
        <f>IF(ZahlenGrafWinkel!H203="",9999,TAN(ZahlenGrafWinkel!H203*PI()/180)*'Sonnenst.-Diagr-zyl.'!$D$3)</f>
        <v>1.5812230290219682</v>
      </c>
    </row>
    <row r="204" spans="1:9" s="65" customFormat="1" x14ac:dyDescent="0.2">
      <c r="A204" s="65">
        <f>'Höhe,Azimuth'!H71</f>
        <v>55.977498198267376</v>
      </c>
      <c r="B204" s="60">
        <f>A204/180*PI()*'Sonnenst.-Diagr-zyl.'!$D$3</f>
        <v>0.87929248553006345</v>
      </c>
      <c r="I204" s="65">
        <f>IF(ZahlenGrafWinkel!H204="",9999,TAN(ZahlenGrafWinkel!H204*PI()/180)*'Sonnenst.-Diagr-zyl.'!$D$3)</f>
        <v>1.354422518639592</v>
      </c>
    </row>
    <row r="205" spans="1:9" s="65" customFormat="1" x14ac:dyDescent="0.2">
      <c r="A205" s="65">
        <f>'Höhe,Azimuth'!H72</f>
        <v>72.620625843178018</v>
      </c>
      <c r="B205" s="60">
        <f>A205/180*PI()*'Sonnenst.-Diagr-zyl.'!$D$3</f>
        <v>1.1407221232401059</v>
      </c>
      <c r="I205" s="65">
        <f>IF(ZahlenGrafWinkel!H205="",9999,TAN(ZahlenGrafWinkel!H205*PI()/180)*'Sonnenst.-Diagr-zyl.'!$D$3)</f>
        <v>0.97112420632925878</v>
      </c>
    </row>
    <row r="206" spans="1:9" s="65" customFormat="1" x14ac:dyDescent="0.2">
      <c r="A206" s="65">
        <f>'Höhe,Azimuth'!H73</f>
        <v>85.389005866656603</v>
      </c>
      <c r="B206" s="60">
        <f>A206/180*PI()*'Sonnenst.-Diagr-zyl.'!$D$3</f>
        <v>1.3412873676401207</v>
      </c>
      <c r="I206" s="65">
        <f>IF(ZahlenGrafWinkel!H206="",9999,TAN(ZahlenGrafWinkel!H206*PI()/180)*'Sonnenst.-Diagr-zyl.'!$D$3)</f>
        <v>0.68184796917122181</v>
      </c>
    </row>
    <row r="207" spans="1:9" s="65" customFormat="1" x14ac:dyDescent="0.2">
      <c r="A207" s="65">
        <f>'Höhe,Azimuth'!H74</f>
        <v>96.294337510642052</v>
      </c>
      <c r="B207" s="60">
        <f>A207/180*PI()*'Sonnenst.-Diagr-zyl.'!$D$3</f>
        <v>1.5125879165286458</v>
      </c>
      <c r="I207" s="65">
        <f>IF(ZahlenGrafWinkel!H207="",9999,TAN(ZahlenGrafWinkel!H207*PI()/180)*'Sonnenst.-Diagr-zyl.'!$D$3)</f>
        <v>0.45728119115201898</v>
      </c>
    </row>
    <row r="208" spans="1:9" s="65" customFormat="1" x14ac:dyDescent="0.2">
      <c r="A208" s="65">
        <f>'Höhe,Azimuth'!H75</f>
        <v>106.47984227201705</v>
      </c>
      <c r="B208" s="60">
        <f>A208/180*PI()*'Sonnenst.-Diagr-zyl.'!$D$3</f>
        <v>1.6725814511858434</v>
      </c>
      <c r="I208" s="65">
        <f>IF(ZahlenGrafWinkel!H208="",9999,TAN(ZahlenGrafWinkel!H208*PI()/180)*'Sonnenst.-Diagr-zyl.'!$D$3)</f>
        <v>0.27378666635465593</v>
      </c>
    </row>
    <row r="209" spans="1:11" s="65" customFormat="1" x14ac:dyDescent="0.2">
      <c r="A209" s="65">
        <f>'Höhe,Azimuth'!H76</f>
        <v>116.6672791745812</v>
      </c>
      <c r="B209" s="60">
        <f>A209/180*PI()*'Sonnenst.-Diagr-zyl.'!$D$3</f>
        <v>1.8326053358458689</v>
      </c>
      <c r="I209" s="65">
        <f>IF(ZahlenGrafWinkel!H209="",9999,TAN(ZahlenGrafWinkel!H209*PI()/180)*'Sonnenst.-Diagr-zyl.'!$D$3)</f>
        <v>0.1171732476778873</v>
      </c>
    </row>
    <row r="210" spans="1:11" s="65" customFormat="1" x14ac:dyDescent="0.2">
      <c r="A210" s="65">
        <f>'Höhe,Azimuth'!H77</f>
        <v>127.37415774197777</v>
      </c>
      <c r="B210" s="60">
        <f>A210/180*PI()*'Sonnenst.-Diagr-zyl.'!$D$3</f>
        <v>2.0007885910969239</v>
      </c>
      <c r="I210" s="65">
        <f>IF(ZahlenGrafWinkel!H210="",9999,TAN(ZahlenGrafWinkel!H210*PI()/180)*'Sonnenst.-Diagr-zyl.'!$D$3)</f>
        <v>-1.9622075238259633E-2</v>
      </c>
    </row>
    <row r="211" spans="1:11" s="65" customFormat="1" x14ac:dyDescent="0.2">
      <c r="A211" s="65">
        <f>'Höhe,Azimuth'!H78</f>
        <v>138.98404645623805</v>
      </c>
      <c r="B211" s="60">
        <f>A211/180*PI()*'Sonnenst.-Diagr-zyl.'!$D$3</f>
        <v>2.1831562965655</v>
      </c>
      <c r="I211" s="65">
        <f>IF(ZahlenGrafWinkel!H211="",9999,TAN(ZahlenGrafWinkel!H211*PI()/180)*'Sonnenst.-Diagr-zyl.'!$D$3)</f>
        <v>-0.13782849838594641</v>
      </c>
    </row>
    <row r="212" spans="1:11" s="65" customFormat="1" x14ac:dyDescent="0.2">
      <c r="A212" s="65">
        <f>'Höhe,Azimuth'!H79</f>
        <v>151.71547029117818</v>
      </c>
      <c r="B212" s="60">
        <f>A212/180*PI()*'Sonnenst.-Diagr-zyl.'!$D$3</f>
        <v>2.3831410345134296</v>
      </c>
      <c r="I212" s="65">
        <f>IF(ZahlenGrafWinkel!H212="",9999,TAN(ZahlenGrafWinkel!H212*PI()/180)*'Sonnenst.-Diagr-zyl.'!$D$3)</f>
        <v>-0.23318118930751575</v>
      </c>
    </row>
    <row r="213" spans="1:11" s="65" customFormat="1" x14ac:dyDescent="0.2">
      <c r="A213" s="65">
        <f>'Höhe,Azimuth'!H80</f>
        <v>165.52058408365338</v>
      </c>
      <c r="B213" s="60">
        <f>A213/180*PI()*'Sonnenst.-Diagr-zyl.'!$D$3</f>
        <v>2.5999912548754853</v>
      </c>
      <c r="I213" s="65">
        <f>IF(ZahlenGrafWinkel!H213="",9999,TAN(ZahlenGrafWinkel!H213*PI()/180)*'Sonnenst.-Diagr-zyl.'!$D$3)</f>
        <v>-0.29693296995947727</v>
      </c>
    </row>
    <row r="214" spans="1:11" s="65" customFormat="1" x14ac:dyDescent="0.2">
      <c r="A214" s="65">
        <f>'Höhe,Azimuth'!H81</f>
        <v>180</v>
      </c>
      <c r="B214" s="60">
        <f>A214/180*PI()*'Sonnenst.-Diagr-zyl.'!$D$3</f>
        <v>2.8274333882308138</v>
      </c>
      <c r="I214" s="65">
        <f>IF(ZahlenGrafWinkel!H214="",9999,TAN(ZahlenGrafWinkel!H214*PI()/180)*'Sonnenst.-Diagr-zyl.'!$D$3)</f>
        <v>-0.31959471695528763</v>
      </c>
    </row>
    <row r="215" spans="1:11" s="65" customFormat="1" x14ac:dyDescent="0.2">
      <c r="A215" s="65">
        <f>'Höhe,Azimuth'!B48</f>
        <v>-179.99999999999997</v>
      </c>
      <c r="B215" s="60">
        <f>A215/180*PI()*'Sonnenst.-Diagr-zyl.'!$D$3</f>
        <v>-2.8274333882308134</v>
      </c>
      <c r="J215" s="65">
        <f>IF(ZahlenGrafWinkel!I215="",9999,TAN(ZahlenGrafWinkel!I215*PI()/180)*'Sonnenst.-Diagr-zyl.'!$D$3)</f>
        <v>-2.0649072325825859</v>
      </c>
    </row>
    <row r="216" spans="1:11" s="65" customFormat="1" x14ac:dyDescent="0.2">
      <c r="A216" s="65">
        <f>'Höhe,Azimuth'!C48</f>
        <v>-179.99999999999997</v>
      </c>
      <c r="B216" s="60">
        <f>A216/180*PI()*'Sonnenst.-Diagr-zyl.'!$D$3</f>
        <v>-2.8274333882308134</v>
      </c>
      <c r="J216" s="65">
        <f>IF(ZahlenGrafWinkel!I216="",9999,TAN(ZahlenGrafWinkel!I216*PI()/180)*'Sonnenst.-Diagr-zyl.'!$D$3)</f>
        <v>-1.776917896317431</v>
      </c>
    </row>
    <row r="217" spans="1:11" s="65" customFormat="1" x14ac:dyDescent="0.2">
      <c r="A217" s="65">
        <f>'Höhe,Azimuth'!D48</f>
        <v>-180</v>
      </c>
      <c r="B217" s="60">
        <f>A217/180*PI()*'Sonnenst.-Diagr-zyl.'!$D$3</f>
        <v>-2.8274333882308138</v>
      </c>
      <c r="J217" s="65">
        <f>IF(ZahlenGrafWinkel!I217="",9999,TAN(ZahlenGrafWinkel!I217*PI()/180)*'Sonnenst.-Diagr-zyl.'!$D$3)</f>
        <v>-1.249089269572486</v>
      </c>
    </row>
    <row r="218" spans="1:11" s="65" customFormat="1" x14ac:dyDescent="0.2">
      <c r="A218" s="65">
        <f>'Höhe,Azimuth'!E48</f>
        <v>-180</v>
      </c>
      <c r="B218" s="60">
        <f>A218/180*PI()*'Sonnenst.-Diagr-zyl.'!$D$3</f>
        <v>-2.8274333882308138</v>
      </c>
      <c r="J218" s="65">
        <f>IF(ZahlenGrafWinkel!I218="",9999,TAN(ZahlenGrafWinkel!I218*PI()/180)*'Sonnenst.-Diagr-zyl.'!$D$3)</f>
        <v>-0.85119639934901292</v>
      </c>
    </row>
    <row r="219" spans="1:11" s="65" customFormat="1" x14ac:dyDescent="0.2">
      <c r="A219" s="65">
        <f>'Höhe,Azimuth'!F48</f>
        <v>-180</v>
      </c>
      <c r="B219" s="60">
        <f>A219/180*PI()*'Sonnenst.-Diagr-zyl.'!$D$3</f>
        <v>-2.8274333882308138</v>
      </c>
      <c r="J219" s="65">
        <f>IF(ZahlenGrafWinkel!I219="",9999,TAN(ZahlenGrafWinkel!I219*PI()/180)*'Sonnenst.-Diagr-zyl.'!$D$3)</f>
        <v>-0.54981442993997021</v>
      </c>
    </row>
    <row r="220" spans="1:11" s="65" customFormat="1" x14ac:dyDescent="0.2">
      <c r="A220" s="65">
        <f>'Höhe,Azimuth'!G48</f>
        <v>-180</v>
      </c>
      <c r="B220" s="60">
        <f>A220/180*PI()*'Sonnenst.-Diagr-zyl.'!$D$3</f>
        <v>-2.8274333882308138</v>
      </c>
      <c r="J220" s="65">
        <f>IF(ZahlenGrafWinkel!I220="",9999,TAN(ZahlenGrafWinkel!I220*PI()/180)*'Sonnenst.-Diagr-zyl.'!$D$3)</f>
        <v>-0.37947139580338024</v>
      </c>
    </row>
    <row r="221" spans="1:11" s="65" customFormat="1" x14ac:dyDescent="0.2">
      <c r="A221" s="65">
        <f>'Höhe,Azimuth'!H48</f>
        <v>-180</v>
      </c>
      <c r="B221" s="60">
        <f>A221/180*PI()*'Sonnenst.-Diagr-zyl.'!$D$3</f>
        <v>-2.8274333882308138</v>
      </c>
      <c r="J221" s="65">
        <f>IF(ZahlenGrafWinkel!I221="",9999,TAN(ZahlenGrafWinkel!I221*PI()/180)*'Sonnenst.-Diagr-zyl.'!$D$3)</f>
        <v>-0.31959471695528763</v>
      </c>
    </row>
    <row r="222" spans="1:11" s="65" customFormat="1" x14ac:dyDescent="0.2">
      <c r="A222" s="65">
        <f>'Höhe,Azimuth'!B49</f>
        <v>-147.77514745605851</v>
      </c>
      <c r="B222" s="60">
        <f>A222/180*PI()*'Sonnenst.-Diagr-zyl.'!$D$3</f>
        <v>-2.3212465881555091</v>
      </c>
      <c r="K222" s="65">
        <f>IF(ZahlenGrafWinkel!J222="",9999,TAN(ZahlenGrafWinkel!J222*PI()/180)*'Sonnenst.-Diagr-zyl.'!$D$3)</f>
        <v>-1.8097612671890833</v>
      </c>
    </row>
    <row r="223" spans="1:11" s="65" customFormat="1" x14ac:dyDescent="0.2">
      <c r="A223" s="65">
        <f>'Höhe,Azimuth'!C49</f>
        <v>-150.43993704942193</v>
      </c>
      <c r="B223" s="60">
        <f>A223/180*PI()*'Sonnenst.-Diagr-zyl.'!$D$3</f>
        <v>-2.3631050052048743</v>
      </c>
      <c r="K223" s="65">
        <f>IF(ZahlenGrafWinkel!J223="",9999,TAN(ZahlenGrafWinkel!J223*PI()/180)*'Sonnenst.-Diagr-zyl.'!$D$3)</f>
        <v>-1.5901716498780658</v>
      </c>
    </row>
    <row r="224" spans="1:11" s="65" customFormat="1" x14ac:dyDescent="0.2">
      <c r="A224" s="65">
        <f>'Höhe,Azimuth'!D49</f>
        <v>-155.61907318361401</v>
      </c>
      <c r="B224" s="60">
        <f>A224/180*PI()*'Sonnenst.-Diagr-zyl.'!$D$3</f>
        <v>-2.4444586853604706</v>
      </c>
      <c r="K224" s="65">
        <f>IF(ZahlenGrafWinkel!J224="",9999,TAN(ZahlenGrafWinkel!J224*PI()/180)*'Sonnenst.-Diagr-zyl.'!$D$3)</f>
        <v>-1.1539859855451065</v>
      </c>
    </row>
    <row r="225" spans="1:13" s="65" customFormat="1" x14ac:dyDescent="0.2">
      <c r="A225" s="65">
        <f>'Höhe,Azimuth'!E49</f>
        <v>-159.75182700462659</v>
      </c>
      <c r="B225" s="60">
        <f>A225/180*PI()*'Sonnenst.-Diagr-zyl.'!$D$3</f>
        <v>-2.5093758305764124</v>
      </c>
      <c r="K225" s="65">
        <f>IF(ZahlenGrafWinkel!J225="",9999,TAN(ZahlenGrafWinkel!J225*PI()/180)*'Sonnenst.-Diagr-zyl.'!$D$3)</f>
        <v>-0.79899211657965663</v>
      </c>
    </row>
    <row r="226" spans="1:13" s="65" customFormat="1" x14ac:dyDescent="0.2">
      <c r="A226" s="65">
        <f>'Höhe,Azimuth'!F49</f>
        <v>-162.99259050232359</v>
      </c>
      <c r="B226" s="60">
        <f>A226/180*PI()*'Sonnenst.-Diagr-zyl.'!$D$3</f>
        <v>-2.5602816245583462</v>
      </c>
      <c r="K226" s="65">
        <f>IF(ZahlenGrafWinkel!J226="",9999,TAN(ZahlenGrafWinkel!J226*PI()/180)*'Sonnenst.-Diagr-zyl.'!$D$3)</f>
        <v>-0.51761766815996069</v>
      </c>
    </row>
    <row r="227" spans="1:13" s="65" customFormat="1" x14ac:dyDescent="0.2">
      <c r="A227" s="65">
        <f>'Höhe,Azimuth'!G49</f>
        <v>-164.8592795094122</v>
      </c>
      <c r="B227" s="60">
        <f>A227/180*PI()*'Sonnenst.-Diagr-zyl.'!$D$3</f>
        <v>-2.5896035069143788</v>
      </c>
      <c r="K227" s="65">
        <f>IF(ZahlenGrafWinkel!J227="",9999,TAN(ZahlenGrafWinkel!J227*PI()/180)*'Sonnenst.-Diagr-zyl.'!$D$3)</f>
        <v>-0.3547357601127078</v>
      </c>
    </row>
    <row r="228" spans="1:13" s="65" customFormat="1" x14ac:dyDescent="0.2">
      <c r="A228" s="65">
        <f>'Höhe,Azimuth'!H49</f>
        <v>-165.52058408365338</v>
      </c>
      <c r="B228" s="60">
        <f>A228/180*PI()*'Sonnenst.-Diagr-zyl.'!$D$3</f>
        <v>-2.5999912548754853</v>
      </c>
      <c r="K228" s="65">
        <f>IF(ZahlenGrafWinkel!J228="",9999,TAN(ZahlenGrafWinkel!J228*PI()/180)*'Sonnenst.-Diagr-zyl.'!$D$3)</f>
        <v>-0.29693296995947727</v>
      </c>
    </row>
    <row r="229" spans="1:13" s="65" customFormat="1" x14ac:dyDescent="0.2">
      <c r="A229" s="65">
        <f>'Höhe,Azimuth'!B50</f>
        <v>-124.02250180173263</v>
      </c>
      <c r="B229" s="60">
        <f>A229/180*PI()*'Sonnenst.-Diagr-zyl.'!$D$3</f>
        <v>-1.9481409027007506</v>
      </c>
      <c r="L229" s="65">
        <f>IF(ZahlenGrafWinkel!K229="",9999,TAN(ZahlenGrafWinkel!K229*PI()/180)*'Sonnenst.-Diagr-zyl.'!$D$3)</f>
        <v>-1.354422518639592</v>
      </c>
    </row>
    <row r="230" spans="1:13" s="65" customFormat="1" x14ac:dyDescent="0.2">
      <c r="A230" s="65">
        <f>'Höhe,Azimuth'!C50</f>
        <v>-127.47245362844131</v>
      </c>
      <c r="B230" s="60">
        <f>A230/180*PI()*'Sonnenst.-Diagr-zyl.'!$D$3</f>
        <v>-2.0023326192708839</v>
      </c>
      <c r="L230" s="65">
        <f>IF(ZahlenGrafWinkel!K230="",9999,TAN(ZahlenGrafWinkel!K230*PI()/180)*'Sonnenst.-Diagr-zyl.'!$D$3)</f>
        <v>-1.2268720627055971</v>
      </c>
    </row>
    <row r="231" spans="1:13" s="65" customFormat="1" x14ac:dyDescent="0.2">
      <c r="A231" s="65">
        <f>'Höhe,Azimuth'!D50</f>
        <v>-134.88553055313224</v>
      </c>
      <c r="B231" s="60">
        <f>A231/180*PI()*'Sonnenst.-Diagr-zyl.'!$D$3</f>
        <v>-2.1187769593064094</v>
      </c>
      <c r="L231" s="65">
        <f>IF(ZahlenGrafWinkel!K231="",9999,TAN(ZahlenGrafWinkel!K231*PI()/180)*'Sonnenst.-Diagr-zyl.'!$D$3)</f>
        <v>-0.93837546229889934</v>
      </c>
    </row>
    <row r="232" spans="1:13" s="65" customFormat="1" x14ac:dyDescent="0.2">
      <c r="A232" s="65">
        <f>'Höhe,Azimuth'!E50</f>
        <v>-141.49910849193608</v>
      </c>
      <c r="B232" s="60">
        <f>A232/180*PI()*'Sonnenst.-Diagr-zyl.'!$D$3</f>
        <v>-2.2226627986388574</v>
      </c>
      <c r="L232" s="65">
        <f>IF(ZahlenGrafWinkel!K232="",9999,TAN(ZahlenGrafWinkel!K232*PI()/180)*'Sonnenst.-Diagr-zyl.'!$D$3)</f>
        <v>-0.6676007313118123</v>
      </c>
    </row>
    <row r="233" spans="1:13" s="65" customFormat="1" x14ac:dyDescent="0.2">
      <c r="A233" s="65">
        <f>'Höhe,Azimuth'!F50</f>
        <v>-147.10752748717567</v>
      </c>
      <c r="B233" s="60">
        <f>A233/180*PI()*'Sonnenst.-Diagr-zyl.'!$D$3</f>
        <v>-2.3107596382073488</v>
      </c>
      <c r="L233" s="65">
        <f>IF(ZahlenGrafWinkel!K233="",9999,TAN(ZahlenGrafWinkel!K233*PI()/180)*'Sonnenst.-Diagr-zyl.'!$D$3)</f>
        <v>-0.43087061857559306</v>
      </c>
    </row>
    <row r="234" spans="1:13" s="65" customFormat="1" x14ac:dyDescent="0.2">
      <c r="A234" s="65">
        <f>'Höhe,Azimuth'!G50</f>
        <v>-150.49202482099292</v>
      </c>
      <c r="B234" s="60">
        <f>A234/180*PI()*'Sonnenst.-Diagr-zyl.'!$D$3</f>
        <v>-2.3639231980074209</v>
      </c>
      <c r="L234" s="65">
        <f>IF(ZahlenGrafWinkel!K234="",9999,TAN(ZahlenGrafWinkel!K234*PI()/180)*'Sonnenst.-Diagr-zyl.'!$D$3)</f>
        <v>-0.28586909284051848</v>
      </c>
    </row>
    <row r="235" spans="1:13" s="65" customFormat="1" x14ac:dyDescent="0.2">
      <c r="A235" s="65">
        <f>'Höhe,Azimuth'!H50</f>
        <v>-151.71547029117818</v>
      </c>
      <c r="B235" s="60">
        <f>A235/180*PI()*'Sonnenst.-Diagr-zyl.'!$D$3</f>
        <v>-2.3831410345134296</v>
      </c>
      <c r="L235" s="65">
        <f>IF(ZahlenGrafWinkel!K235="",9999,TAN(ZahlenGrafWinkel!K235*PI()/180)*'Sonnenst.-Diagr-zyl.'!$D$3)</f>
        <v>-0.23318118930751575</v>
      </c>
    </row>
    <row r="236" spans="1:13" s="65" customFormat="1" x14ac:dyDescent="0.2">
      <c r="A236" s="65">
        <f>'Höhe,Azimuth'!B51</f>
        <v>-107.37937415682202</v>
      </c>
      <c r="B236" s="60">
        <f>A236/180*PI()*'Sonnenst.-Diagr-zyl.'!$D$3</f>
        <v>-1.6867112649907088</v>
      </c>
      <c r="M236" s="65">
        <f>IF(ZahlenGrafWinkel!L236="",9999,TAN(ZahlenGrafWinkel!L236*PI()/180)*'Sonnenst.-Diagr-zyl.'!$D$3)</f>
        <v>-0.971124206329258</v>
      </c>
    </row>
    <row r="237" spans="1:13" s="65" customFormat="1" x14ac:dyDescent="0.2">
      <c r="A237" s="65">
        <f>'Höhe,Azimuth'!C51</f>
        <v>-110.69025707323047</v>
      </c>
      <c r="B237" s="60">
        <f>A237/180*PI()*'Sonnenst.-Diagr-zyl.'!$D$3</f>
        <v>-1.7387184922261325</v>
      </c>
      <c r="M237" s="65">
        <f>IF(ZahlenGrafWinkel!L237="",9999,TAN(ZahlenGrafWinkel!L237*PI()/180)*'Sonnenst.-Diagr-zyl.'!$D$3)</f>
        <v>-0.8935429041741193</v>
      </c>
    </row>
    <row r="238" spans="1:13" s="65" customFormat="1" x14ac:dyDescent="0.2">
      <c r="A238" s="65">
        <f>'Höhe,Azimuth'!D51</f>
        <v>-118.36545317751725</v>
      </c>
      <c r="B238" s="60">
        <f>A238/180*PI()*'Sonnenst.-Diagr-zyl.'!$D$3</f>
        <v>-1.8592801907065741</v>
      </c>
      <c r="M238" s="65">
        <f>IF(ZahlenGrafWinkel!L238="",9999,TAN(ZahlenGrafWinkel!L238*PI()/180)*'Sonnenst.-Diagr-zyl.'!$D$3)</f>
        <v>-0.7026795041537589</v>
      </c>
    </row>
    <row r="239" spans="1:13" s="65" customFormat="1" x14ac:dyDescent="0.2">
      <c r="A239" s="65">
        <f>'Höhe,Azimuth'!E51</f>
        <v>-125.92553409419918</v>
      </c>
      <c r="B239" s="60">
        <f>A239/180*PI()*'Sonnenst.-Diagr-zyl.'!$D$3</f>
        <v>-1.9780336640485359</v>
      </c>
      <c r="M239" s="65">
        <f>IF(ZahlenGrafWinkel!L239="",9999,TAN(ZahlenGrafWinkel!L239*PI()/180)*'Sonnenst.-Diagr-zyl.'!$D$3)</f>
        <v>-0.50235253508920319</v>
      </c>
    </row>
    <row r="240" spans="1:13" s="65" customFormat="1" x14ac:dyDescent="0.2">
      <c r="A240" s="65">
        <f>'Höhe,Azimuth'!F51</f>
        <v>-132.89109051595466</v>
      </c>
      <c r="B240" s="60">
        <f>A240/180*PI()*'Sonnenst.-Diagr-zyl.'!$D$3</f>
        <v>-2.0874483684622969</v>
      </c>
      <c r="M240" s="65">
        <f>IF(ZahlenGrafWinkel!L240="",9999,TAN(ZahlenGrafWinkel!L240*PI()/180)*'Sonnenst.-Diagr-zyl.'!$D$3)</f>
        <v>-0.3099654028618436</v>
      </c>
    </row>
    <row r="241" spans="1:15" s="65" customFormat="1" x14ac:dyDescent="0.2">
      <c r="A241" s="65">
        <f>'Höhe,Azimuth'!G51</f>
        <v>-137.33538024658358</v>
      </c>
      <c r="B241" s="60">
        <f>A241/180*PI()*'Sonnenst.-Diagr-zyl.'!$D$3</f>
        <v>-2.1572591083031387</v>
      </c>
      <c r="M241" s="65">
        <f>IF(ZahlenGrafWinkel!L241="",9999,TAN(ZahlenGrafWinkel!L241*PI()/180)*'Sonnenst.-Diagr-zyl.'!$D$3)</f>
        <v>-0.18464172192915021</v>
      </c>
    </row>
    <row r="242" spans="1:15" s="65" customFormat="1" x14ac:dyDescent="0.2">
      <c r="A242" s="65">
        <f>'Höhe,Azimuth'!H51</f>
        <v>-138.98404645623805</v>
      </c>
      <c r="B242" s="60">
        <f>A242/180*PI()*'Sonnenst.-Diagr-zyl.'!$D$3</f>
        <v>-2.1831562965655</v>
      </c>
      <c r="M242" s="65">
        <f>IF(ZahlenGrafWinkel!L242="",9999,TAN(ZahlenGrafWinkel!L242*PI()/180)*'Sonnenst.-Diagr-zyl.'!$D$3)</f>
        <v>-0.13782849838594641</v>
      </c>
    </row>
    <row r="243" spans="1:15" s="65" customFormat="1" x14ac:dyDescent="0.2">
      <c r="A243" s="65">
        <f>'Höhe,Azimuth'!B52</f>
        <v>-94.610994133343482</v>
      </c>
      <c r="B243" s="60">
        <f>A243/180*PI()*'Sonnenst.-Diagr-zyl.'!$D$3</f>
        <v>-1.4861460205906947</v>
      </c>
      <c r="N243" s="65">
        <f>IF(ZahlenGrafWinkel!M243="",9999,TAN(ZahlenGrafWinkel!M243*PI()/180)*'Sonnenst.-Diagr-zyl.'!$D$3)</f>
        <v>-0.68184796917122148</v>
      </c>
    </row>
    <row r="244" spans="1:15" s="65" customFormat="1" x14ac:dyDescent="0.2">
      <c r="A244" s="65">
        <f>'Höhe,Azimuth'!C52</f>
        <v>-97.602289094528174</v>
      </c>
      <c r="B244" s="60">
        <f>A244/180*PI()*'Sonnenst.-Diagr-zyl.'!$D$3</f>
        <v>-1.5331331719645844</v>
      </c>
      <c r="N244" s="65">
        <f>IF(ZahlenGrafWinkel!M244="",9999,TAN(ZahlenGrafWinkel!M244*PI()/180)*'Sonnenst.-Diagr-zyl.'!$D$3)</f>
        <v>-0.62752102554612665</v>
      </c>
    </row>
    <row r="245" spans="1:15" s="65" customFormat="1" x14ac:dyDescent="0.2">
      <c r="A245" s="65">
        <f>'Höhe,Azimuth'!D52</f>
        <v>-104.892618595388</v>
      </c>
      <c r="B245" s="60">
        <f>A245/180*PI()*'Sonnenst.-Diagr-zyl.'!$D$3</f>
        <v>-1.6476493999753352</v>
      </c>
      <c r="N245" s="65">
        <f>IF(ZahlenGrafWinkel!M245="",9999,TAN(ZahlenGrafWinkel!M245*PI()/180)*'Sonnenst.-Diagr-zyl.'!$D$3)</f>
        <v>-0.48826126147916749</v>
      </c>
    </row>
    <row r="246" spans="1:15" s="65" customFormat="1" x14ac:dyDescent="0.2">
      <c r="A246" s="65">
        <f>'Höhe,Azimuth'!E52</f>
        <v>-112.6214502296542</v>
      </c>
      <c r="B246" s="60">
        <f>A246/180*PI()*'Sonnenst.-Diagr-zyl.'!$D$3</f>
        <v>-1.7690536033905506</v>
      </c>
      <c r="N246" s="65">
        <f>IF(ZahlenGrafWinkel!M246="",9999,TAN(ZahlenGrafWinkel!M246*PI()/180)*'Sonnenst.-Diagr-zyl.'!$D$3)</f>
        <v>-0.33205593293248037</v>
      </c>
    </row>
    <row r="247" spans="1:15" s="65" customFormat="1" x14ac:dyDescent="0.2">
      <c r="A247" s="65">
        <f>'Höhe,Azimuth'!F52</f>
        <v>-120.26776453396272</v>
      </c>
      <c r="B247" s="60">
        <f>A247/180*PI()*'Sonnenst.-Diagr-zyl.'!$D$3</f>
        <v>-1.889161627617822</v>
      </c>
      <c r="N247" s="65">
        <f>IF(ZahlenGrafWinkel!M247="",9999,TAN(ZahlenGrafWinkel!M247*PI()/180)*'Sonnenst.-Diagr-zyl.'!$D$3)</f>
        <v>-0.17157133628616095</v>
      </c>
    </row>
    <row r="248" spans="1:15" s="65" customFormat="1" x14ac:dyDescent="0.2">
      <c r="A248" s="65">
        <f>'Höhe,Azimuth'!G52</f>
        <v>-125.41379211734454</v>
      </c>
      <c r="B248" s="60">
        <f>A248/180*PI()*'Sonnenst.-Diagr-zyl.'!$D$3</f>
        <v>-1.9699952398734357</v>
      </c>
      <c r="N248" s="65">
        <f>IF(ZahlenGrafWinkel!M248="",9999,TAN(ZahlenGrafWinkel!M248*PI()/180)*'Sonnenst.-Diagr-zyl.'!$D$3)</f>
        <v>-6.1668373226960227E-2</v>
      </c>
    </row>
    <row r="249" spans="1:15" s="65" customFormat="1" x14ac:dyDescent="0.2">
      <c r="A249" s="65">
        <f>'Höhe,Azimuth'!H52</f>
        <v>-127.37415774197777</v>
      </c>
      <c r="B249" s="60">
        <f>A249/180*PI()*'Sonnenst.-Diagr-zyl.'!$D$3</f>
        <v>-2.0007885910969239</v>
      </c>
      <c r="N249" s="65">
        <f>IF(ZahlenGrafWinkel!M249="",9999,TAN(ZahlenGrafWinkel!M249*PI()/180)*'Sonnenst.-Diagr-zyl.'!$D$3)</f>
        <v>-1.9622075238259633E-2</v>
      </c>
    </row>
    <row r="250" spans="1:15" s="65" customFormat="1" x14ac:dyDescent="0.2">
      <c r="A250" s="65">
        <f>'Höhe,Azimuth'!B53</f>
        <v>-83.705662489357877</v>
      </c>
      <c r="B250" s="60">
        <f>A250/180*PI()*'Sonnenst.-Diagr-zyl.'!$D$3</f>
        <v>-1.3148454717021674</v>
      </c>
      <c r="O250" s="65">
        <f>IF(ZahlenGrafWinkel!N250="",9999,TAN(ZahlenGrafWinkel!N250*PI()/180)*'Sonnenst.-Diagr-zyl.'!$D$3)</f>
        <v>-0.45728119115201898</v>
      </c>
    </row>
    <row r="251" spans="1:15" s="65" customFormat="1" x14ac:dyDescent="0.2">
      <c r="A251" s="65">
        <f>'Höhe,Azimuth'!C53</f>
        <v>-86.398227118302927</v>
      </c>
      <c r="B251" s="60">
        <f>A251/180*PI()*'Sonnenst.-Diagr-zyl.'!$D$3</f>
        <v>-1.3571401779902146</v>
      </c>
      <c r="O251" s="65">
        <f>IF(ZahlenGrafWinkel!N251="",9999,TAN(ZahlenGrafWinkel!N251*PI()/180)*'Sonnenst.-Diagr-zyl.'!$D$3)</f>
        <v>-0.41353199063984941</v>
      </c>
    </row>
    <row r="252" spans="1:15" s="65" customFormat="1" x14ac:dyDescent="0.2">
      <c r="A252" s="65">
        <f>'Höhe,Azimuth'!D53</f>
        <v>-93.195260912395369</v>
      </c>
      <c r="B252" s="60">
        <f>A252/180*PI()*'Sonnenst.-Diagr-zyl.'!$D$3</f>
        <v>-1.4639077351588268</v>
      </c>
      <c r="O252" s="65">
        <f>IF(ZahlenGrafWinkel!N252="",9999,TAN(ZahlenGrafWinkel!N252*PI()/180)*'Sonnenst.-Diagr-zyl.'!$D$3)</f>
        <v>-0.29925437030910695</v>
      </c>
    </row>
    <row r="253" spans="1:15" s="65" customFormat="1" x14ac:dyDescent="0.2">
      <c r="A253" s="65">
        <f>'Höhe,Azimuth'!E53</f>
        <v>-100.81277699893145</v>
      </c>
      <c r="B253" s="60">
        <f>A253/180*PI()*'Sonnenst.-Diagr-zyl.'!$D$3</f>
        <v>-1.5835633980391459</v>
      </c>
      <c r="O253" s="65">
        <f>IF(ZahlenGrafWinkel!N253="",9999,TAN(ZahlenGrafWinkel!N253*PI()/180)*'Sonnenst.-Diagr-zyl.'!$D$3)</f>
        <v>-0.1662624068751643</v>
      </c>
    </row>
    <row r="254" spans="1:15" s="65" customFormat="1" x14ac:dyDescent="0.2">
      <c r="A254" s="65">
        <f>'Höhe,Azimuth'!F53</f>
        <v>-108.8103344625473</v>
      </c>
      <c r="B254" s="60">
        <f>A254/180*PI()*'Sonnenst.-Diagr-zyl.'!$D$3</f>
        <v>-1.7091887369109344</v>
      </c>
      <c r="O254" s="65">
        <f>IF(ZahlenGrafWinkel!N254="",9999,TAN(ZahlenGrafWinkel!N254*PI()/180)*'Sonnenst.-Diagr-zyl.'!$D$3)</f>
        <v>-2.3520465746007864E-2</v>
      </c>
    </row>
    <row r="255" spans="1:15" s="65" customFormat="1" x14ac:dyDescent="0.2">
      <c r="A255" s="65">
        <f>'Höhe,Azimuth'!G53</f>
        <v>-114.45969619704904</v>
      </c>
      <c r="B255" s="60">
        <f>A255/180*PI()*'Sonnenst.-Diagr-zyl.'!$D$3</f>
        <v>-1.7979287035238443</v>
      </c>
      <c r="O255" s="65">
        <f>IF(ZahlenGrafWinkel!N255="",9999,TAN(ZahlenGrafWinkel!N255*PI()/180)*'Sonnenst.-Diagr-zyl.'!$D$3)</f>
        <v>7.7750863071056581E-2</v>
      </c>
    </row>
    <row r="256" spans="1:15" s="65" customFormat="1" x14ac:dyDescent="0.2">
      <c r="A256" s="65">
        <f>'Höhe,Azimuth'!H53</f>
        <v>-116.6672791745812</v>
      </c>
      <c r="B256" s="60">
        <f>A256/180*PI()*'Sonnenst.-Diagr-zyl.'!$D$3</f>
        <v>-1.8326053358458689</v>
      </c>
      <c r="O256" s="65">
        <f>IF(ZahlenGrafWinkel!N256="",9999,TAN(ZahlenGrafWinkel!N256*PI()/180)*'Sonnenst.-Diagr-zyl.'!$D$3)</f>
        <v>0.1171732476778873</v>
      </c>
    </row>
    <row r="257" spans="1:18" s="65" customFormat="1" x14ac:dyDescent="0.2">
      <c r="A257" s="65">
        <f>'Höhe,Azimuth'!B54</f>
        <v>-73.520157727982919</v>
      </c>
      <c r="B257" s="60">
        <f>A257/180*PI()*'Sonnenst.-Diagr-zyl.'!$D$3</f>
        <v>-1.1548519370449701</v>
      </c>
      <c r="P257" s="65">
        <f>IF(ZahlenGrafWinkel!O257="",9999,TAN(ZahlenGrafWinkel!O257*PI()/180)*'Sonnenst.-Diagr-zyl.'!$D$3)</f>
        <v>-0.27378666635465582</v>
      </c>
    </row>
    <row r="258" spans="1:18" s="65" customFormat="1" x14ac:dyDescent="0.2">
      <c r="A258" s="65">
        <f>'Höhe,Azimuth'!C54</f>
        <v>-75.958947816792957</v>
      </c>
      <c r="B258" s="60">
        <f>A258/180*PI()*'Sonnenst.-Diagr-zyl.'!$D$3</f>
        <v>-1.1931603621782361</v>
      </c>
      <c r="P258" s="65">
        <f>IF(ZahlenGrafWinkel!O258="",9999,TAN(ZahlenGrafWinkel!O258*PI()/180)*'Sonnenst.-Diagr-zyl.'!$D$3)</f>
        <v>-0.23415743599527158</v>
      </c>
    </row>
    <row r="259" spans="1:18" s="65" customFormat="1" x14ac:dyDescent="0.2">
      <c r="A259" s="65">
        <f>'Höhe,Azimuth'!D54</f>
        <v>-82.291027375511291</v>
      </c>
      <c r="B259" s="60">
        <f>A259/180*PI()*'Sonnenst.-Diagr-zyl.'!$D$3</f>
        <v>-1.2926244352963143</v>
      </c>
      <c r="P259" s="65">
        <f>IF(ZahlenGrafWinkel!O259="",9999,TAN(ZahlenGrafWinkel!O259*PI()/180)*'Sonnenst.-Diagr-zyl.'!$D$3)</f>
        <v>-0.12946411055975049</v>
      </c>
    </row>
    <row r="260" spans="1:18" s="65" customFormat="1" x14ac:dyDescent="0.2">
      <c r="A260" s="65">
        <f>'Höhe,Azimuth'!E54</f>
        <v>-89.724706742174291</v>
      </c>
      <c r="B260" s="60">
        <f>A260/180*PI()*'Sonnenst.-Diagr-zyl.'!$D$3</f>
        <v>-1.4093923977335667</v>
      </c>
      <c r="P260" s="65">
        <f>IF(ZahlenGrafWinkel!O260="",9999,TAN(ZahlenGrafWinkel!O260*PI()/180)*'Sonnenst.-Diagr-zyl.'!$D$3)</f>
        <v>-4.6372222903032917E-3</v>
      </c>
    </row>
    <row r="261" spans="1:18" s="65" customFormat="1" x14ac:dyDescent="0.2">
      <c r="A261" s="65">
        <f>'Höhe,Azimuth'!F54</f>
        <v>-97.95466969789841</v>
      </c>
      <c r="B261" s="60">
        <f>A261/180*PI()*'Sonnenst.-Diagr-zyl.'!$D$3</f>
        <v>-1.5386683535386618</v>
      </c>
      <c r="P261" s="65">
        <f>IF(ZahlenGrafWinkel!O261="",9999,TAN(ZahlenGrafWinkel!O261*PI()/180)*'Sonnenst.-Diagr-zyl.'!$D$3)</f>
        <v>0.13356420336495803</v>
      </c>
    </row>
    <row r="262" spans="1:18" s="65" customFormat="1" x14ac:dyDescent="0.2">
      <c r="A262" s="65">
        <f>'Höhe,Azimuth'!G54</f>
        <v>-104.04105218320704</v>
      </c>
      <c r="B262" s="60">
        <f>A262/180*PI()*'Sonnenst.-Diagr-zyl.'!$D$3</f>
        <v>-1.6342730260525777</v>
      </c>
      <c r="P262" s="65">
        <f>IF(ZahlenGrafWinkel!O262="",9999,TAN(ZahlenGrafWinkel!O262*PI()/180)*'Sonnenst.-Diagr-zyl.'!$D$3)</f>
        <v>0.23415743599527158</v>
      </c>
    </row>
    <row r="263" spans="1:18" s="65" customFormat="1" x14ac:dyDescent="0.2">
      <c r="A263" s="65">
        <f>'Höhe,Azimuth'!H54</f>
        <v>-106.47984227201708</v>
      </c>
      <c r="B263" s="60">
        <f>A263/180*PI()*'Sonnenst.-Diagr-zyl.'!$D$3</f>
        <v>-1.6725814511858437</v>
      </c>
      <c r="P263" s="65">
        <f>IF(ZahlenGrafWinkel!O263="",9999,TAN(ZahlenGrafWinkel!O263*PI()/180)*'Sonnenst.-Diagr-zyl.'!$D$3)</f>
        <v>0.27378666635465593</v>
      </c>
    </row>
    <row r="264" spans="1:18" s="65" customFormat="1" x14ac:dyDescent="0.2">
      <c r="A264" s="65">
        <f>'Höhe,Azimuth'!B55</f>
        <v>-63.332720825418804</v>
      </c>
      <c r="B264" s="60">
        <f>A264/180*PI()*'Sonnenst.-Diagr-zyl.'!$D$3</f>
        <v>-0.99482805238494509</v>
      </c>
      <c r="Q264" s="65">
        <f>IF(ZahlenGrafWinkel!P264="",9999,TAN(ZahlenGrafWinkel!P264*PI()/180)*'Sonnenst.-Diagr-zyl.'!$D$3)</f>
        <v>-0.11717324767788737</v>
      </c>
    </row>
    <row r="265" spans="1:18" s="65" customFormat="1" x14ac:dyDescent="0.2">
      <c r="A265" s="65">
        <f>'Höhe,Azimuth'!C55</f>
        <v>-65.540303802950959</v>
      </c>
      <c r="B265" s="60">
        <f>A265/180*PI()*'Sonnenst.-Diagr-zyl.'!$D$3</f>
        <v>-1.0295046847069695</v>
      </c>
      <c r="Q265" s="65">
        <f>IF(ZahlenGrafWinkel!P265="",9999,TAN(ZahlenGrafWinkel!P265*PI()/180)*'Sonnenst.-Diagr-zyl.'!$D$3)</f>
        <v>-7.7750863071056733E-2</v>
      </c>
    </row>
    <row r="266" spans="1:18" s="65" customFormat="1" x14ac:dyDescent="0.2">
      <c r="A266" s="65">
        <f>'Höhe,Azimuth'!D55</f>
        <v>-71.422217142343385</v>
      </c>
      <c r="B266" s="60">
        <f>A266/180*PI()*'Sonnenst.-Diagr-zyl.'!$D$3</f>
        <v>-1.1218975633874049</v>
      </c>
      <c r="Q266" s="65">
        <f>IF(ZahlenGrafWinkel!P266="",9999,TAN(ZahlenGrafWinkel!P266*PI()/180)*'Sonnenst.-Diagr-zyl.'!$D$3)</f>
        <v>2.7691068644326567E-2</v>
      </c>
    </row>
    <row r="267" spans="1:18" s="65" customFormat="1" x14ac:dyDescent="0.2">
      <c r="A267" s="65">
        <f>'Höhe,Azimuth'!E55</f>
        <v>-78.638293643404353</v>
      </c>
      <c r="B267" s="60">
        <f>A267/180*PI()*'Sonnenst.-Diagr-zyl.'!$D$3</f>
        <v>-1.2352474280047803</v>
      </c>
      <c r="Q267" s="65">
        <f>IF(ZahlenGrafWinkel!P267="",9999,TAN(ZahlenGrafWinkel!P267*PI()/180)*'Sonnenst.-Diagr-zyl.'!$D$3)</f>
        <v>0.15653699344605901</v>
      </c>
    </row>
    <row r="268" spans="1:18" s="65" customFormat="1" x14ac:dyDescent="0.2">
      <c r="A268" s="65">
        <f>'Höhe,Azimuth'!F55</f>
        <v>-87.063174413513451</v>
      </c>
      <c r="B268" s="60">
        <f>A268/180*PI()*'Sonnenst.-Diagr-zyl.'!$D$3</f>
        <v>-1.3675851456785035</v>
      </c>
      <c r="Q268" s="65">
        <f>IF(ZahlenGrafWinkel!P268="",9999,TAN(ZahlenGrafWinkel!P268*PI()/180)*'Sonnenst.-Diagr-zyl.'!$D$3)</f>
        <v>0.30368671578340956</v>
      </c>
    </row>
    <row r="269" spans="1:18" s="65" customFormat="1" x14ac:dyDescent="0.2">
      <c r="A269" s="65">
        <f>'Höhe,Azimuth'!G55</f>
        <v>-93.601772881697272</v>
      </c>
      <c r="B269" s="60">
        <f>A269/180*PI()*'Sonnenst.-Diagr-zyl.'!$D$3</f>
        <v>-1.4702932102406026</v>
      </c>
      <c r="Q269" s="65">
        <f>IF(ZahlenGrafWinkel!P269="",9999,TAN(ZahlenGrafWinkel!P269*PI()/180)*'Sonnenst.-Diagr-zyl.'!$D$3)</f>
        <v>0.41353199063984902</v>
      </c>
    </row>
    <row r="270" spans="1:18" s="65" customFormat="1" x14ac:dyDescent="0.2">
      <c r="A270" s="65">
        <f>'Höhe,Azimuth'!H55</f>
        <v>-96.294337510642123</v>
      </c>
      <c r="B270" s="60">
        <f>A270/180*PI()*'Sonnenst.-Diagr-zyl.'!$D$3</f>
        <v>-1.5125879165286467</v>
      </c>
      <c r="Q270" s="65">
        <f>IF(ZahlenGrafWinkel!P270="",9999,TAN(ZahlenGrafWinkel!P270*PI()/180)*'Sonnenst.-Diagr-zyl.'!$D$3)</f>
        <v>0.45728119115201898</v>
      </c>
    </row>
    <row r="271" spans="1:18" s="65" customFormat="1" x14ac:dyDescent="0.2">
      <c r="A271" s="65">
        <f>'Höhe,Azimuth'!B56</f>
        <v>-52.62584225802221</v>
      </c>
      <c r="B271" s="60">
        <f>A271/180*PI()*'Sonnenst.-Diagr-zyl.'!$D$3</f>
        <v>-0.82664479713388939</v>
      </c>
      <c r="R271" s="65">
        <f>IF(ZahlenGrafWinkel!Q271="",9999,TAN(ZahlenGrafWinkel!Q271*PI()/180)*'Sonnenst.-Diagr-zyl.'!$D$3)</f>
        <v>1.9622075238259831E-2</v>
      </c>
    </row>
    <row r="272" spans="1:18" s="65" customFormat="1" x14ac:dyDescent="0.2">
      <c r="A272" s="65">
        <f>'Höhe,Azimuth'!C56</f>
        <v>-54.586207882655465</v>
      </c>
      <c r="B272" s="60">
        <f>A272/180*PI()*'Sonnenst.-Diagr-zyl.'!$D$3</f>
        <v>-0.85743814835737842</v>
      </c>
      <c r="R272" s="65">
        <f>IF(ZahlenGrafWinkel!Q272="",9999,TAN(ZahlenGrafWinkel!Q272*PI()/180)*'Sonnenst.-Diagr-zyl.'!$D$3)</f>
        <v>6.1668373226960324E-2</v>
      </c>
    </row>
    <row r="273" spans="1:20" s="65" customFormat="1" x14ac:dyDescent="0.2">
      <c r="A273" s="65">
        <f>'Höhe,Azimuth'!D56</f>
        <v>-59.948341979499538</v>
      </c>
      <c r="B273" s="60">
        <f>A273/180*PI()*'Sonnenst.-Diagr-zyl.'!$D$3</f>
        <v>-0.94166635378842178</v>
      </c>
      <c r="R273" s="65">
        <f>IF(ZahlenGrafWinkel!Q273="",9999,TAN(ZahlenGrafWinkel!Q273*PI()/180)*'Sonnenst.-Diagr-zyl.'!$D$3)</f>
        <v>0.17616259091058797</v>
      </c>
    </row>
    <row r="274" spans="1:20" s="65" customFormat="1" x14ac:dyDescent="0.2">
      <c r="A274" s="65">
        <f>'Höhe,Azimuth'!E56</f>
        <v>-66.838985001408446</v>
      </c>
      <c r="B274" s="60">
        <f>A274/180*PI()*'Sonnenst.-Diagr-zyl.'!$D$3</f>
        <v>-1.0499043212691157</v>
      </c>
      <c r="R274" s="65">
        <f>IF(ZahlenGrafWinkel!Q274="",9999,TAN(ZahlenGrafWinkel!Q274*PI()/180)*'Sonnenst.-Diagr-zyl.'!$D$3)</f>
        <v>0.32089200548806751</v>
      </c>
    </row>
    <row r="275" spans="1:20" s="65" customFormat="1" x14ac:dyDescent="0.2">
      <c r="A275" s="65">
        <f>'Höhe,Azimuth'!F56</f>
        <v>-75.377698466511319</v>
      </c>
      <c r="B275" s="60">
        <f>A275/180*PI()*'Sonnenst.-Diagr-zyl.'!$D$3</f>
        <v>-1.1840301187344928</v>
      </c>
      <c r="R275" s="65">
        <f>IF(ZahlenGrafWinkel!Q275="",9999,TAN(ZahlenGrafWinkel!Q275*PI()/180)*'Sonnenst.-Diagr-zyl.'!$D$3)</f>
        <v>0.49358011167562987</v>
      </c>
    </row>
    <row r="276" spans="1:20" s="65" customFormat="1" x14ac:dyDescent="0.2">
      <c r="A276" s="65">
        <f>'Höhe,Azimuth'!G56</f>
        <v>-82.397710905471826</v>
      </c>
      <c r="B276" s="60">
        <f>A276/180*PI()*'Sonnenst.-Diagr-zyl.'!$D$3</f>
        <v>-1.2943002162662294</v>
      </c>
      <c r="R276" s="65">
        <f>IF(ZahlenGrafWinkel!Q276="",9999,TAN(ZahlenGrafWinkel!Q276*PI()/180)*'Sonnenst.-Diagr-zyl.'!$D$3)</f>
        <v>0.62752102554612665</v>
      </c>
    </row>
    <row r="277" spans="1:20" s="65" customFormat="1" x14ac:dyDescent="0.2">
      <c r="A277" s="65">
        <f>'Höhe,Azimuth'!H56</f>
        <v>-85.389005866656518</v>
      </c>
      <c r="B277" s="60">
        <f>A277/180*PI()*'Sonnenst.-Diagr-zyl.'!$D$3</f>
        <v>-1.3412873676401194</v>
      </c>
      <c r="R277" s="65">
        <f>IF(ZahlenGrafWinkel!Q277="",9999,TAN(ZahlenGrafWinkel!Q277*PI()/180)*'Sonnenst.-Diagr-zyl.'!$D$3)</f>
        <v>0.68184796917122181</v>
      </c>
    </row>
    <row r="278" spans="1:20" s="65" customFormat="1" x14ac:dyDescent="0.2">
      <c r="A278" s="65">
        <f>'Höhe,Azimuth'!B57</f>
        <v>-41.015953543761945</v>
      </c>
      <c r="B278" s="60">
        <f>A278/180*PI()*'Sonnenst.-Diagr-zyl.'!$D$3</f>
        <v>-0.64427709166531388</v>
      </c>
      <c r="S278" s="65">
        <f>IF(ZahlenGrafWinkel!R278="",9999,TAN(ZahlenGrafWinkel!R278*PI()/180)*'Sonnenst.-Diagr-zyl.'!$D$3)</f>
        <v>0.13782849838594646</v>
      </c>
    </row>
    <row r="279" spans="1:20" s="65" customFormat="1" x14ac:dyDescent="0.2">
      <c r="A279" s="65">
        <f>'Höhe,Azimuth'!C57</f>
        <v>-42.664619753416403</v>
      </c>
      <c r="B279" s="60">
        <f>A279/180*PI()*'Sonnenst.-Diagr-zyl.'!$D$3</f>
        <v>-0.67017427992767475</v>
      </c>
      <c r="S279" s="65">
        <f>IF(ZahlenGrafWinkel!R279="",9999,TAN(ZahlenGrafWinkel!R279*PI()/180)*'Sonnenst.-Diagr-zyl.'!$D$3)</f>
        <v>0.18464172192915015</v>
      </c>
    </row>
    <row r="280" spans="1:20" s="65" customFormat="1" x14ac:dyDescent="0.2">
      <c r="A280" s="65">
        <f>'Höhe,Azimuth'!D57</f>
        <v>-47.299537126638967</v>
      </c>
      <c r="B280" s="60">
        <f>A280/180*PI()*'Sonnenst.-Diagr-zyl.'!$D$3</f>
        <v>-0.74297939177623329</v>
      </c>
      <c r="S280" s="65">
        <f>IF(ZahlenGrafWinkel!R280="",9999,TAN(ZahlenGrafWinkel!R280*PI()/180)*'Sonnenst.-Diagr-zyl.'!$D$3)</f>
        <v>0.31530452735641623</v>
      </c>
    </row>
    <row r="281" spans="1:20" s="65" customFormat="1" x14ac:dyDescent="0.2">
      <c r="A281" s="65">
        <f>'Höhe,Azimuth'!E57</f>
        <v>-53.56715792102537</v>
      </c>
      <c r="B281" s="60">
        <f>A281/180*PI()*'Sonnenst.-Diagr-zyl.'!$D$3</f>
        <v>-0.84143094899188797</v>
      </c>
      <c r="S281" s="65">
        <f>IF(ZahlenGrafWinkel!R281="",9999,TAN(ZahlenGrafWinkel!R281*PI()/180)*'Sonnenst.-Diagr-zyl.'!$D$3)</f>
        <v>0.48855741956168669</v>
      </c>
    </row>
    <row r="282" spans="1:20" s="65" customFormat="1" x14ac:dyDescent="0.2">
      <c r="A282" s="65">
        <f>'Höhe,Azimuth'!F57</f>
        <v>-61.909384969250212</v>
      </c>
      <c r="B282" s="60">
        <f>A282/180*PI()*'Sonnenst.-Diagr-zyl.'!$D$3</f>
        <v>-0.9724703450382941</v>
      </c>
      <c r="S282" s="65">
        <f>IF(ZahlenGrafWinkel!R282="",9999,TAN(ZahlenGrafWinkel!R282*PI()/180)*'Sonnenst.-Diagr-zyl.'!$D$3)</f>
        <v>0.70975252937448685</v>
      </c>
    </row>
    <row r="283" spans="1:20" s="65" customFormat="1" x14ac:dyDescent="0.2">
      <c r="A283" s="65">
        <f>'Höhe,Azimuth'!G57</f>
        <v>-69.309742926769488</v>
      </c>
      <c r="B283" s="60">
        <f>A283/180*PI()*'Sonnenst.-Diagr-zyl.'!$D$3</f>
        <v>-1.0887148960046809</v>
      </c>
      <c r="S283" s="65">
        <f>IF(ZahlenGrafWinkel!R283="",9999,TAN(ZahlenGrafWinkel!R283*PI()/180)*'Sonnenst.-Diagr-zyl.'!$D$3)</f>
        <v>0.8935429041741193</v>
      </c>
    </row>
    <row r="284" spans="1:20" s="65" customFormat="1" x14ac:dyDescent="0.2">
      <c r="A284" s="65">
        <f>'Höhe,Azimuth'!H57</f>
        <v>-72.620625843178018</v>
      </c>
      <c r="B284" s="60">
        <f>A284/180*PI()*'Sonnenst.-Diagr-zyl.'!$D$3</f>
        <v>-1.1407221232401059</v>
      </c>
      <c r="S284" s="65">
        <f>IF(ZahlenGrafWinkel!R284="",9999,TAN(ZahlenGrafWinkel!R284*PI()/180)*'Sonnenst.-Diagr-zyl.'!$D$3)</f>
        <v>0.97112420632925878</v>
      </c>
    </row>
    <row r="285" spans="1:20" s="65" customFormat="1" x14ac:dyDescent="0.2">
      <c r="A285" s="65">
        <f>'Höhe,Azimuth'!B58</f>
        <v>-28.284529708821832</v>
      </c>
      <c r="B285" s="60">
        <f>A285/180*PI()*'Sonnenst.-Diagr-zyl.'!$D$3</f>
        <v>-0.44429235371738462</v>
      </c>
      <c r="T285" s="65">
        <f>IF(ZahlenGrafWinkel!S285="",9999,TAN(ZahlenGrafWinkel!S285*PI()/180)*'Sonnenst.-Diagr-zyl.'!$D$3)</f>
        <v>0.23318118930751575</v>
      </c>
    </row>
    <row r="286" spans="1:20" s="65" customFormat="1" x14ac:dyDescent="0.2">
      <c r="A286" s="65">
        <f>'Höhe,Azimuth'!C58</f>
        <v>-29.507975179007065</v>
      </c>
      <c r="B286" s="60">
        <f>A286/180*PI()*'Sonnenst.-Diagr-zyl.'!$D$3</f>
        <v>-0.46351019022339285</v>
      </c>
      <c r="T286" s="65">
        <f>IF(ZahlenGrafWinkel!S286="",9999,TAN(ZahlenGrafWinkel!S286*PI()/180)*'Sonnenst.-Diagr-zyl.'!$D$3)</f>
        <v>0.28586909284051831</v>
      </c>
    </row>
    <row r="287" spans="1:20" s="65" customFormat="1" x14ac:dyDescent="0.2">
      <c r="A287" s="65">
        <f>'Höhe,Azimuth'!D58</f>
        <v>-33.040726366378173</v>
      </c>
      <c r="B287" s="60">
        <f>A287/180*PI()*'Sonnenst.-Diagr-zyl.'!$D$3</f>
        <v>-0.51900251610942127</v>
      </c>
      <c r="T287" s="65">
        <f>IF(ZahlenGrafWinkel!S287="",9999,TAN(ZahlenGrafWinkel!S287*PI()/180)*'Sonnenst.-Diagr-zyl.'!$D$3)</f>
        <v>0.4371915446198677</v>
      </c>
    </row>
    <row r="288" spans="1:20" s="65" customFormat="1" x14ac:dyDescent="0.2">
      <c r="A288" s="65">
        <f>'Höhe,Azimuth'!E58</f>
        <v>-38.07810647936217</v>
      </c>
      <c r="B288" s="60">
        <f>A288/180*PI()*'Sonnenst.-Diagr-zyl.'!$D$3</f>
        <v>-0.59812949789087044</v>
      </c>
      <c r="T288" s="65">
        <f>IF(ZahlenGrafWinkel!S288="",9999,TAN(ZahlenGrafWinkel!S288*PI()/180)*'Sonnenst.-Diagr-zyl.'!$D$3)</f>
        <v>0.64994981961149678</v>
      </c>
    </row>
    <row r="289" spans="1:22" s="65" customFormat="1" x14ac:dyDescent="0.2">
      <c r="A289" s="65">
        <f>'Höhe,Azimuth'!F58</f>
        <v>-45.366917148667547</v>
      </c>
      <c r="B289" s="60">
        <f>A289/180*PI()*'Sonnenst.-Diagr-zyl.'!$D$3</f>
        <v>-0.71262186815135398</v>
      </c>
      <c r="T289" s="65">
        <f>IF(ZahlenGrafWinkel!S289="",9999,TAN(ZahlenGrafWinkel!S289*PI()/180)*'Sonnenst.-Diagr-zyl.'!$D$3)</f>
        <v>0.94848619792076949</v>
      </c>
    </row>
    <row r="290" spans="1:22" s="65" customFormat="1" x14ac:dyDescent="0.2">
      <c r="A290" s="65">
        <f>'Höhe,Azimuth'!G58</f>
        <v>-52.527546371558678</v>
      </c>
      <c r="B290" s="60">
        <f>A290/180*PI()*'Sonnenst.-Diagr-zyl.'!$D$3</f>
        <v>-0.82510076895992968</v>
      </c>
      <c r="T290" s="65">
        <f>IF(ZahlenGrafWinkel!S290="",9999,TAN(ZahlenGrafWinkel!S290*PI()/180)*'Sonnenst.-Diagr-zyl.'!$D$3)</f>
        <v>1.2268720627055971</v>
      </c>
    </row>
    <row r="291" spans="1:22" s="65" customFormat="1" x14ac:dyDescent="0.2">
      <c r="A291" s="65">
        <f>'Höhe,Azimuth'!H58</f>
        <v>-55.977498198267376</v>
      </c>
      <c r="B291" s="60">
        <f>A291/180*PI()*'Sonnenst.-Diagr-zyl.'!$D$3</f>
        <v>-0.87929248553006345</v>
      </c>
      <c r="T291" s="65">
        <f>IF(ZahlenGrafWinkel!S291="",9999,TAN(ZahlenGrafWinkel!S291*PI()/180)*'Sonnenst.-Diagr-zyl.'!$D$3)</f>
        <v>1.354422518639592</v>
      </c>
    </row>
    <row r="292" spans="1:22" s="65" customFormat="1" x14ac:dyDescent="0.2">
      <c r="A292" s="65">
        <f>'Höhe,Azimuth'!B60</f>
        <v>-14.479415916346598</v>
      </c>
      <c r="B292" s="60">
        <f>A292/180*PI()*'Sonnenst.-Diagr-zyl.'!$D$3</f>
        <v>-0.22744213335532801</v>
      </c>
      <c r="U292" s="65">
        <f>IF(ZahlenGrafWinkel!T292="",9999,TAN(ZahlenGrafWinkel!T292*PI()/180)*'Sonnenst.-Diagr-zyl.'!$D$3)</f>
        <v>0.29693296995947738</v>
      </c>
    </row>
    <row r="293" spans="1:22" s="65" customFormat="1" x14ac:dyDescent="0.2">
      <c r="A293" s="65">
        <f>'Höhe,Azimuth'!C60</f>
        <v>-15.140720490587764</v>
      </c>
      <c r="B293" s="60">
        <f>A293/180*PI()*'Sonnenst.-Diagr-zyl.'!$D$3</f>
        <v>-0.23782988131643484</v>
      </c>
      <c r="U293" s="65">
        <f>IF(ZahlenGrafWinkel!T293="",9999,TAN(ZahlenGrafWinkel!T293*PI()/180)*'Sonnenst.-Diagr-zyl.'!$D$3)</f>
        <v>0.35473576011270769</v>
      </c>
    </row>
    <row r="294" spans="1:22" s="65" customFormat="1" x14ac:dyDescent="0.2">
      <c r="A294" s="65">
        <f>'Höhe,Azimuth'!D60</f>
        <v>-17.090554789790026</v>
      </c>
      <c r="B294" s="60">
        <f>A294/180*PI()*'Sonnenst.-Diagr-zyl.'!$D$3</f>
        <v>-0.26845780686689097</v>
      </c>
      <c r="U294" s="65">
        <f>IF(ZahlenGrafWinkel!T294="",9999,TAN(ZahlenGrafWinkel!T294*PI()/180)*'Sonnenst.-Diagr-zyl.'!$D$3)</f>
        <v>0.52486118582796626</v>
      </c>
    </row>
    <row r="295" spans="1:22" s="65" customFormat="1" x14ac:dyDescent="0.2">
      <c r="A295" s="65">
        <f>'Höhe,Azimuth'!E60</f>
        <v>-19.996407388403743</v>
      </c>
      <c r="B295" s="60">
        <f>A295/180*PI()*'Sonnenst.-Diagr-zyl.'!$D$3</f>
        <v>-0.31410283274798928</v>
      </c>
      <c r="U295" s="65">
        <f>IF(ZahlenGrafWinkel!T295="",9999,TAN(ZahlenGrafWinkel!T295*PI()/180)*'Sonnenst.-Diagr-zyl.'!$D$3)</f>
        <v>0.77721295821035552</v>
      </c>
    </row>
    <row r="296" spans="1:22" s="65" customFormat="1" x14ac:dyDescent="0.2">
      <c r="A296" s="65">
        <f>'Höhe,Azimuth'!F60</f>
        <v>-24.546805516907991</v>
      </c>
      <c r="B296" s="60">
        <f>A296/180*PI()*'Sonnenst.-Diagr-zyl.'!$D$3</f>
        <v>-0.38558031940507775</v>
      </c>
      <c r="U296" s="65">
        <f>IF(ZahlenGrafWinkel!T296="",9999,TAN(ZahlenGrafWinkel!T296*PI()/180)*'Sonnenst.-Diagr-zyl.'!$D$3)</f>
        <v>1.1681215405827354</v>
      </c>
    </row>
    <row r="297" spans="1:22" s="65" customFormat="1" x14ac:dyDescent="0.2">
      <c r="A297" s="65">
        <f>'Höhe,Azimuth'!G60</f>
        <v>-29.560062950578015</v>
      </c>
      <c r="B297" s="60">
        <f>A297/180*PI()*'Sonnenst.-Diagr-zyl.'!$D$3</f>
        <v>-0.4643283830259386</v>
      </c>
      <c r="U297" s="65">
        <f>IF(ZahlenGrafWinkel!T297="",9999,TAN(ZahlenGrafWinkel!T297*PI()/180)*'Sonnenst.-Diagr-zyl.'!$D$3)</f>
        <v>1.5901716498780649</v>
      </c>
    </row>
    <row r="298" spans="1:22" s="65" customFormat="1" x14ac:dyDescent="0.2">
      <c r="A298" s="65">
        <f>'Höhe,Azimuth'!H60</f>
        <v>-32.224852543941495</v>
      </c>
      <c r="B298" s="60">
        <f>A298/180*PI()*'Sonnenst.-Diagr-zyl.'!$D$3</f>
        <v>-0.50618680007530481</v>
      </c>
      <c r="U298" s="65">
        <f>IF(ZahlenGrafWinkel!T298="",9999,TAN(ZahlenGrafWinkel!T298*PI()/180)*'Sonnenst.-Diagr-zyl.'!$D$3)</f>
        <v>1.8097612671890853</v>
      </c>
    </row>
    <row r="299" spans="1:22" s="65" customFormat="1" x14ac:dyDescent="0.2">
      <c r="A299" s="65">
        <f>'Höhe,Azimuth'!B64</f>
        <v>-1.4603023404178591E-4</v>
      </c>
      <c r="B299" s="60">
        <f>A299/180*PI()*'Sonnenst.-Diagr-zyl.'!$D$3</f>
        <v>-2.2938375523383636E-6</v>
      </c>
      <c r="V299" s="65">
        <f>IF(ZahlenGrafWinkel!U299="",9999,TAN(ZahlenGrafWinkel!U299*PI()/180)*'Sonnenst.-Diagr-zyl.'!$D$3)</f>
        <v>0.31959471695298164</v>
      </c>
    </row>
    <row r="300" spans="1:22" s="65" customFormat="1" x14ac:dyDescent="0.2">
      <c r="A300" s="65">
        <f>'Höhe,Azimuth'!C64</f>
        <v>-1.5283620017141164E-4</v>
      </c>
      <c r="B300" s="60">
        <f>A300/180*PI()*'Sonnenst.-Diagr-zyl.'!$D$3</f>
        <v>-2.4007454183054294E-6</v>
      </c>
      <c r="V300" s="65">
        <f>IF(ZahlenGrafWinkel!U300="",9999,TAN(ZahlenGrafWinkel!U300*PI()/180)*'Sonnenst.-Diagr-zyl.'!$D$3)</f>
        <v>0.37947139580085593</v>
      </c>
    </row>
    <row r="301" spans="1:22" s="65" customFormat="1" x14ac:dyDescent="0.2">
      <c r="A301" s="65">
        <f>'Höhe,Azimuth'!D64</f>
        <v>-1.7306657749739408E-4</v>
      </c>
      <c r="B301" s="60">
        <f>A301/180*PI()*'Sonnenst.-Diagr-zyl.'!$D$3</f>
        <v>-2.7185234422387096E-6</v>
      </c>
      <c r="V301" s="65">
        <f>IF(ZahlenGrafWinkel!U301="",9999,TAN(ZahlenGrafWinkel!U301*PI()/180)*'Sonnenst.-Diagr-zyl.'!$D$3)</f>
        <v>0.55745168295599445</v>
      </c>
    </row>
    <row r="302" spans="1:22" s="65" customFormat="1" x14ac:dyDescent="0.2">
      <c r="A302" s="65">
        <f>'Höhe,Azimuth'!E64</f>
        <v>-2.0376046391340345E-4</v>
      </c>
      <c r="B302" s="60">
        <f>A302/180*PI()*'Sonnenst.-Diagr-zyl.'!$D$3</f>
        <v>-3.2006618826119823E-6</v>
      </c>
      <c r="V302" s="65">
        <f>IF(ZahlenGrafWinkel!U302="",9999,TAN(ZahlenGrafWinkel!U302*PI()/180)*'Sonnenst.-Diagr-zyl.'!$D$3)</f>
        <v>0.82748652364132147</v>
      </c>
    </row>
    <row r="303" spans="1:22" s="65" customFormat="1" x14ac:dyDescent="0.2">
      <c r="A303" s="65">
        <f>'Höhe,Azimuth'!F64</f>
        <v>-2.5354130981270151E-4</v>
      </c>
      <c r="B303" s="60">
        <f>A303/180*PI()*'Sonnenst.-Diagr-zyl.'!$D$3</f>
        <v>-3.9826175814455841E-6</v>
      </c>
      <c r="V303" s="65">
        <f>IF(ZahlenGrafWinkel!U303="",9999,TAN(ZahlenGrafWinkel!U303*PI()/180)*'Sonnenst.-Diagr-zyl.'!$D$3)</f>
        <v>1.2654422327811659</v>
      </c>
    </row>
    <row r="304" spans="1:22" s="65" customFormat="1" x14ac:dyDescent="0.2">
      <c r="A304" s="65">
        <f>'Höhe,Azimuth'!G64</f>
        <v>-3.1167890376425215E-4</v>
      </c>
      <c r="B304" s="60">
        <f>A304/180*PI()*'Sonnenst.-Diagr-zyl.'!$D$3</f>
        <v>-4.8958407717234733E-6</v>
      </c>
      <c r="V304" s="65">
        <f>IF(ZahlenGrafWinkel!U304="",9999,TAN(ZahlenGrafWinkel!U304*PI()/180)*'Sonnenst.-Diagr-zyl.'!$D$3)</f>
        <v>1.7769178962960221</v>
      </c>
    </row>
    <row r="305" spans="1:25" s="65" customFormat="1" x14ac:dyDescent="0.2">
      <c r="A305" s="65">
        <f>'Höhe,Azimuth'!H64</f>
        <v>-3.4441361293620576E-4</v>
      </c>
      <c r="B305" s="60">
        <f>A305/180*PI()*'Sonnenst.-Diagr-zyl.'!$D$3</f>
        <v>-5.410036380983513E-6</v>
      </c>
      <c r="V305" s="65">
        <f>IF(ZahlenGrafWinkel!U305="",9999,TAN(ZahlenGrafWinkel!U305*PI()/180)*'Sonnenst.-Diagr-zyl.'!$D$3)</f>
        <v>2.0649072325523328</v>
      </c>
    </row>
    <row r="306" spans="1:25" s="65" customFormat="1" x14ac:dyDescent="0.2">
      <c r="A306" s="65">
        <f>'Höhe,Azimuth'!B69</f>
        <v>14.479415916346598</v>
      </c>
      <c r="B306" s="60">
        <f>A306/180*PI()*'Sonnenst.-Diagr-zyl.'!$D$3</f>
        <v>0.22744213335532801</v>
      </c>
      <c r="W306" s="65">
        <f>IF(ZahlenGrafWinkel!V306="",9999,TAN(ZahlenGrafWinkel!V306*PI()/180)*'Sonnenst.-Diagr-zyl.'!$D$3)</f>
        <v>0.29693296995947738</v>
      </c>
    </row>
    <row r="307" spans="1:25" s="65" customFormat="1" x14ac:dyDescent="0.2">
      <c r="A307" s="65">
        <f>'Höhe,Azimuth'!C69</f>
        <v>15.140720490587764</v>
      </c>
      <c r="B307" s="60">
        <f>A307/180*PI()*'Sonnenst.-Diagr-zyl.'!$D$3</f>
        <v>0.23782988131643484</v>
      </c>
      <c r="W307" s="65">
        <f>IF(ZahlenGrafWinkel!V307="",9999,TAN(ZahlenGrafWinkel!V307*PI()/180)*'Sonnenst.-Diagr-zyl.'!$D$3)</f>
        <v>0.35473576011270769</v>
      </c>
    </row>
    <row r="308" spans="1:25" s="65" customFormat="1" x14ac:dyDescent="0.2">
      <c r="A308" s="65">
        <f>'Höhe,Azimuth'!D69</f>
        <v>17.090554789790026</v>
      </c>
      <c r="B308" s="60">
        <f>A308/180*PI()*'Sonnenst.-Diagr-zyl.'!$D$3</f>
        <v>0.26845780686689097</v>
      </c>
      <c r="W308" s="65">
        <f>IF(ZahlenGrafWinkel!V308="",9999,TAN(ZahlenGrafWinkel!V308*PI()/180)*'Sonnenst.-Diagr-zyl.'!$D$3)</f>
        <v>0.52486118582796626</v>
      </c>
    </row>
    <row r="309" spans="1:25" s="65" customFormat="1" x14ac:dyDescent="0.2">
      <c r="A309" s="65">
        <f>'Höhe,Azimuth'!E69</f>
        <v>19.996407388403743</v>
      </c>
      <c r="B309" s="60">
        <f>A309/180*PI()*'Sonnenst.-Diagr-zyl.'!$D$3</f>
        <v>0.31410283274798928</v>
      </c>
      <c r="W309" s="65">
        <f>IF(ZahlenGrafWinkel!V309="",9999,TAN(ZahlenGrafWinkel!V309*PI()/180)*'Sonnenst.-Diagr-zyl.'!$D$3)</f>
        <v>0.77721295821035552</v>
      </c>
    </row>
    <row r="310" spans="1:25" s="65" customFormat="1" x14ac:dyDescent="0.2">
      <c r="A310" s="65">
        <f>'Höhe,Azimuth'!F69</f>
        <v>24.546805516907988</v>
      </c>
      <c r="B310" s="60">
        <f>A310/180*PI()*'Sonnenst.-Diagr-zyl.'!$D$3</f>
        <v>0.3855803194050777</v>
      </c>
      <c r="W310" s="65">
        <f>IF(ZahlenGrafWinkel!V310="",9999,TAN(ZahlenGrafWinkel!V310*PI()/180)*'Sonnenst.-Diagr-zyl.'!$D$3)</f>
        <v>1.1681215405827354</v>
      </c>
    </row>
    <row r="311" spans="1:25" s="65" customFormat="1" x14ac:dyDescent="0.2">
      <c r="A311" s="65">
        <f>'Höhe,Azimuth'!G69</f>
        <v>29.560062950578015</v>
      </c>
      <c r="B311" s="60">
        <f>A311/180*PI()*'Sonnenst.-Diagr-zyl.'!$D$3</f>
        <v>0.4643283830259386</v>
      </c>
      <c r="W311" s="65">
        <f>IF(ZahlenGrafWinkel!V311="",9999,TAN(ZahlenGrafWinkel!V311*PI()/180)*'Sonnenst.-Diagr-zyl.'!$D$3)</f>
        <v>1.5901716498780649</v>
      </c>
    </row>
    <row r="312" spans="1:25" s="65" customFormat="1" x14ac:dyDescent="0.2">
      <c r="A312" s="65">
        <f>'Höhe,Azimuth'!H69</f>
        <v>32.224852543941495</v>
      </c>
      <c r="B312" s="60">
        <f>A312/180*PI()*'Sonnenst.-Diagr-zyl.'!$D$3</f>
        <v>0.50618680007530481</v>
      </c>
      <c r="W312" s="65">
        <f>IF(ZahlenGrafWinkel!V312="",9999,TAN(ZahlenGrafWinkel!V312*PI()/180)*'Sonnenst.-Diagr-zyl.'!$D$3)</f>
        <v>1.8097612671890853</v>
      </c>
    </row>
    <row r="313" spans="1:25" s="65" customFormat="1" x14ac:dyDescent="0.2">
      <c r="A313" s="65">
        <f>'Höhe,Azimuth'!B71</f>
        <v>28.284529708821832</v>
      </c>
      <c r="B313" s="60">
        <f>A313/180*PI()*'Sonnenst.-Diagr-zyl.'!$D$3</f>
        <v>0.44429235371738462</v>
      </c>
      <c r="X313" s="65">
        <f>IF(ZahlenGrafWinkel!W313="",9999,TAN(ZahlenGrafWinkel!W313*PI()/180)*'Sonnenst.-Diagr-zyl.'!$D$3)</f>
        <v>0.23318118930751575</v>
      </c>
    </row>
    <row r="314" spans="1:25" s="65" customFormat="1" x14ac:dyDescent="0.2">
      <c r="A314" s="65">
        <f>'Höhe,Azimuth'!C71</f>
        <v>29.507975179007065</v>
      </c>
      <c r="B314" s="60">
        <f>A314/180*PI()*'Sonnenst.-Diagr-zyl.'!$D$3</f>
        <v>0.46351019022339285</v>
      </c>
      <c r="X314" s="65">
        <f>IF(ZahlenGrafWinkel!W314="",9999,TAN(ZahlenGrafWinkel!W314*PI()/180)*'Sonnenst.-Diagr-zyl.'!$D$3)</f>
        <v>0.28586909284051831</v>
      </c>
    </row>
    <row r="315" spans="1:25" s="65" customFormat="1" x14ac:dyDescent="0.2">
      <c r="A315" s="65">
        <f>'Höhe,Azimuth'!D71</f>
        <v>33.040726366378173</v>
      </c>
      <c r="B315" s="60">
        <f>A315/180*PI()*'Sonnenst.-Diagr-zyl.'!$D$3</f>
        <v>0.51900251610942127</v>
      </c>
      <c r="X315" s="65">
        <f>IF(ZahlenGrafWinkel!W315="",9999,TAN(ZahlenGrafWinkel!W315*PI()/180)*'Sonnenst.-Diagr-zyl.'!$D$3)</f>
        <v>0.4371915446198677</v>
      </c>
    </row>
    <row r="316" spans="1:25" s="65" customFormat="1" x14ac:dyDescent="0.2">
      <c r="A316" s="65">
        <f>'Höhe,Azimuth'!E71</f>
        <v>38.07810647936217</v>
      </c>
      <c r="B316" s="60">
        <f>A316/180*PI()*'Sonnenst.-Diagr-zyl.'!$D$3</f>
        <v>0.59812949789087044</v>
      </c>
      <c r="X316" s="65">
        <f>IF(ZahlenGrafWinkel!W316="",9999,TAN(ZahlenGrafWinkel!W316*PI()/180)*'Sonnenst.-Diagr-zyl.'!$D$3)</f>
        <v>0.64994981961149678</v>
      </c>
    </row>
    <row r="317" spans="1:25" s="65" customFormat="1" x14ac:dyDescent="0.2">
      <c r="A317" s="65">
        <f>'Höhe,Azimuth'!F71</f>
        <v>45.366917148667547</v>
      </c>
      <c r="B317" s="60">
        <f>A317/180*PI()*'Sonnenst.-Diagr-zyl.'!$D$3</f>
        <v>0.71262186815135398</v>
      </c>
      <c r="X317" s="65">
        <f>IF(ZahlenGrafWinkel!W317="",9999,TAN(ZahlenGrafWinkel!W317*PI()/180)*'Sonnenst.-Diagr-zyl.'!$D$3)</f>
        <v>0.94848619792076949</v>
      </c>
    </row>
    <row r="318" spans="1:25" s="65" customFormat="1" x14ac:dyDescent="0.2">
      <c r="A318" s="65">
        <f>'Höhe,Azimuth'!G71</f>
        <v>52.527546371558685</v>
      </c>
      <c r="B318" s="60">
        <f>A318/180*PI()*'Sonnenst.-Diagr-zyl.'!$D$3</f>
        <v>0.8251007689599299</v>
      </c>
      <c r="X318" s="65">
        <f>IF(ZahlenGrafWinkel!W318="",9999,TAN(ZahlenGrafWinkel!W318*PI()/180)*'Sonnenst.-Diagr-zyl.'!$D$3)</f>
        <v>1.2268720627055971</v>
      </c>
    </row>
    <row r="319" spans="1:25" s="65" customFormat="1" x14ac:dyDescent="0.2">
      <c r="A319" s="65">
        <f>'Höhe,Azimuth'!H71</f>
        <v>55.977498198267376</v>
      </c>
      <c r="B319" s="60">
        <f>A319/180*PI()*'Sonnenst.-Diagr-zyl.'!$D$3</f>
        <v>0.87929248553006345</v>
      </c>
      <c r="X319" s="65">
        <f>IF(ZahlenGrafWinkel!W319="",9999,TAN(ZahlenGrafWinkel!W319*PI()/180)*'Sonnenst.-Diagr-zyl.'!$D$3)</f>
        <v>1.354422518639592</v>
      </c>
    </row>
    <row r="320" spans="1:25" s="65" customFormat="1" x14ac:dyDescent="0.2">
      <c r="A320" s="65">
        <f>'Höhe,Azimuth'!B72</f>
        <v>41.015953543761952</v>
      </c>
      <c r="B320" s="60">
        <f>A320/180*PI()*'Sonnenst.-Diagr-zyl.'!$D$3</f>
        <v>0.64427709166531399</v>
      </c>
      <c r="Y320" s="65">
        <f>IF(ZahlenGrafWinkel!X320="",9999,TAN(ZahlenGrafWinkel!X320*PI()/180)*'Sonnenst.-Diagr-zyl.'!$D$3)</f>
        <v>0.13782849838594646</v>
      </c>
    </row>
    <row r="321" spans="1:27" s="65" customFormat="1" x14ac:dyDescent="0.2">
      <c r="A321" s="65">
        <f>'Höhe,Azimuth'!C72</f>
        <v>42.66461975341641</v>
      </c>
      <c r="B321" s="60">
        <f>A321/180*PI()*'Sonnenst.-Diagr-zyl.'!$D$3</f>
        <v>0.67017427992767487</v>
      </c>
      <c r="Y321" s="65">
        <f>IF(ZahlenGrafWinkel!X321="",9999,TAN(ZahlenGrafWinkel!X321*PI()/180)*'Sonnenst.-Diagr-zyl.'!$D$3)</f>
        <v>0.18464172192915015</v>
      </c>
    </row>
    <row r="322" spans="1:27" s="65" customFormat="1" x14ac:dyDescent="0.2">
      <c r="A322" s="65">
        <f>'Höhe,Azimuth'!D72</f>
        <v>47.299537126638967</v>
      </c>
      <c r="B322" s="60">
        <f>A322/180*PI()*'Sonnenst.-Diagr-zyl.'!$D$3</f>
        <v>0.74297939177623329</v>
      </c>
      <c r="Y322" s="65">
        <f>IF(ZahlenGrafWinkel!X322="",9999,TAN(ZahlenGrafWinkel!X322*PI()/180)*'Sonnenst.-Diagr-zyl.'!$D$3)</f>
        <v>0.31530452735641623</v>
      </c>
    </row>
    <row r="323" spans="1:27" s="65" customFormat="1" x14ac:dyDescent="0.2">
      <c r="A323" s="65">
        <f>'Höhe,Azimuth'!E72</f>
        <v>53.56715792102537</v>
      </c>
      <c r="B323" s="60">
        <f>A323/180*PI()*'Sonnenst.-Diagr-zyl.'!$D$3</f>
        <v>0.84143094899188797</v>
      </c>
      <c r="Y323" s="65">
        <f>IF(ZahlenGrafWinkel!X323="",9999,TAN(ZahlenGrafWinkel!X323*PI()/180)*'Sonnenst.-Diagr-zyl.'!$D$3)</f>
        <v>0.48855741956168669</v>
      </c>
    </row>
    <row r="324" spans="1:27" s="65" customFormat="1" x14ac:dyDescent="0.2">
      <c r="A324" s="65">
        <f>'Höhe,Azimuth'!F72</f>
        <v>61.909384969250212</v>
      </c>
      <c r="B324" s="60">
        <f>A324/180*PI()*'Sonnenst.-Diagr-zyl.'!$D$3</f>
        <v>0.9724703450382941</v>
      </c>
      <c r="Y324" s="65">
        <f>IF(ZahlenGrafWinkel!X324="",9999,TAN(ZahlenGrafWinkel!X324*PI()/180)*'Sonnenst.-Diagr-zyl.'!$D$3)</f>
        <v>0.70975252937448685</v>
      </c>
    </row>
    <row r="325" spans="1:27" s="65" customFormat="1" x14ac:dyDescent="0.2">
      <c r="A325" s="65">
        <f>'Höhe,Azimuth'!G72</f>
        <v>69.309742926769488</v>
      </c>
      <c r="B325" s="60">
        <f>A325/180*PI()*'Sonnenst.-Diagr-zyl.'!$D$3</f>
        <v>1.0887148960046809</v>
      </c>
      <c r="Y325" s="65">
        <f>IF(ZahlenGrafWinkel!X325="",9999,TAN(ZahlenGrafWinkel!X325*PI()/180)*'Sonnenst.-Diagr-zyl.'!$D$3)</f>
        <v>0.8935429041741193</v>
      </c>
    </row>
    <row r="326" spans="1:27" s="65" customFormat="1" x14ac:dyDescent="0.2">
      <c r="A326" s="65">
        <f>'Höhe,Azimuth'!H72</f>
        <v>72.620625843178018</v>
      </c>
      <c r="B326" s="60">
        <f>A326/180*PI()*'Sonnenst.-Diagr-zyl.'!$D$3</f>
        <v>1.1407221232401059</v>
      </c>
      <c r="Y326" s="65">
        <f>IF(ZahlenGrafWinkel!X326="",9999,TAN(ZahlenGrafWinkel!X326*PI()/180)*'Sonnenst.-Diagr-zyl.'!$D$3)</f>
        <v>0.97112420632925878</v>
      </c>
    </row>
    <row r="327" spans="1:27" s="65" customFormat="1" x14ac:dyDescent="0.2">
      <c r="A327" s="65">
        <f>'Höhe,Azimuth'!B73</f>
        <v>52.625842258022217</v>
      </c>
      <c r="B327" s="60">
        <f>A327/180*PI()*'Sonnenst.-Diagr-zyl.'!$D$3</f>
        <v>0.8266447971338895</v>
      </c>
      <c r="Z327" s="65">
        <f>IF(ZahlenGrafWinkel!Y327="",9999,TAN(ZahlenGrafWinkel!Y327*PI()/180)*'Sonnenst.-Diagr-zyl.'!$D$3)</f>
        <v>1.9622075238259831E-2</v>
      </c>
    </row>
    <row r="328" spans="1:27" s="65" customFormat="1" x14ac:dyDescent="0.2">
      <c r="A328" s="65">
        <f>'Höhe,Azimuth'!C73</f>
        <v>54.586207882655458</v>
      </c>
      <c r="B328" s="60">
        <f>A328/180*PI()*'Sonnenst.-Diagr-zyl.'!$D$3</f>
        <v>0.85743814835737819</v>
      </c>
      <c r="Z328" s="65">
        <f>IF(ZahlenGrafWinkel!Y328="",9999,TAN(ZahlenGrafWinkel!Y328*PI()/180)*'Sonnenst.-Diagr-zyl.'!$D$3)</f>
        <v>6.1668373226960324E-2</v>
      </c>
    </row>
    <row r="329" spans="1:27" s="65" customFormat="1" x14ac:dyDescent="0.2">
      <c r="A329" s="65">
        <f>'Höhe,Azimuth'!D73</f>
        <v>59.948341979499538</v>
      </c>
      <c r="B329" s="60">
        <f>A329/180*PI()*'Sonnenst.-Diagr-zyl.'!$D$3</f>
        <v>0.94166635378842178</v>
      </c>
      <c r="Z329" s="65">
        <f>IF(ZahlenGrafWinkel!Y329="",9999,TAN(ZahlenGrafWinkel!Y329*PI()/180)*'Sonnenst.-Diagr-zyl.'!$D$3)</f>
        <v>0.17616259091058797</v>
      </c>
    </row>
    <row r="330" spans="1:27" s="65" customFormat="1" x14ac:dyDescent="0.2">
      <c r="A330" s="65">
        <f>'Höhe,Azimuth'!E73</f>
        <v>66.838985001408446</v>
      </c>
      <c r="B330" s="60">
        <f>A330/180*PI()*'Sonnenst.-Diagr-zyl.'!$D$3</f>
        <v>1.0499043212691157</v>
      </c>
      <c r="Z330" s="65">
        <f>IF(ZahlenGrafWinkel!Y330="",9999,TAN(ZahlenGrafWinkel!Y330*PI()/180)*'Sonnenst.-Diagr-zyl.'!$D$3)</f>
        <v>0.32089200548806751</v>
      </c>
    </row>
    <row r="331" spans="1:27" s="65" customFormat="1" x14ac:dyDescent="0.2">
      <c r="A331" s="65">
        <f>'Höhe,Azimuth'!F73</f>
        <v>75.377698466511347</v>
      </c>
      <c r="B331" s="60">
        <f>A331/180*PI()*'Sonnenst.-Diagr-zyl.'!$D$3</f>
        <v>1.1840301187344933</v>
      </c>
      <c r="Z331" s="65">
        <f>IF(ZahlenGrafWinkel!Y331="",9999,TAN(ZahlenGrafWinkel!Y331*PI()/180)*'Sonnenst.-Diagr-zyl.'!$D$3)</f>
        <v>0.49358011167562987</v>
      </c>
    </row>
    <row r="332" spans="1:27" s="65" customFormat="1" x14ac:dyDescent="0.2">
      <c r="A332" s="65">
        <f>'Höhe,Azimuth'!G73</f>
        <v>82.397710905471783</v>
      </c>
      <c r="B332" s="60">
        <f>A332/180*PI()*'Sonnenst.-Diagr-zyl.'!$D$3</f>
        <v>1.2943002162662287</v>
      </c>
      <c r="Z332" s="65">
        <f>IF(ZahlenGrafWinkel!Y332="",9999,TAN(ZahlenGrafWinkel!Y332*PI()/180)*'Sonnenst.-Diagr-zyl.'!$D$3)</f>
        <v>0.62752102554612665</v>
      </c>
    </row>
    <row r="333" spans="1:27" s="65" customFormat="1" x14ac:dyDescent="0.2">
      <c r="A333" s="65">
        <f>'Höhe,Azimuth'!H73</f>
        <v>85.389005866656603</v>
      </c>
      <c r="B333" s="60">
        <f>A333/180*PI()*'Sonnenst.-Diagr-zyl.'!$D$3</f>
        <v>1.3412873676401207</v>
      </c>
      <c r="Z333" s="65">
        <f>IF(ZahlenGrafWinkel!Y333="",9999,TAN(ZahlenGrafWinkel!Y333*PI()/180)*'Sonnenst.-Diagr-zyl.'!$D$3)</f>
        <v>0.68184796917122181</v>
      </c>
    </row>
    <row r="334" spans="1:27" s="65" customFormat="1" x14ac:dyDescent="0.2">
      <c r="A334" s="65">
        <f>'Höhe,Azimuth'!B74</f>
        <v>63.332720825418804</v>
      </c>
      <c r="B334" s="60">
        <f>A334/180*PI()*'Sonnenst.-Diagr-zyl.'!$D$3</f>
        <v>0.99482805238494509</v>
      </c>
      <c r="AA334" s="65">
        <f>IF(ZahlenGrafWinkel!Z334="",9999,TAN(ZahlenGrafWinkel!Z334*PI()/180)*'Sonnenst.-Diagr-zyl.'!$D$3)</f>
        <v>-0.11717324767788737</v>
      </c>
    </row>
    <row r="335" spans="1:27" s="65" customFormat="1" x14ac:dyDescent="0.2">
      <c r="A335" s="65">
        <f>'Höhe,Azimuth'!C74</f>
        <v>65.540303802950959</v>
      </c>
      <c r="B335" s="60">
        <f>A335/180*PI()*'Sonnenst.-Diagr-zyl.'!$D$3</f>
        <v>1.0295046847069695</v>
      </c>
      <c r="AA335" s="65">
        <f>IF(ZahlenGrafWinkel!Z335="",9999,TAN(ZahlenGrafWinkel!Z335*PI()/180)*'Sonnenst.-Diagr-zyl.'!$D$3)</f>
        <v>-7.7750863071056733E-2</v>
      </c>
    </row>
    <row r="336" spans="1:27" s="65" customFormat="1" x14ac:dyDescent="0.2">
      <c r="A336" s="65">
        <f>'Höhe,Azimuth'!D74</f>
        <v>71.422217142343385</v>
      </c>
      <c r="B336" s="60">
        <f>A336/180*PI()*'Sonnenst.-Diagr-zyl.'!$D$3</f>
        <v>1.1218975633874049</v>
      </c>
      <c r="AA336" s="65">
        <f>IF(ZahlenGrafWinkel!Z336="",9999,TAN(ZahlenGrafWinkel!Z336*PI()/180)*'Sonnenst.-Diagr-zyl.'!$D$3)</f>
        <v>2.7691068644326567E-2</v>
      </c>
    </row>
    <row r="337" spans="1:29" s="65" customFormat="1" x14ac:dyDescent="0.2">
      <c r="A337" s="65">
        <f>'Höhe,Azimuth'!E74</f>
        <v>78.638293643404324</v>
      </c>
      <c r="B337" s="60">
        <f>A337/180*PI()*'Sonnenst.-Diagr-zyl.'!$D$3</f>
        <v>1.2352474280047798</v>
      </c>
      <c r="AA337" s="65">
        <f>IF(ZahlenGrafWinkel!Z337="",9999,TAN(ZahlenGrafWinkel!Z337*PI()/180)*'Sonnenst.-Diagr-zyl.'!$D$3)</f>
        <v>0.15653699344605901</v>
      </c>
    </row>
    <row r="338" spans="1:29" s="65" customFormat="1" x14ac:dyDescent="0.2">
      <c r="A338" s="65">
        <f>'Höhe,Azimuth'!F74</f>
        <v>87.063174413513323</v>
      </c>
      <c r="B338" s="60">
        <f>A338/180*PI()*'Sonnenst.-Diagr-zyl.'!$D$3</f>
        <v>1.3675851456785015</v>
      </c>
      <c r="AA338" s="65">
        <f>IF(ZahlenGrafWinkel!Z338="",9999,TAN(ZahlenGrafWinkel!Z338*PI()/180)*'Sonnenst.-Diagr-zyl.'!$D$3)</f>
        <v>0.30368671578340956</v>
      </c>
    </row>
    <row r="339" spans="1:29" s="65" customFormat="1" x14ac:dyDescent="0.2">
      <c r="A339" s="65">
        <f>'Höhe,Azimuth'!G74</f>
        <v>93.601772881697173</v>
      </c>
      <c r="B339" s="60">
        <f>A339/180*PI()*'Sonnenst.-Diagr-zyl.'!$D$3</f>
        <v>1.4702932102406008</v>
      </c>
      <c r="AA339" s="65">
        <f>IF(ZahlenGrafWinkel!Z339="",9999,TAN(ZahlenGrafWinkel!Z339*PI()/180)*'Sonnenst.-Diagr-zyl.'!$D$3)</f>
        <v>0.41353199063984902</v>
      </c>
    </row>
    <row r="340" spans="1:29" s="65" customFormat="1" x14ac:dyDescent="0.2">
      <c r="A340" s="65">
        <f>'Höhe,Azimuth'!H74</f>
        <v>96.294337510642052</v>
      </c>
      <c r="B340" s="60">
        <f>A340/180*PI()*'Sonnenst.-Diagr-zyl.'!$D$3</f>
        <v>1.5125879165286458</v>
      </c>
      <c r="AA340" s="65">
        <f>IF(ZahlenGrafWinkel!Z340="",9999,TAN(ZahlenGrafWinkel!Z340*PI()/180)*'Sonnenst.-Diagr-zyl.'!$D$3)</f>
        <v>0.45728119115201898</v>
      </c>
    </row>
    <row r="341" spans="1:29" s="65" customFormat="1" x14ac:dyDescent="0.2">
      <c r="A341" s="65">
        <f>'Höhe,Azimuth'!B75</f>
        <v>73.520157727982948</v>
      </c>
      <c r="B341" s="60">
        <f>A341/180*PI()*'Sonnenst.-Diagr-zyl.'!$D$3</f>
        <v>1.1548519370449704</v>
      </c>
      <c r="AB341" s="65">
        <f>IF(ZahlenGrafWinkel!AA341="",9999,TAN(ZahlenGrafWinkel!AA341*PI()/180)*'Sonnenst.-Diagr-zyl.'!$D$3)</f>
        <v>-0.27378666635465582</v>
      </c>
    </row>
    <row r="342" spans="1:29" s="65" customFormat="1" x14ac:dyDescent="0.2">
      <c r="A342" s="65">
        <f>'Höhe,Azimuth'!C75</f>
        <v>75.958947816792957</v>
      </c>
      <c r="B342" s="60">
        <f>A342/180*PI()*'Sonnenst.-Diagr-zyl.'!$D$3</f>
        <v>1.1931603621782361</v>
      </c>
      <c r="AB342" s="65">
        <f>IF(ZahlenGrafWinkel!AA342="",9999,TAN(ZahlenGrafWinkel!AA342*PI()/180)*'Sonnenst.-Diagr-zyl.'!$D$3)</f>
        <v>-0.23415743599527158</v>
      </c>
    </row>
    <row r="343" spans="1:29" s="65" customFormat="1" x14ac:dyDescent="0.2">
      <c r="A343" s="65">
        <f>'Höhe,Azimuth'!D75</f>
        <v>82.291027375511334</v>
      </c>
      <c r="B343" s="60">
        <f>A343/180*PI()*'Sonnenst.-Diagr-zyl.'!$D$3</f>
        <v>1.2926244352963148</v>
      </c>
      <c r="AB343" s="65">
        <f>IF(ZahlenGrafWinkel!AA343="",9999,TAN(ZahlenGrafWinkel!AA343*PI()/180)*'Sonnenst.-Diagr-zyl.'!$D$3)</f>
        <v>-0.12946411055975049</v>
      </c>
    </row>
    <row r="344" spans="1:29" s="65" customFormat="1" x14ac:dyDescent="0.2">
      <c r="A344" s="65">
        <f>'Höhe,Azimuth'!E75</f>
        <v>89.724706742175613</v>
      </c>
      <c r="B344" s="60">
        <f>A344/180*PI()*'Sonnenst.-Diagr-zyl.'!$D$3</f>
        <v>1.4093923977335876</v>
      </c>
      <c r="AB344" s="65">
        <f>IF(ZahlenGrafWinkel!AA344="",9999,TAN(ZahlenGrafWinkel!AA344*PI()/180)*'Sonnenst.-Diagr-zyl.'!$D$3)</f>
        <v>-4.6372222903032917E-3</v>
      </c>
    </row>
    <row r="345" spans="1:29" s="65" customFormat="1" x14ac:dyDescent="0.2">
      <c r="A345" s="65">
        <f>'Höhe,Azimuth'!F75</f>
        <v>97.954669697898453</v>
      </c>
      <c r="B345" s="60">
        <f>A345/180*PI()*'Sonnenst.-Diagr-zyl.'!$D$3</f>
        <v>1.5386683535386623</v>
      </c>
      <c r="AB345" s="65">
        <f>IF(ZahlenGrafWinkel!AA345="",9999,TAN(ZahlenGrafWinkel!AA345*PI()/180)*'Sonnenst.-Diagr-zyl.'!$D$3)</f>
        <v>0.13356420336495803</v>
      </c>
    </row>
    <row r="346" spans="1:29" s="65" customFormat="1" x14ac:dyDescent="0.2">
      <c r="A346" s="65">
        <f>'Höhe,Azimuth'!G75</f>
        <v>104.04105218320704</v>
      </c>
      <c r="B346" s="60">
        <f>A346/180*PI()*'Sonnenst.-Diagr-zyl.'!$D$3</f>
        <v>1.6342730260525777</v>
      </c>
      <c r="AB346" s="65">
        <f>IF(ZahlenGrafWinkel!AA346="",9999,TAN(ZahlenGrafWinkel!AA346*PI()/180)*'Sonnenst.-Diagr-zyl.'!$D$3)</f>
        <v>0.23415743599527158</v>
      </c>
    </row>
    <row r="347" spans="1:29" s="65" customFormat="1" x14ac:dyDescent="0.2">
      <c r="A347" s="65">
        <f>'Höhe,Azimuth'!H75</f>
        <v>106.47984227201705</v>
      </c>
      <c r="B347" s="60">
        <f>A347/180*PI()*'Sonnenst.-Diagr-zyl.'!$D$3</f>
        <v>1.6725814511858434</v>
      </c>
      <c r="AB347" s="65">
        <f>IF(ZahlenGrafWinkel!AA347="",9999,TAN(ZahlenGrafWinkel!AA347*PI()/180)*'Sonnenst.-Diagr-zyl.'!$D$3)</f>
        <v>0.27378666635465593</v>
      </c>
    </row>
    <row r="348" spans="1:29" s="65" customFormat="1" x14ac:dyDescent="0.2">
      <c r="A348" s="65">
        <f>'Höhe,Azimuth'!B76</f>
        <v>83.705662489357948</v>
      </c>
      <c r="B348" s="60">
        <f>A348/180*PI()*'Sonnenst.-Diagr-zyl.'!$D$3</f>
        <v>1.3148454717021683</v>
      </c>
      <c r="AC348" s="65">
        <f>IF(ZahlenGrafWinkel!AB348="",9999,TAN(ZahlenGrafWinkel!AB348*PI()/180)*'Sonnenst.-Diagr-zyl.'!$D$3)</f>
        <v>-0.45728119115201898</v>
      </c>
    </row>
    <row r="349" spans="1:29" s="65" customFormat="1" x14ac:dyDescent="0.2">
      <c r="A349" s="65">
        <f>'Höhe,Azimuth'!C76</f>
        <v>86.398227118302927</v>
      </c>
      <c r="B349" s="60">
        <f>A349/180*PI()*'Sonnenst.-Diagr-zyl.'!$D$3</f>
        <v>1.3571401779902146</v>
      </c>
      <c r="AC349" s="65">
        <f>IF(ZahlenGrafWinkel!AB349="",9999,TAN(ZahlenGrafWinkel!AB349*PI()/180)*'Sonnenst.-Diagr-zyl.'!$D$3)</f>
        <v>-0.41353199063984941</v>
      </c>
    </row>
    <row r="350" spans="1:29" s="65" customFormat="1" x14ac:dyDescent="0.2">
      <c r="A350" s="65">
        <f>'Höhe,Azimuth'!D76</f>
        <v>93.195260912395369</v>
      </c>
      <c r="B350" s="60">
        <f>A350/180*PI()*'Sonnenst.-Diagr-zyl.'!$D$3</f>
        <v>1.4639077351588268</v>
      </c>
      <c r="AC350" s="65">
        <f>IF(ZahlenGrafWinkel!AB350="",9999,TAN(ZahlenGrafWinkel!AB350*PI()/180)*'Sonnenst.-Diagr-zyl.'!$D$3)</f>
        <v>-0.29925437030910695</v>
      </c>
    </row>
    <row r="351" spans="1:29" s="65" customFormat="1" x14ac:dyDescent="0.2">
      <c r="A351" s="65">
        <f>'Höhe,Azimuth'!E76</f>
        <v>100.81277699893148</v>
      </c>
      <c r="B351" s="60">
        <f>A351/180*PI()*'Sonnenst.-Diagr-zyl.'!$D$3</f>
        <v>1.5835633980391461</v>
      </c>
      <c r="AC351" s="65">
        <f>IF(ZahlenGrafWinkel!AB351="",9999,TAN(ZahlenGrafWinkel!AB351*PI()/180)*'Sonnenst.-Diagr-zyl.'!$D$3)</f>
        <v>-0.1662624068751643</v>
      </c>
    </row>
    <row r="352" spans="1:29" s="65" customFormat="1" x14ac:dyDescent="0.2">
      <c r="A352" s="65">
        <f>'Höhe,Azimuth'!F76</f>
        <v>108.8103344625473</v>
      </c>
      <c r="B352" s="60">
        <f>A352/180*PI()*'Sonnenst.-Diagr-zyl.'!$D$3</f>
        <v>1.7091887369109344</v>
      </c>
      <c r="AC352" s="65">
        <f>IF(ZahlenGrafWinkel!AB352="",9999,TAN(ZahlenGrafWinkel!AB352*PI()/180)*'Sonnenst.-Diagr-zyl.'!$D$3)</f>
        <v>-2.3520465746007864E-2</v>
      </c>
    </row>
    <row r="353" spans="1:31" s="65" customFormat="1" x14ac:dyDescent="0.2">
      <c r="A353" s="65">
        <f>'Höhe,Azimuth'!G76</f>
        <v>114.45969619704904</v>
      </c>
      <c r="B353" s="60">
        <f>A353/180*PI()*'Sonnenst.-Diagr-zyl.'!$D$3</f>
        <v>1.7979287035238443</v>
      </c>
      <c r="AC353" s="65">
        <f>IF(ZahlenGrafWinkel!AB353="",9999,TAN(ZahlenGrafWinkel!AB353*PI()/180)*'Sonnenst.-Diagr-zyl.'!$D$3)</f>
        <v>7.7750863071056581E-2</v>
      </c>
    </row>
    <row r="354" spans="1:31" s="65" customFormat="1" x14ac:dyDescent="0.2">
      <c r="A354" s="65">
        <f>'Höhe,Azimuth'!H76</f>
        <v>116.6672791745812</v>
      </c>
      <c r="B354" s="60">
        <f>A354/180*PI()*'Sonnenst.-Diagr-zyl.'!$D$3</f>
        <v>1.8326053358458689</v>
      </c>
      <c r="AC354" s="65">
        <f>IF(ZahlenGrafWinkel!AB354="",9999,TAN(ZahlenGrafWinkel!AB354*PI()/180)*'Sonnenst.-Diagr-zyl.'!$D$3)</f>
        <v>0.1171732476778873</v>
      </c>
    </row>
    <row r="355" spans="1:31" s="65" customFormat="1" x14ac:dyDescent="0.2">
      <c r="A355" s="65">
        <f>'Höhe,Azimuth'!B77</f>
        <v>94.610994133343397</v>
      </c>
      <c r="B355" s="60">
        <f>A355/180*PI()*'Sonnenst.-Diagr-zyl.'!$D$3</f>
        <v>1.4861460205906931</v>
      </c>
      <c r="AD355" s="65">
        <f>IF(ZahlenGrafWinkel!AC355="",9999,TAN(ZahlenGrafWinkel!AC355*PI()/180)*'Sonnenst.-Diagr-zyl.'!$D$3)</f>
        <v>-0.68184796917122148</v>
      </c>
    </row>
    <row r="356" spans="1:31" s="65" customFormat="1" x14ac:dyDescent="0.2">
      <c r="A356" s="65">
        <f>'Höhe,Azimuth'!C77</f>
        <v>97.602289094528174</v>
      </c>
      <c r="B356" s="60">
        <f>A356/180*PI()*'Sonnenst.-Diagr-zyl.'!$D$3</f>
        <v>1.5331331719645844</v>
      </c>
      <c r="AD356" s="65">
        <f>IF(ZahlenGrafWinkel!AC356="",9999,TAN(ZahlenGrafWinkel!AC356*PI()/180)*'Sonnenst.-Diagr-zyl.'!$D$3)</f>
        <v>-0.62752102554612665</v>
      </c>
    </row>
    <row r="357" spans="1:31" s="65" customFormat="1" x14ac:dyDescent="0.2">
      <c r="A357" s="65">
        <f>'Höhe,Azimuth'!D77</f>
        <v>104.89261859538803</v>
      </c>
      <c r="B357" s="60">
        <f>A357/180*PI()*'Sonnenst.-Diagr-zyl.'!$D$3</f>
        <v>1.6476493999753359</v>
      </c>
      <c r="AD357" s="65">
        <f>IF(ZahlenGrafWinkel!AC357="",9999,TAN(ZahlenGrafWinkel!AC357*PI()/180)*'Sonnenst.-Diagr-zyl.'!$D$3)</f>
        <v>-0.48826126147916749</v>
      </c>
    </row>
    <row r="358" spans="1:31" s="65" customFormat="1" x14ac:dyDescent="0.2">
      <c r="A358" s="65">
        <f>'Höhe,Azimuth'!E77</f>
        <v>112.62145022965423</v>
      </c>
      <c r="B358" s="60">
        <f>A358/180*PI()*'Sonnenst.-Diagr-zyl.'!$D$3</f>
        <v>1.7690536033905513</v>
      </c>
      <c r="AD358" s="65">
        <f>IF(ZahlenGrafWinkel!AC358="",9999,TAN(ZahlenGrafWinkel!AC358*PI()/180)*'Sonnenst.-Diagr-zyl.'!$D$3)</f>
        <v>-0.33205593293248037</v>
      </c>
    </row>
    <row r="359" spans="1:31" s="65" customFormat="1" x14ac:dyDescent="0.2">
      <c r="A359" s="65">
        <f>'Höhe,Azimuth'!F77</f>
        <v>120.26776453396272</v>
      </c>
      <c r="B359" s="60">
        <f>A359/180*PI()*'Sonnenst.-Diagr-zyl.'!$D$3</f>
        <v>1.889161627617822</v>
      </c>
      <c r="AD359" s="65">
        <f>IF(ZahlenGrafWinkel!AC359="",9999,TAN(ZahlenGrafWinkel!AC359*PI()/180)*'Sonnenst.-Diagr-zyl.'!$D$3)</f>
        <v>-0.17157133628616095</v>
      </c>
    </row>
    <row r="360" spans="1:31" s="65" customFormat="1" x14ac:dyDescent="0.2">
      <c r="A360" s="65">
        <f>'Höhe,Azimuth'!G77</f>
        <v>125.41379211734454</v>
      </c>
      <c r="B360" s="60">
        <f>A360/180*PI()*'Sonnenst.-Diagr-zyl.'!$D$3</f>
        <v>1.9699952398734357</v>
      </c>
      <c r="AD360" s="65">
        <f>IF(ZahlenGrafWinkel!AC360="",9999,TAN(ZahlenGrafWinkel!AC360*PI()/180)*'Sonnenst.-Diagr-zyl.'!$D$3)</f>
        <v>-6.1668373226960227E-2</v>
      </c>
    </row>
    <row r="361" spans="1:31" s="65" customFormat="1" x14ac:dyDescent="0.2">
      <c r="A361" s="65">
        <f>'Höhe,Azimuth'!H77</f>
        <v>127.37415774197777</v>
      </c>
      <c r="B361" s="60">
        <f>A361/180*PI()*'Sonnenst.-Diagr-zyl.'!$D$3</f>
        <v>2.0007885910969239</v>
      </c>
      <c r="AD361" s="65">
        <f>IF(ZahlenGrafWinkel!AC361="",9999,TAN(ZahlenGrafWinkel!AC361*PI()/180)*'Sonnenst.-Diagr-zyl.'!$D$3)</f>
        <v>-1.9622075238259633E-2</v>
      </c>
    </row>
    <row r="362" spans="1:31" s="65" customFormat="1" x14ac:dyDescent="0.2">
      <c r="A362" s="65">
        <f>'Höhe,Azimuth'!B78</f>
        <v>107.37937415682201</v>
      </c>
      <c r="B362" s="60">
        <f>A362/180*PI()*'Sonnenst.-Diagr-zyl.'!$D$3</f>
        <v>1.6867112649907086</v>
      </c>
      <c r="AE362" s="65">
        <f>IF(ZahlenGrafWinkel!AD362="",9999,TAN(ZahlenGrafWinkel!AD362*PI()/180)*'Sonnenst.-Diagr-zyl.'!$D$3)</f>
        <v>-0.971124206329258</v>
      </c>
    </row>
    <row r="363" spans="1:31" s="65" customFormat="1" x14ac:dyDescent="0.2">
      <c r="A363" s="65">
        <f>'Höhe,Azimuth'!C78</f>
        <v>110.69025707323047</v>
      </c>
      <c r="B363" s="60">
        <f>A363/180*PI()*'Sonnenst.-Diagr-zyl.'!$D$3</f>
        <v>1.7387184922261325</v>
      </c>
      <c r="AE363" s="65">
        <f>IF(ZahlenGrafWinkel!AD363="",9999,TAN(ZahlenGrafWinkel!AD363*PI()/180)*'Sonnenst.-Diagr-zyl.'!$D$3)</f>
        <v>-0.8935429041741193</v>
      </c>
    </row>
    <row r="364" spans="1:31" s="65" customFormat="1" x14ac:dyDescent="0.2">
      <c r="A364" s="65">
        <f>'Höhe,Azimuth'!D78</f>
        <v>118.36545317751725</v>
      </c>
      <c r="B364" s="60">
        <f>A364/180*PI()*'Sonnenst.-Diagr-zyl.'!$D$3</f>
        <v>1.8592801907065741</v>
      </c>
      <c r="AE364" s="65">
        <f>IF(ZahlenGrafWinkel!AD364="",9999,TAN(ZahlenGrafWinkel!AD364*PI()/180)*'Sonnenst.-Diagr-zyl.'!$D$3)</f>
        <v>-0.7026795041537589</v>
      </c>
    </row>
    <row r="365" spans="1:31" s="65" customFormat="1" x14ac:dyDescent="0.2">
      <c r="A365" s="65">
        <f>'Höhe,Azimuth'!E78</f>
        <v>125.92553409419918</v>
      </c>
      <c r="B365" s="60">
        <f>A365/180*PI()*'Sonnenst.-Diagr-zyl.'!$D$3</f>
        <v>1.9780336640485359</v>
      </c>
      <c r="AE365" s="65">
        <f>IF(ZahlenGrafWinkel!AD365="",9999,TAN(ZahlenGrafWinkel!AD365*PI()/180)*'Sonnenst.-Diagr-zyl.'!$D$3)</f>
        <v>-0.50235253508920319</v>
      </c>
    </row>
    <row r="366" spans="1:31" s="65" customFormat="1" x14ac:dyDescent="0.2">
      <c r="A366" s="65">
        <f>'Höhe,Azimuth'!F78</f>
        <v>132.89109051595466</v>
      </c>
      <c r="B366" s="60">
        <f>A366/180*PI()*'Sonnenst.-Diagr-zyl.'!$D$3</f>
        <v>2.0874483684622969</v>
      </c>
      <c r="AE366" s="65">
        <f>IF(ZahlenGrafWinkel!AD366="",9999,TAN(ZahlenGrafWinkel!AD366*PI()/180)*'Sonnenst.-Diagr-zyl.'!$D$3)</f>
        <v>-0.3099654028618436</v>
      </c>
    </row>
    <row r="367" spans="1:31" s="65" customFormat="1" x14ac:dyDescent="0.2">
      <c r="A367" s="65">
        <f>'Höhe,Azimuth'!G78</f>
        <v>137.33538024658358</v>
      </c>
      <c r="B367" s="60">
        <f>A367/180*PI()*'Sonnenst.-Diagr-zyl.'!$D$3</f>
        <v>2.1572591083031387</v>
      </c>
      <c r="AE367" s="65">
        <f>IF(ZahlenGrafWinkel!AD367="",9999,TAN(ZahlenGrafWinkel!AD367*PI()/180)*'Sonnenst.-Diagr-zyl.'!$D$3)</f>
        <v>-0.18464172192915021</v>
      </c>
    </row>
    <row r="368" spans="1:31" s="65" customFormat="1" x14ac:dyDescent="0.2">
      <c r="A368" s="65">
        <f>'Höhe,Azimuth'!H78</f>
        <v>138.98404645623805</v>
      </c>
      <c r="B368" s="60">
        <f>A368/180*PI()*'Sonnenst.-Diagr-zyl.'!$D$3</f>
        <v>2.1831562965655</v>
      </c>
      <c r="AE368" s="65">
        <f>IF(ZahlenGrafWinkel!AD368="",9999,TAN(ZahlenGrafWinkel!AD368*PI()/180)*'Sonnenst.-Diagr-zyl.'!$D$3)</f>
        <v>-0.13782849838594641</v>
      </c>
    </row>
    <row r="369" spans="1:34" s="65" customFormat="1" x14ac:dyDescent="0.2">
      <c r="A369" s="65">
        <f>'Höhe,Azimuth'!B79</f>
        <v>124.02250180173263</v>
      </c>
      <c r="B369" s="60">
        <f>A369/180*PI()*'Sonnenst.-Diagr-zyl.'!$D$3</f>
        <v>1.9481409027007506</v>
      </c>
      <c r="AF369" s="65">
        <f>IF(ZahlenGrafWinkel!AE369="",9999,TAN(ZahlenGrafWinkel!AE369*PI()/180)*'Sonnenst.-Diagr-zyl.'!$D$3)</f>
        <v>-1.354422518639592</v>
      </c>
    </row>
    <row r="370" spans="1:34" s="65" customFormat="1" x14ac:dyDescent="0.2">
      <c r="A370" s="65">
        <f>'Höhe,Azimuth'!C79</f>
        <v>127.47245362844131</v>
      </c>
      <c r="B370" s="60">
        <f>A370/180*PI()*'Sonnenst.-Diagr-zyl.'!$D$3</f>
        <v>2.0023326192708839</v>
      </c>
      <c r="AF370" s="65">
        <f>IF(ZahlenGrafWinkel!AE370="",9999,TAN(ZahlenGrafWinkel!AE370*PI()/180)*'Sonnenst.-Diagr-zyl.'!$D$3)</f>
        <v>-1.2268720627055971</v>
      </c>
    </row>
    <row r="371" spans="1:34" s="65" customFormat="1" x14ac:dyDescent="0.2">
      <c r="A371" s="65">
        <f>'Höhe,Azimuth'!D79</f>
        <v>134.88553055313224</v>
      </c>
      <c r="B371" s="60">
        <f>A371/180*PI()*'Sonnenst.-Diagr-zyl.'!$D$3</f>
        <v>2.1187769593064094</v>
      </c>
      <c r="AF371" s="65">
        <f>IF(ZahlenGrafWinkel!AE371="",9999,TAN(ZahlenGrafWinkel!AE371*PI()/180)*'Sonnenst.-Diagr-zyl.'!$D$3)</f>
        <v>-0.93837546229889934</v>
      </c>
    </row>
    <row r="372" spans="1:34" s="65" customFormat="1" x14ac:dyDescent="0.2">
      <c r="A372" s="65">
        <f>'Höhe,Azimuth'!E79</f>
        <v>141.49910849193611</v>
      </c>
      <c r="B372" s="60">
        <f>A372/180*PI()*'Sonnenst.-Diagr-zyl.'!$D$3</f>
        <v>2.2226627986388579</v>
      </c>
      <c r="AF372" s="65">
        <f>IF(ZahlenGrafWinkel!AE372="",9999,TAN(ZahlenGrafWinkel!AE372*PI()/180)*'Sonnenst.-Diagr-zyl.'!$D$3)</f>
        <v>-0.6676007313118123</v>
      </c>
    </row>
    <row r="373" spans="1:34" s="65" customFormat="1" x14ac:dyDescent="0.2">
      <c r="A373" s="65">
        <f>'Höhe,Azimuth'!F79</f>
        <v>147.10752748717567</v>
      </c>
      <c r="B373" s="60">
        <f>A373/180*PI()*'Sonnenst.-Diagr-zyl.'!$D$3</f>
        <v>2.3107596382073488</v>
      </c>
      <c r="AF373" s="65">
        <f>IF(ZahlenGrafWinkel!AE373="",9999,TAN(ZahlenGrafWinkel!AE373*PI()/180)*'Sonnenst.-Diagr-zyl.'!$D$3)</f>
        <v>-0.43087061857559306</v>
      </c>
    </row>
    <row r="374" spans="1:34" s="65" customFormat="1" x14ac:dyDescent="0.2">
      <c r="A374" s="65">
        <f>'Höhe,Azimuth'!G79</f>
        <v>150.49202482099292</v>
      </c>
      <c r="B374" s="60">
        <f>A374/180*PI()*'Sonnenst.-Diagr-zyl.'!$D$3</f>
        <v>2.3639231980074209</v>
      </c>
      <c r="AF374" s="65">
        <f>IF(ZahlenGrafWinkel!AE374="",9999,TAN(ZahlenGrafWinkel!AE374*PI()/180)*'Sonnenst.-Diagr-zyl.'!$D$3)</f>
        <v>-0.28586909284051848</v>
      </c>
    </row>
    <row r="375" spans="1:34" s="65" customFormat="1" x14ac:dyDescent="0.2">
      <c r="A375" s="65">
        <f>'Höhe,Azimuth'!H79</f>
        <v>151.71547029117818</v>
      </c>
      <c r="B375" s="60">
        <f>A375/180*PI()*'Sonnenst.-Diagr-zyl.'!$D$3</f>
        <v>2.3831410345134296</v>
      </c>
      <c r="AF375" s="65">
        <f>IF(ZahlenGrafWinkel!AE375="",9999,TAN(ZahlenGrafWinkel!AE375*PI()/180)*'Sonnenst.-Diagr-zyl.'!$D$3)</f>
        <v>-0.23318118930751575</v>
      </c>
    </row>
    <row r="376" spans="1:34" s="65" customFormat="1" x14ac:dyDescent="0.2">
      <c r="A376" s="65">
        <f>'Höhe,Azimuth'!B80</f>
        <v>147.77514745605851</v>
      </c>
      <c r="B376" s="60">
        <f>A376/180*PI()*'Sonnenst.-Diagr-zyl.'!$D$3</f>
        <v>2.3212465881555091</v>
      </c>
      <c r="AG376" s="65">
        <f>IF(ZahlenGrafWinkel!AF376="",9999,TAN(ZahlenGrafWinkel!AF376*PI()/180)*'Sonnenst.-Diagr-zyl.'!$D$3)</f>
        <v>-1.8097612671890833</v>
      </c>
    </row>
    <row r="377" spans="1:34" s="65" customFormat="1" x14ac:dyDescent="0.2">
      <c r="A377" s="65">
        <f>'Höhe,Azimuth'!C80</f>
        <v>150.43993704942193</v>
      </c>
      <c r="B377" s="60">
        <f>A377/180*PI()*'Sonnenst.-Diagr-zyl.'!$D$3</f>
        <v>2.3631050052048743</v>
      </c>
      <c r="AG377" s="65">
        <f>IF(ZahlenGrafWinkel!AF377="",9999,TAN(ZahlenGrafWinkel!AF377*PI()/180)*'Sonnenst.-Diagr-zyl.'!$D$3)</f>
        <v>-1.5901716498780658</v>
      </c>
    </row>
    <row r="378" spans="1:34" s="65" customFormat="1" x14ac:dyDescent="0.2">
      <c r="A378" s="65">
        <f>'Höhe,Azimuth'!D80</f>
        <v>155.61907318361401</v>
      </c>
      <c r="B378" s="60">
        <f>A378/180*PI()*'Sonnenst.-Diagr-zyl.'!$D$3</f>
        <v>2.4444586853604706</v>
      </c>
      <c r="AG378" s="65">
        <f>IF(ZahlenGrafWinkel!AF378="",9999,TAN(ZahlenGrafWinkel!AF378*PI()/180)*'Sonnenst.-Diagr-zyl.'!$D$3)</f>
        <v>-1.1539859855451065</v>
      </c>
    </row>
    <row r="379" spans="1:34" s="65" customFormat="1" x14ac:dyDescent="0.2">
      <c r="A379" s="65">
        <f>'Höhe,Azimuth'!E80</f>
        <v>159.75182700462659</v>
      </c>
      <c r="B379" s="60">
        <f>A379/180*PI()*'Sonnenst.-Diagr-zyl.'!$D$3</f>
        <v>2.5093758305764124</v>
      </c>
      <c r="AG379" s="65">
        <f>IF(ZahlenGrafWinkel!AF379="",9999,TAN(ZahlenGrafWinkel!AF379*PI()/180)*'Sonnenst.-Diagr-zyl.'!$D$3)</f>
        <v>-0.79899211657965663</v>
      </c>
    </row>
    <row r="380" spans="1:34" s="65" customFormat="1" x14ac:dyDescent="0.2">
      <c r="A380" s="65">
        <f>'Höhe,Azimuth'!F80</f>
        <v>162.99259050232359</v>
      </c>
      <c r="B380" s="60">
        <f>A380/180*PI()*'Sonnenst.-Diagr-zyl.'!$D$3</f>
        <v>2.5602816245583462</v>
      </c>
      <c r="AG380" s="65">
        <f>IF(ZahlenGrafWinkel!AF380="",9999,TAN(ZahlenGrafWinkel!AF380*PI()/180)*'Sonnenst.-Diagr-zyl.'!$D$3)</f>
        <v>-0.51761766815996069</v>
      </c>
    </row>
    <row r="381" spans="1:34" s="65" customFormat="1" x14ac:dyDescent="0.2">
      <c r="A381" s="65">
        <f>'Höhe,Azimuth'!G80</f>
        <v>164.8592795094122</v>
      </c>
      <c r="B381" s="60">
        <f>A381/180*PI()*'Sonnenst.-Diagr-zyl.'!$D$3</f>
        <v>2.5896035069143788</v>
      </c>
      <c r="AG381" s="65">
        <f>IF(ZahlenGrafWinkel!AF381="",9999,TAN(ZahlenGrafWinkel!AF381*PI()/180)*'Sonnenst.-Diagr-zyl.'!$D$3)</f>
        <v>-0.3547357601127078</v>
      </c>
    </row>
    <row r="382" spans="1:34" s="65" customFormat="1" x14ac:dyDescent="0.2">
      <c r="A382" s="65">
        <f>'Höhe,Azimuth'!H80</f>
        <v>165.52058408365338</v>
      </c>
      <c r="B382" s="60">
        <f>A382/180*PI()*'Sonnenst.-Diagr-zyl.'!$D$3</f>
        <v>2.5999912548754853</v>
      </c>
      <c r="AG382" s="65">
        <f>IF(ZahlenGrafWinkel!AF382="",9999,TAN(ZahlenGrafWinkel!AF382*PI()/180)*'Sonnenst.-Diagr-zyl.'!$D$3)</f>
        <v>-0.29693296995947727</v>
      </c>
    </row>
    <row r="383" spans="1:34" s="65" customFormat="1" x14ac:dyDescent="0.2">
      <c r="A383" s="65">
        <f>'Höhe,Azimuth'!B81</f>
        <v>179.99999999999997</v>
      </c>
      <c r="B383" s="60">
        <f>A383/180*PI()*'Sonnenst.-Diagr-zyl.'!$D$3</f>
        <v>2.8274333882308134</v>
      </c>
      <c r="AH383" s="65">
        <f>IF(ZahlenGrafWinkel!AG383="",9999,TAN(ZahlenGrafWinkel!AG383*PI()/180)*'Sonnenst.-Diagr-zyl.'!$D$3)</f>
        <v>-2.0649072325825859</v>
      </c>
    </row>
    <row r="384" spans="1:34" s="65" customFormat="1" x14ac:dyDescent="0.2">
      <c r="A384" s="65">
        <f>'Höhe,Azimuth'!C81</f>
        <v>179.99999999999997</v>
      </c>
      <c r="B384" s="60">
        <f>A384/180*PI()*'Sonnenst.-Diagr-zyl.'!$D$3</f>
        <v>2.8274333882308134</v>
      </c>
      <c r="AH384" s="65">
        <f>IF(ZahlenGrafWinkel!AG384="",9999,TAN(ZahlenGrafWinkel!AG384*PI()/180)*'Sonnenst.-Diagr-zyl.'!$D$3)</f>
        <v>-1.776917896317431</v>
      </c>
    </row>
    <row r="385" spans="1:34" s="65" customFormat="1" x14ac:dyDescent="0.2">
      <c r="A385" s="65">
        <f>'Höhe,Azimuth'!D81</f>
        <v>180</v>
      </c>
      <c r="B385" s="60">
        <f>A385/180*PI()*'Sonnenst.-Diagr-zyl.'!$D$3</f>
        <v>2.8274333882308138</v>
      </c>
      <c r="AH385" s="65">
        <f>IF(ZahlenGrafWinkel!AG385="",9999,TAN(ZahlenGrafWinkel!AG385*PI()/180)*'Sonnenst.-Diagr-zyl.'!$D$3)</f>
        <v>-1.249089269572486</v>
      </c>
    </row>
    <row r="386" spans="1:34" s="65" customFormat="1" x14ac:dyDescent="0.2">
      <c r="A386" s="65">
        <f>'Höhe,Azimuth'!E81</f>
        <v>180</v>
      </c>
      <c r="B386" s="60">
        <f>A386/180*PI()*'Sonnenst.-Diagr-zyl.'!$D$3</f>
        <v>2.8274333882308138</v>
      </c>
      <c r="AH386" s="65">
        <f>IF(ZahlenGrafWinkel!AG386="",9999,TAN(ZahlenGrafWinkel!AG386*PI()/180)*'Sonnenst.-Diagr-zyl.'!$D$3)</f>
        <v>-0.85119639934901292</v>
      </c>
    </row>
    <row r="387" spans="1:34" s="65" customFormat="1" x14ac:dyDescent="0.2">
      <c r="A387" s="65">
        <f>'Höhe,Azimuth'!F81</f>
        <v>180</v>
      </c>
      <c r="B387" s="60">
        <f>A387/180*PI()*'Sonnenst.-Diagr-zyl.'!$D$3</f>
        <v>2.8274333882308138</v>
      </c>
      <c r="AH387" s="65">
        <f>IF(ZahlenGrafWinkel!AG387="",9999,TAN(ZahlenGrafWinkel!AG387*PI()/180)*'Sonnenst.-Diagr-zyl.'!$D$3)</f>
        <v>-0.54981442993997021</v>
      </c>
    </row>
    <row r="388" spans="1:34" s="65" customFormat="1" x14ac:dyDescent="0.2">
      <c r="A388" s="65">
        <f>'Höhe,Azimuth'!G81</f>
        <v>180</v>
      </c>
      <c r="B388" s="60">
        <f>A388/180*PI()*'Sonnenst.-Diagr-zyl.'!$D$3</f>
        <v>2.8274333882308138</v>
      </c>
      <c r="AH388" s="65">
        <f>IF(ZahlenGrafWinkel!AG388="",9999,TAN(ZahlenGrafWinkel!AG388*PI()/180)*'Sonnenst.-Diagr-zyl.'!$D$3)</f>
        <v>-0.37947139580338024</v>
      </c>
    </row>
    <row r="389" spans="1:34" s="65" customFormat="1" x14ac:dyDescent="0.2">
      <c r="A389" s="65">
        <f>'Höhe,Azimuth'!H81</f>
        <v>180</v>
      </c>
      <c r="B389" s="60">
        <f>A389/180*PI()*'Sonnenst.-Diagr-zyl.'!$D$3</f>
        <v>2.8274333882308138</v>
      </c>
      <c r="AH389" s="65">
        <f>IF(ZahlenGrafWinkel!AG389="",9999,TAN(ZahlenGrafWinkel!AG389*PI()/180)*'Sonnenst.-Diagr-zyl.'!$D$3)</f>
        <v>-0.31959471695528763</v>
      </c>
    </row>
  </sheetData>
  <customSheetViews>
    <customSheetView guid="{5E467747-5281-4AF3-8A46-2B1CC4D71E94}" scale="75" state="veryHidden" topLeftCell="A215">
      <selection activeCell="M29" sqref="M29"/>
      <pageMargins left="0.78740157499999996" right="0.78740157499999996" top="0.984251969" bottom="0.984251969" header="0.4921259845" footer="0.4921259845"/>
      <pageSetup paperSize="9" orientation="portrait" horizontalDpi="4294967292" verticalDpi="0" r:id="rId1"/>
      <headerFooter alignWithMargins="0"/>
    </customSheetView>
  </customSheetViews>
  <phoneticPr fontId="0" type="noConversion"/>
  <pageMargins left="0.78740157499999996" right="0.78740157499999996" top="0.984251969" bottom="0.984251969" header="0.4921259845" footer="0.4921259845"/>
  <pageSetup paperSize="9" orientation="portrait" horizontalDpi="4294967292" verticalDpi="0" r:id="rId2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6"/>
  <dimension ref="A2:AP47"/>
  <sheetViews>
    <sheetView tabSelected="1" zoomScaleNormal="100" workbookViewId="0">
      <selection activeCell="K10" sqref="K10"/>
    </sheetView>
  </sheetViews>
  <sheetFormatPr baseColWidth="10" defaultRowHeight="12.75" x14ac:dyDescent="0.2"/>
  <cols>
    <col min="6" max="6" width="14.28515625" customWidth="1"/>
  </cols>
  <sheetData>
    <row r="2" spans="1:42" x14ac:dyDescent="0.2">
      <c r="A2" s="72" t="s">
        <v>45</v>
      </c>
      <c r="F2" s="74" t="s">
        <v>49</v>
      </c>
    </row>
    <row r="3" spans="1:42" x14ac:dyDescent="0.2">
      <c r="A3" s="74" t="s">
        <v>38</v>
      </c>
      <c r="B3" s="74" t="s">
        <v>39</v>
      </c>
      <c r="C3" s="74" t="s">
        <v>42</v>
      </c>
    </row>
    <row r="4" spans="1:42" x14ac:dyDescent="0.2">
      <c r="A4" s="74">
        <f>'Sonnenst.-Diagr.'!L3</f>
        <v>2500</v>
      </c>
      <c r="B4" s="74">
        <f>'Sonnenst.-Diagr.'!O3</f>
        <v>6500</v>
      </c>
      <c r="C4" s="74">
        <f>B4-A4</f>
        <v>4000</v>
      </c>
    </row>
    <row r="5" spans="1:42" x14ac:dyDescent="0.2">
      <c r="F5" s="73"/>
      <c r="L5" s="76"/>
    </row>
    <row r="6" spans="1:42" x14ac:dyDescent="0.2">
      <c r="F6" s="90" t="s">
        <v>50</v>
      </c>
      <c r="L6" s="86" t="s">
        <v>50</v>
      </c>
      <c r="R6" s="86" t="s">
        <v>50</v>
      </c>
      <c r="X6" s="86" t="s">
        <v>50</v>
      </c>
      <c r="AD6" s="86" t="s">
        <v>50</v>
      </c>
      <c r="AJ6" s="86" t="s">
        <v>50</v>
      </c>
      <c r="AP6" s="86" t="s">
        <v>50</v>
      </c>
    </row>
    <row r="7" spans="1:42" ht="12.75" customHeight="1" x14ac:dyDescent="0.2">
      <c r="B7" s="87">
        <v>41811</v>
      </c>
      <c r="F7" s="90"/>
      <c r="H7" s="87">
        <v>41994</v>
      </c>
      <c r="L7" s="86"/>
      <c r="N7" s="88" t="s">
        <v>31</v>
      </c>
      <c r="R7" s="86"/>
      <c r="T7" s="88" t="s">
        <v>32</v>
      </c>
      <c r="X7" s="86"/>
      <c r="Z7" s="88" t="s">
        <v>33</v>
      </c>
      <c r="AD7" s="86"/>
      <c r="AF7" s="88" t="s">
        <v>34</v>
      </c>
      <c r="AJ7" s="86"/>
      <c r="AL7" s="88" t="s">
        <v>35</v>
      </c>
      <c r="AP7" s="86"/>
    </row>
    <row r="8" spans="1:42" ht="12.75" customHeight="1" x14ac:dyDescent="0.2">
      <c r="A8" s="75" t="s">
        <v>1</v>
      </c>
      <c r="B8" s="87"/>
      <c r="C8" s="73" t="s">
        <v>36</v>
      </c>
      <c r="D8" s="72" t="s">
        <v>43</v>
      </c>
      <c r="E8" s="72" t="s">
        <v>44</v>
      </c>
      <c r="F8" s="90"/>
      <c r="H8" s="87"/>
      <c r="I8" s="73" t="s">
        <v>36</v>
      </c>
      <c r="J8" s="72" t="s">
        <v>43</v>
      </c>
      <c r="K8" s="72" t="s">
        <v>44</v>
      </c>
      <c r="L8" s="86"/>
      <c r="N8" s="89"/>
      <c r="O8" s="73" t="s">
        <v>36</v>
      </c>
      <c r="P8" s="72" t="s">
        <v>43</v>
      </c>
      <c r="Q8" s="72" t="s">
        <v>44</v>
      </c>
      <c r="R8" s="86"/>
      <c r="T8" s="89"/>
      <c r="U8" s="73" t="s">
        <v>36</v>
      </c>
      <c r="V8" s="72" t="s">
        <v>43</v>
      </c>
      <c r="W8" s="72" t="s">
        <v>44</v>
      </c>
      <c r="X8" s="86"/>
      <c r="Z8" s="89"/>
      <c r="AA8" s="73" t="s">
        <v>36</v>
      </c>
      <c r="AB8" s="72" t="s">
        <v>43</v>
      </c>
      <c r="AC8" s="72" t="s">
        <v>44</v>
      </c>
      <c r="AD8" s="86"/>
      <c r="AF8" s="89"/>
      <c r="AG8" s="73" t="s">
        <v>36</v>
      </c>
      <c r="AH8" s="72" t="s">
        <v>43</v>
      </c>
      <c r="AI8" s="72" t="s">
        <v>44</v>
      </c>
      <c r="AJ8" s="86"/>
      <c r="AL8" s="89"/>
      <c r="AM8" s="73" t="s">
        <v>36</v>
      </c>
      <c r="AN8" s="72" t="s">
        <v>43</v>
      </c>
      <c r="AO8" s="72" t="s">
        <v>44</v>
      </c>
      <c r="AP8" s="86"/>
    </row>
    <row r="9" spans="1:42" x14ac:dyDescent="0.2">
      <c r="A9" s="75"/>
    </row>
    <row r="10" spans="1:42" x14ac:dyDescent="0.2">
      <c r="A10" s="75">
        <f>'Höhe,Azimuth'!A11</f>
        <v>0</v>
      </c>
      <c r="B10">
        <f>'Höhe,Azimuth'!H11</f>
        <v>-19.550217153186345</v>
      </c>
      <c r="C10">
        <f>B10/90</f>
        <v>-0.21722463503540385</v>
      </c>
      <c r="D10">
        <f>C10*$C$4</f>
        <v>-868.8985401416154</v>
      </c>
      <c r="E10">
        <f>$A$4+D10</f>
        <v>1631.1014598583847</v>
      </c>
      <c r="F10" s="80">
        <f>IF(E10&lt;$A$4,$A$4,E10)</f>
        <v>2500</v>
      </c>
      <c r="H10">
        <f>'Höhe,Azimuth'!B11</f>
        <v>-66.449782846813662</v>
      </c>
      <c r="I10">
        <f>H10/90</f>
        <v>-0.73833092052015181</v>
      </c>
      <c r="J10">
        <f>I10*$C$4</f>
        <v>-2953.3236820806073</v>
      </c>
      <c r="K10">
        <f>$A$4+J10</f>
        <v>-453.32368208060734</v>
      </c>
      <c r="L10" s="80">
        <f>IF(K10&lt;$A$4,$A$4,K10)</f>
        <v>2500</v>
      </c>
      <c r="N10">
        <f>'Höhe,Azimuth'!C11</f>
        <v>-63.13801482156758</v>
      </c>
      <c r="O10">
        <f>N10/90</f>
        <v>-0.7015334980174176</v>
      </c>
      <c r="P10">
        <f>O10*$C$4</f>
        <v>-2806.1339920696705</v>
      </c>
      <c r="Q10">
        <f>$A$4+P10</f>
        <v>-306.13399206967051</v>
      </c>
      <c r="R10" s="80">
        <f>IF(Q10&lt;$A$4,$A$4,Q10)</f>
        <v>2500</v>
      </c>
      <c r="T10">
        <f>'Höhe,Azimuth'!D11</f>
        <v>-54.226308550715238</v>
      </c>
      <c r="U10">
        <f>T10/90</f>
        <v>-0.60251453945239153</v>
      </c>
      <c r="V10">
        <f>U10*$C$4</f>
        <v>-2410.0581578095662</v>
      </c>
      <c r="W10">
        <f>$A$4+V10</f>
        <v>89.941842190433817</v>
      </c>
      <c r="X10" s="80">
        <f>IF(W10&lt;$A$4,$A$4,W10)</f>
        <v>2500</v>
      </c>
      <c r="Z10">
        <f>'Höhe,Azimuth'!E11</f>
        <v>-43.40365320185434</v>
      </c>
      <c r="AA10">
        <f>Z10/90</f>
        <v>-0.48226281335393711</v>
      </c>
      <c r="AB10">
        <f>AA10*$C$4</f>
        <v>-1929.0512534157485</v>
      </c>
      <c r="AC10">
        <f>$A$4+AB10</f>
        <v>570.94874658425147</v>
      </c>
      <c r="AD10" s="80">
        <f>IF(AC10&lt;$A$4,$A$4,AC10)</f>
        <v>2500</v>
      </c>
      <c r="AF10">
        <f>'Höhe,Azimuth'!F11</f>
        <v>-31.42096334874854</v>
      </c>
      <c r="AG10">
        <f>AF10/90</f>
        <v>-0.3491218149860949</v>
      </c>
      <c r="AH10">
        <f>AG10*$C$4</f>
        <v>-1396.4872599443795</v>
      </c>
      <c r="AI10">
        <f>$A$4+AH10</f>
        <v>1103.5127400556205</v>
      </c>
      <c r="AJ10" s="80">
        <f>IF(AI10&lt;$A$4,$A$4,AI10)</f>
        <v>2500</v>
      </c>
      <c r="AL10">
        <f>'Höhe,Azimuth'!G11</f>
        <v>-22.861985178432423</v>
      </c>
      <c r="AM10">
        <f>AL10/90</f>
        <v>-0.25402205753813806</v>
      </c>
      <c r="AN10">
        <f>AM10*$C$4</f>
        <v>-1016.0882301525522</v>
      </c>
      <c r="AO10">
        <f>$A$4+AN10</f>
        <v>1483.9117698474479</v>
      </c>
      <c r="AP10" s="80">
        <f>IF(AO10&lt;$A$4,$A$4,AO10)</f>
        <v>2500</v>
      </c>
    </row>
    <row r="11" spans="1:42" x14ac:dyDescent="0.2">
      <c r="A11" s="75">
        <f>'Höhe,Azimuth'!A12</f>
        <v>1</v>
      </c>
      <c r="B11">
        <f>'Höhe,Azimuth'!H12</f>
        <v>-18.259041660573278</v>
      </c>
      <c r="C11">
        <f t="shared" ref="C11:C43" si="0">B11/90</f>
        <v>-0.20287824067303642</v>
      </c>
      <c r="D11">
        <f t="shared" ref="D11:D43" si="1">C11*$C$4</f>
        <v>-811.51296269214572</v>
      </c>
      <c r="E11">
        <f t="shared" ref="E11:E43" si="2">$A$4+D11</f>
        <v>1688.4870373078543</v>
      </c>
      <c r="F11" s="80">
        <f t="shared" ref="F11:F43" si="3">IF(E11&lt;$A$4,$A$4,E11)</f>
        <v>2500</v>
      </c>
      <c r="H11">
        <f>'Höhe,Azimuth'!B12</f>
        <v>-63.558696085769249</v>
      </c>
      <c r="I11">
        <f t="shared" ref="I11:I43" si="4">H11/90</f>
        <v>-0.706207734286325</v>
      </c>
      <c r="J11">
        <f t="shared" ref="J11:J43" si="5">I11*$C$4</f>
        <v>-2824.8309371453001</v>
      </c>
      <c r="K11">
        <f t="shared" ref="K11:K43" si="6">$A$4+J11</f>
        <v>-324.83093714530014</v>
      </c>
      <c r="L11" s="80">
        <f t="shared" ref="L11:L43" si="7">IF(K11&lt;$A$4,$A$4,K11)</f>
        <v>2500</v>
      </c>
      <c r="N11">
        <f>'Höhe,Azimuth'!C12</f>
        <v>-60.491152833993723</v>
      </c>
      <c r="O11">
        <f t="shared" ref="O11:O43" si="8">N11/90</f>
        <v>-0.67212392037770807</v>
      </c>
      <c r="P11">
        <f t="shared" ref="P11:P43" si="9">O11*$C$4</f>
        <v>-2688.4956815108321</v>
      </c>
      <c r="Q11">
        <f t="shared" ref="Q11:Q43" si="10">$A$4+P11</f>
        <v>-188.49568151083213</v>
      </c>
      <c r="R11" s="80">
        <f t="shared" ref="R11:R43" si="11">IF(Q11&lt;$A$4,$A$4,Q11)</f>
        <v>2500</v>
      </c>
      <c r="T11">
        <f>'Höhe,Azimuth'!D12</f>
        <v>-52.04913616409695</v>
      </c>
      <c r="U11">
        <f t="shared" ref="U11:U43" si="12">T11/90</f>
        <v>-0.57832373515663282</v>
      </c>
      <c r="V11">
        <f t="shared" ref="V11:V43" si="13">U11*$C$4</f>
        <v>-2313.2949406265311</v>
      </c>
      <c r="W11">
        <f t="shared" ref="W11:W43" si="14">$A$4+V11</f>
        <v>186.70505937346888</v>
      </c>
      <c r="X11" s="80">
        <f t="shared" ref="X11:X43" si="15">IF(W11&lt;$A$4,$A$4,W11)</f>
        <v>2500</v>
      </c>
      <c r="Z11">
        <f>'Höhe,Azimuth'!E12</f>
        <v>-41.597676143776631</v>
      </c>
      <c r="AA11">
        <f t="shared" ref="AA11:AA43" si="16">Z11/90</f>
        <v>-0.46219640159751813</v>
      </c>
      <c r="AB11">
        <f t="shared" ref="AB11:AB43" si="17">AA11*$C$4</f>
        <v>-1848.7856063900724</v>
      </c>
      <c r="AC11">
        <f t="shared" ref="AC11:AC43" si="18">$A$4+AB11</f>
        <v>651.21439360992758</v>
      </c>
      <c r="AD11" s="80">
        <f t="shared" ref="AD11:AD43" si="19">IF(AC11&lt;$A$4,$A$4,AC11)</f>
        <v>2500</v>
      </c>
      <c r="AF11">
        <f>'Höhe,Azimuth'!F12</f>
        <v>-29.904531196622447</v>
      </c>
      <c r="AG11">
        <f t="shared" ref="AG11:AG43" si="20">AF11/90</f>
        <v>-0.33227256885136053</v>
      </c>
      <c r="AH11">
        <f t="shared" ref="AH11:AH43" si="21">AG11*$C$4</f>
        <v>-1329.0902754054421</v>
      </c>
      <c r="AI11">
        <f t="shared" ref="AI11:AI43" si="22">$A$4+AH11</f>
        <v>1170.9097245945579</v>
      </c>
      <c r="AJ11" s="80">
        <f t="shared" ref="AJ11:AJ43" si="23">IF(AI11&lt;$A$4,$A$4,AI11)</f>
        <v>2500</v>
      </c>
      <c r="AL11">
        <f>'Höhe,Azimuth'!G12</f>
        <v>-21.511921233908559</v>
      </c>
      <c r="AM11">
        <f t="shared" ref="AM11:AM43" si="24">AL11/90</f>
        <v>-0.23902134704342842</v>
      </c>
      <c r="AN11">
        <f t="shared" ref="AN11:AN43" si="25">AM11*$C$4</f>
        <v>-956.08538817371368</v>
      </c>
      <c r="AO11">
        <f t="shared" ref="AO11:AO43" si="26">$A$4+AN11</f>
        <v>1543.9146118262863</v>
      </c>
      <c r="AP11" s="80">
        <f t="shared" ref="AP11:AP43" si="27">IF(AO11&lt;$A$4,$A$4,AO11)</f>
        <v>2500</v>
      </c>
    </row>
    <row r="12" spans="1:42" x14ac:dyDescent="0.2">
      <c r="A12" s="75">
        <f>'Höhe,Azimuth'!A13</f>
        <v>2</v>
      </c>
      <c r="B12">
        <f>'Höhe,Azimuth'!H13</f>
        <v>-14.525378948821444</v>
      </c>
      <c r="C12">
        <f t="shared" si="0"/>
        <v>-0.16139309943134938</v>
      </c>
      <c r="D12">
        <f t="shared" si="1"/>
        <v>-645.57239772539754</v>
      </c>
      <c r="E12">
        <f t="shared" si="2"/>
        <v>1854.4276022746026</v>
      </c>
      <c r="F12" s="80">
        <f t="shared" si="3"/>
        <v>2500</v>
      </c>
      <c r="H12">
        <f>'Höhe,Azimuth'!B13</f>
        <v>-56.39636600557359</v>
      </c>
      <c r="I12">
        <f t="shared" si="4"/>
        <v>-0.62662628895081762</v>
      </c>
      <c r="J12">
        <f t="shared" si="5"/>
        <v>-2506.5051558032706</v>
      </c>
      <c r="K12">
        <f t="shared" si="6"/>
        <v>-6.5051558032705543</v>
      </c>
      <c r="L12" s="80">
        <f t="shared" si="7"/>
        <v>2500</v>
      </c>
      <c r="N12">
        <f>'Höhe,Azimuth'!C13</f>
        <v>-53.737240256002067</v>
      </c>
      <c r="O12">
        <f t="shared" si="8"/>
        <v>-0.59708044728891185</v>
      </c>
      <c r="P12">
        <f t="shared" si="9"/>
        <v>-2388.3217891556474</v>
      </c>
      <c r="Q12">
        <f t="shared" si="10"/>
        <v>111.67821084435263</v>
      </c>
      <c r="R12" s="80">
        <f t="shared" si="11"/>
        <v>2500</v>
      </c>
      <c r="T12">
        <f>'Höhe,Azimuth'!D13</f>
        <v>-46.195856224898598</v>
      </c>
      <c r="U12">
        <f t="shared" si="12"/>
        <v>-0.51328729138776219</v>
      </c>
      <c r="V12">
        <f t="shared" si="13"/>
        <v>-2053.1491655510486</v>
      </c>
      <c r="W12">
        <f t="shared" si="14"/>
        <v>446.85083444895145</v>
      </c>
      <c r="X12" s="80">
        <f t="shared" si="15"/>
        <v>2500</v>
      </c>
      <c r="Z12">
        <f>'Höhe,Azimuth'!E13</f>
        <v>-36.567232722649862</v>
      </c>
      <c r="AA12">
        <f t="shared" si="16"/>
        <v>-0.40630258580722067</v>
      </c>
      <c r="AB12">
        <f t="shared" si="17"/>
        <v>-1625.2103432288827</v>
      </c>
      <c r="AC12">
        <f t="shared" si="18"/>
        <v>874.78965677111728</v>
      </c>
      <c r="AD12" s="80">
        <f t="shared" si="19"/>
        <v>2500</v>
      </c>
      <c r="AF12">
        <f>'Höhe,Azimuth'!F13</f>
        <v>-25.582542036539202</v>
      </c>
      <c r="AG12">
        <f t="shared" si="20"/>
        <v>-0.28425046707265778</v>
      </c>
      <c r="AH12">
        <f t="shared" si="21"/>
        <v>-1137.0018682906311</v>
      </c>
      <c r="AI12">
        <f t="shared" si="22"/>
        <v>1362.9981317093689</v>
      </c>
      <c r="AJ12" s="80">
        <f t="shared" si="23"/>
        <v>2500</v>
      </c>
      <c r="AL12">
        <f>'Höhe,Azimuth'!G13</f>
        <v>-17.621530430521151</v>
      </c>
      <c r="AM12">
        <f t="shared" si="24"/>
        <v>-0.19579478256134614</v>
      </c>
      <c r="AN12">
        <f t="shared" si="25"/>
        <v>-783.1791302453845</v>
      </c>
      <c r="AO12">
        <f t="shared" si="26"/>
        <v>1716.8208697546156</v>
      </c>
      <c r="AP12" s="80">
        <f t="shared" si="27"/>
        <v>2500</v>
      </c>
    </row>
    <row r="13" spans="1:42" x14ac:dyDescent="0.2">
      <c r="A13" s="75">
        <f>'Höhe,Azimuth'!A14</f>
        <v>3</v>
      </c>
      <c r="B13">
        <f>'Höhe,Azimuth'!H14</f>
        <v>-8.7067893291429481</v>
      </c>
      <c r="C13">
        <f t="shared" si="0"/>
        <v>-9.6742103657143863E-2</v>
      </c>
      <c r="D13">
        <f t="shared" si="1"/>
        <v>-386.96841462857543</v>
      </c>
      <c r="E13">
        <f t="shared" si="2"/>
        <v>2113.0315853714246</v>
      </c>
      <c r="F13" s="80">
        <f t="shared" si="3"/>
        <v>2500</v>
      </c>
      <c r="H13">
        <f>'Höhe,Azimuth'!B14</f>
        <v>-47.176849540295564</v>
      </c>
      <c r="I13">
        <f t="shared" si="4"/>
        <v>-0.5241872171143952</v>
      </c>
      <c r="J13">
        <f t="shared" si="5"/>
        <v>-2096.748868457581</v>
      </c>
      <c r="K13">
        <f t="shared" si="6"/>
        <v>403.25113154241899</v>
      </c>
      <c r="L13" s="80">
        <f t="shared" si="7"/>
        <v>2500</v>
      </c>
      <c r="N13">
        <f>'Höhe,Azimuth'!C14</f>
        <v>-44.793725179659226</v>
      </c>
      <c r="O13">
        <f t="shared" si="8"/>
        <v>-0.49770805755176917</v>
      </c>
      <c r="P13">
        <f t="shared" si="9"/>
        <v>-1990.8322302070767</v>
      </c>
      <c r="Q13">
        <f t="shared" si="10"/>
        <v>509.16776979292331</v>
      </c>
      <c r="R13" s="80">
        <f t="shared" si="11"/>
        <v>2500</v>
      </c>
      <c r="T13">
        <f>'Höhe,Azimuth'!D14</f>
        <v>-37.981116439537026</v>
      </c>
      <c r="U13">
        <f t="shared" si="12"/>
        <v>-0.42201240488374475</v>
      </c>
      <c r="V13">
        <f t="shared" si="13"/>
        <v>-1688.049619534979</v>
      </c>
      <c r="W13">
        <f t="shared" si="14"/>
        <v>811.950380465021</v>
      </c>
      <c r="X13" s="80">
        <f t="shared" si="15"/>
        <v>2500</v>
      </c>
      <c r="Z13">
        <f>'Höhe,Azimuth'!E14</f>
        <v>-29.168921711829356</v>
      </c>
      <c r="AA13">
        <f t="shared" si="16"/>
        <v>-0.32409913013143726</v>
      </c>
      <c r="AB13">
        <f t="shared" si="17"/>
        <v>-1296.3965205257491</v>
      </c>
      <c r="AC13">
        <f t="shared" si="18"/>
        <v>1203.6034794742509</v>
      </c>
      <c r="AD13" s="80">
        <f t="shared" si="19"/>
        <v>2500</v>
      </c>
      <c r="AF13">
        <f>'Höhe,Azimuth'!F14</f>
        <v>-19.004015247668914</v>
      </c>
      <c r="AG13">
        <f t="shared" si="20"/>
        <v>-0.21115572497409904</v>
      </c>
      <c r="AH13">
        <f t="shared" si="21"/>
        <v>-844.62289989639612</v>
      </c>
      <c r="AI13">
        <f t="shared" si="22"/>
        <v>1655.3771001036039</v>
      </c>
      <c r="AJ13" s="80">
        <f t="shared" si="23"/>
        <v>2500</v>
      </c>
      <c r="AL13">
        <f>'Höhe,Azimuth'!G14</f>
        <v>-11.59378438436549</v>
      </c>
      <c r="AM13">
        <f t="shared" si="24"/>
        <v>-0.1288198264929499</v>
      </c>
      <c r="AN13">
        <f t="shared" si="25"/>
        <v>-515.27930597179966</v>
      </c>
      <c r="AO13">
        <f t="shared" si="26"/>
        <v>1984.7206940282003</v>
      </c>
      <c r="AP13" s="80">
        <f t="shared" si="27"/>
        <v>2500</v>
      </c>
    </row>
    <row r="14" spans="1:42" x14ac:dyDescent="0.2">
      <c r="A14" s="75">
        <f>'Höhe,Azimuth'!A15</f>
        <v>4</v>
      </c>
      <c r="B14">
        <f>'Höhe,Azimuth'!H15</f>
        <v>-1.248982234938472</v>
      </c>
      <c r="C14">
        <f t="shared" si="0"/>
        <v>-1.3877580388205244E-2</v>
      </c>
      <c r="D14">
        <f t="shared" si="1"/>
        <v>-55.510321552820976</v>
      </c>
      <c r="E14">
        <f t="shared" si="2"/>
        <v>2444.4896784471789</v>
      </c>
      <c r="F14" s="80">
        <f t="shared" si="3"/>
        <v>2500</v>
      </c>
      <c r="H14">
        <f>'Höhe,Azimuth'!B15</f>
        <v>-37.147891518052447</v>
      </c>
      <c r="I14">
        <f t="shared" si="4"/>
        <v>-0.41275435020058276</v>
      </c>
      <c r="J14">
        <f t="shared" si="5"/>
        <v>-1651.0174008023312</v>
      </c>
      <c r="K14">
        <f t="shared" si="6"/>
        <v>848.98259919766883</v>
      </c>
      <c r="L14" s="80">
        <f t="shared" si="7"/>
        <v>2500</v>
      </c>
      <c r="N14">
        <f>'Höhe,Azimuth'!C15</f>
        <v>-34.885966025982547</v>
      </c>
      <c r="O14">
        <f t="shared" si="8"/>
        <v>-0.38762184473313943</v>
      </c>
      <c r="P14">
        <f t="shared" si="9"/>
        <v>-1550.4873789325577</v>
      </c>
      <c r="Q14">
        <f t="shared" si="10"/>
        <v>949.5126210674423</v>
      </c>
      <c r="R14" s="80">
        <f t="shared" si="11"/>
        <v>2500</v>
      </c>
      <c r="T14">
        <f>'Höhe,Azimuth'!D15</f>
        <v>-28.480385048303976</v>
      </c>
      <c r="U14">
        <f t="shared" si="12"/>
        <v>-0.31644872275893304</v>
      </c>
      <c r="V14">
        <f t="shared" si="13"/>
        <v>-1265.7948910357322</v>
      </c>
      <c r="W14">
        <f t="shared" si="14"/>
        <v>1234.2051089642678</v>
      </c>
      <c r="X14" s="80">
        <f t="shared" si="15"/>
        <v>2500</v>
      </c>
      <c r="Z14">
        <f>'Höhe,Azimuth'!E15</f>
        <v>-20.251591588825757</v>
      </c>
      <c r="AA14">
        <f t="shared" si="16"/>
        <v>-0.22501768432028618</v>
      </c>
      <c r="AB14">
        <f t="shared" si="17"/>
        <v>-900.07073728114472</v>
      </c>
      <c r="AC14">
        <f t="shared" si="18"/>
        <v>1599.9292627188552</v>
      </c>
      <c r="AD14" s="80">
        <f t="shared" si="19"/>
        <v>2500</v>
      </c>
      <c r="AF14">
        <f>'Höhe,Azimuth'!F15</f>
        <v>-10.793068101197379</v>
      </c>
      <c r="AG14">
        <f t="shared" si="20"/>
        <v>-0.1199229789021931</v>
      </c>
      <c r="AH14">
        <f t="shared" si="21"/>
        <v>-479.69191560877238</v>
      </c>
      <c r="AI14">
        <f t="shared" si="22"/>
        <v>2020.3080843912276</v>
      </c>
      <c r="AJ14" s="80">
        <f t="shared" si="23"/>
        <v>2500</v>
      </c>
      <c r="AL14">
        <f>'Höhe,Azimuth'!G15</f>
        <v>-3.9198036798406068</v>
      </c>
      <c r="AM14">
        <f t="shared" si="24"/>
        <v>-4.3553374220451184E-2</v>
      </c>
      <c r="AN14">
        <f t="shared" si="25"/>
        <v>-174.21349688180473</v>
      </c>
      <c r="AO14">
        <f t="shared" si="26"/>
        <v>2325.7865031181955</v>
      </c>
      <c r="AP14" s="80">
        <f t="shared" si="27"/>
        <v>2500</v>
      </c>
    </row>
    <row r="15" spans="1:42" x14ac:dyDescent="0.2">
      <c r="A15" s="75">
        <f>'Höhe,Azimuth'!A16</f>
        <v>5</v>
      </c>
      <c r="B15">
        <f>'Höhe,Azimuth'!H16</f>
        <v>7.4177578539191718</v>
      </c>
      <c r="C15">
        <f t="shared" si="0"/>
        <v>8.2419531710213018E-2</v>
      </c>
      <c r="D15">
        <f t="shared" si="1"/>
        <v>329.67812684085209</v>
      </c>
      <c r="E15">
        <f t="shared" si="2"/>
        <v>2829.6781268408522</v>
      </c>
      <c r="F15" s="80">
        <f t="shared" si="3"/>
        <v>2829.6781268408522</v>
      </c>
      <c r="H15">
        <f>'Höhe,Azimuth'!B16</f>
        <v>-26.934677909479763</v>
      </c>
      <c r="I15">
        <f t="shared" si="4"/>
        <v>-0.29927419899421959</v>
      </c>
      <c r="J15">
        <f t="shared" si="5"/>
        <v>-1197.0967959768784</v>
      </c>
      <c r="K15">
        <f t="shared" si="6"/>
        <v>1302.9032040231216</v>
      </c>
      <c r="L15" s="80">
        <f t="shared" si="7"/>
        <v>2500</v>
      </c>
      <c r="N15">
        <f>'Höhe,Azimuth'!C16</f>
        <v>-24.677834418232155</v>
      </c>
      <c r="O15">
        <f t="shared" si="8"/>
        <v>-0.27419816020257948</v>
      </c>
      <c r="P15">
        <f t="shared" si="9"/>
        <v>-1096.7926408103178</v>
      </c>
      <c r="Q15">
        <f t="shared" si="10"/>
        <v>1403.2073591896822</v>
      </c>
      <c r="R15" s="80">
        <f t="shared" si="11"/>
        <v>2500</v>
      </c>
      <c r="T15">
        <f>'Höhe,Azimuth'!D16</f>
        <v>-18.392216775714267</v>
      </c>
      <c r="U15">
        <f t="shared" si="12"/>
        <v>-0.20435796417460297</v>
      </c>
      <c r="V15">
        <f t="shared" si="13"/>
        <v>-817.43185669841193</v>
      </c>
      <c r="W15">
        <f t="shared" si="14"/>
        <v>1682.568143301588</v>
      </c>
      <c r="X15" s="80">
        <f t="shared" si="15"/>
        <v>2500</v>
      </c>
      <c r="Z15">
        <f>'Höhe,Azimuth'!E16</f>
        <v>-10.466592349860345</v>
      </c>
      <c r="AA15">
        <f t="shared" si="16"/>
        <v>-0.11629547055400384</v>
      </c>
      <c r="AB15">
        <f t="shared" si="17"/>
        <v>-465.18188221601537</v>
      </c>
      <c r="AC15">
        <f t="shared" si="18"/>
        <v>2034.8181177839847</v>
      </c>
      <c r="AD15" s="80">
        <f t="shared" si="19"/>
        <v>2500</v>
      </c>
      <c r="AF15">
        <f>'Höhe,Azimuth'!F16</f>
        <v>-1.4970186066316553</v>
      </c>
      <c r="AG15">
        <f t="shared" si="20"/>
        <v>-1.663354007368506E-2</v>
      </c>
      <c r="AH15">
        <f t="shared" si="21"/>
        <v>-66.534160294740246</v>
      </c>
      <c r="AI15">
        <f t="shared" si="22"/>
        <v>2433.4658397052599</v>
      </c>
      <c r="AJ15" s="80">
        <f t="shared" si="23"/>
        <v>2500</v>
      </c>
      <c r="AL15">
        <f>'Höhe,Azimuth'!G16</f>
        <v>4.9375147960916648</v>
      </c>
      <c r="AM15">
        <f t="shared" si="24"/>
        <v>5.4861275512129611E-2</v>
      </c>
      <c r="AN15">
        <f t="shared" si="25"/>
        <v>219.44510204851844</v>
      </c>
      <c r="AO15">
        <f t="shared" si="26"/>
        <v>2719.4451020485185</v>
      </c>
      <c r="AP15" s="80">
        <f t="shared" si="27"/>
        <v>2719.4451020485185</v>
      </c>
    </row>
    <row r="16" spans="1:42" x14ac:dyDescent="0.2">
      <c r="A16" s="75">
        <f>'Höhe,Azimuth'!A17</f>
        <v>6</v>
      </c>
      <c r="B16">
        <f>'Höhe,Azimuth'!H17</f>
        <v>16.920149409575021</v>
      </c>
      <c r="C16">
        <f t="shared" si="0"/>
        <v>0.18800166010638913</v>
      </c>
      <c r="D16">
        <f t="shared" si="1"/>
        <v>752.0066404255565</v>
      </c>
      <c r="E16">
        <f t="shared" si="2"/>
        <v>3252.0066404255567</v>
      </c>
      <c r="F16" s="80">
        <f t="shared" si="3"/>
        <v>3252.0066404255567</v>
      </c>
      <c r="H16">
        <f>'Höhe,Azimuth'!B17</f>
        <v>-16.920149409575014</v>
      </c>
      <c r="I16">
        <f t="shared" si="4"/>
        <v>-0.18800166010638905</v>
      </c>
      <c r="J16">
        <f t="shared" si="5"/>
        <v>-752.00664042555616</v>
      </c>
      <c r="K16">
        <f t="shared" si="6"/>
        <v>1747.9933595744437</v>
      </c>
      <c r="L16" s="80">
        <f t="shared" si="7"/>
        <v>2500</v>
      </c>
      <c r="N16">
        <f>'Höhe,Azimuth'!C17</f>
        <v>-14.583603852303304</v>
      </c>
      <c r="O16">
        <f t="shared" si="8"/>
        <v>-0.16204004280337003</v>
      </c>
      <c r="P16">
        <f t="shared" si="9"/>
        <v>-648.16017121348011</v>
      </c>
      <c r="Q16">
        <f t="shared" si="10"/>
        <v>1851.8398287865198</v>
      </c>
      <c r="R16" s="80">
        <f t="shared" si="11"/>
        <v>2500</v>
      </c>
      <c r="T16">
        <f>'Höhe,Azimuth'!D17</f>
        <v>-8.1857879064448884</v>
      </c>
      <c r="U16">
        <f t="shared" si="12"/>
        <v>-9.0953198960498763E-2</v>
      </c>
      <c r="V16">
        <f t="shared" si="13"/>
        <v>-363.81279584199507</v>
      </c>
      <c r="W16">
        <f t="shared" si="14"/>
        <v>2136.187204158005</v>
      </c>
      <c r="X16" s="80">
        <f t="shared" si="15"/>
        <v>2500</v>
      </c>
      <c r="Z16">
        <f>'Höhe,Azimuth'!E17</f>
        <v>-0.29521212748105485</v>
      </c>
      <c r="AA16">
        <f t="shared" si="16"/>
        <v>-3.2801347497894984E-3</v>
      </c>
      <c r="AB16">
        <f t="shared" si="17"/>
        <v>-13.120538999157993</v>
      </c>
      <c r="AC16">
        <f t="shared" si="18"/>
        <v>2486.8794610008422</v>
      </c>
      <c r="AD16" s="80">
        <f t="shared" si="19"/>
        <v>2500</v>
      </c>
      <c r="AF16">
        <f>'Höhe,Azimuth'!F17</f>
        <v>8.4413504750003856</v>
      </c>
      <c r="AG16">
        <f t="shared" si="20"/>
        <v>9.3792783055559839E-2</v>
      </c>
      <c r="AH16">
        <f t="shared" si="21"/>
        <v>375.17113222223935</v>
      </c>
      <c r="AI16">
        <f t="shared" si="22"/>
        <v>2875.1711322222395</v>
      </c>
      <c r="AJ16" s="80">
        <f t="shared" si="23"/>
        <v>2875.1711322222395</v>
      </c>
      <c r="AL16">
        <f>'Höhe,Azimuth'!G17</f>
        <v>14.583603852303304</v>
      </c>
      <c r="AM16">
        <f t="shared" si="24"/>
        <v>0.16204004280337003</v>
      </c>
      <c r="AN16">
        <f t="shared" si="25"/>
        <v>648.16017121348011</v>
      </c>
      <c r="AO16">
        <f t="shared" si="26"/>
        <v>3148.1601712134802</v>
      </c>
      <c r="AP16" s="80">
        <f t="shared" si="27"/>
        <v>3148.1601712134802</v>
      </c>
    </row>
    <row r="17" spans="1:42" x14ac:dyDescent="0.2">
      <c r="A17" s="75">
        <f>'Höhe,Azimuth'!A18</f>
        <v>7</v>
      </c>
      <c r="B17">
        <f>'Höhe,Azimuth'!H18</f>
        <v>26.934677909479763</v>
      </c>
      <c r="C17">
        <f t="shared" si="0"/>
        <v>0.29927419899421959</v>
      </c>
      <c r="D17">
        <f t="shared" si="1"/>
        <v>1197.0967959768784</v>
      </c>
      <c r="E17">
        <f t="shared" si="2"/>
        <v>3697.0967959768786</v>
      </c>
      <c r="F17" s="80">
        <f t="shared" si="3"/>
        <v>3697.0967959768786</v>
      </c>
      <c r="H17">
        <f>'Höhe,Azimuth'!B18</f>
        <v>-7.4177578539191762</v>
      </c>
      <c r="I17">
        <f t="shared" si="4"/>
        <v>-8.2419531710213073E-2</v>
      </c>
      <c r="J17">
        <f t="shared" si="5"/>
        <v>-329.67812684085231</v>
      </c>
      <c r="K17">
        <f t="shared" si="6"/>
        <v>2170.3218731591478</v>
      </c>
      <c r="L17" s="80">
        <f t="shared" si="7"/>
        <v>2500</v>
      </c>
      <c r="N17">
        <f>'Höhe,Azimuth'!C18</f>
        <v>-4.9375147960916754</v>
      </c>
      <c r="O17">
        <f t="shared" si="8"/>
        <v>-5.4861275512129729E-2</v>
      </c>
      <c r="P17">
        <f t="shared" si="9"/>
        <v>-219.44510204851892</v>
      </c>
      <c r="Q17">
        <f t="shared" si="10"/>
        <v>2280.5548979514811</v>
      </c>
      <c r="R17" s="80">
        <f t="shared" si="11"/>
        <v>2500</v>
      </c>
      <c r="T17">
        <f>'Höhe,Azimuth'!D18</f>
        <v>1.7623122180216937</v>
      </c>
      <c r="U17">
        <f t="shared" si="12"/>
        <v>1.9581246866907709E-2</v>
      </c>
      <c r="V17">
        <f t="shared" si="13"/>
        <v>78.324987467630834</v>
      </c>
      <c r="W17">
        <f t="shared" si="14"/>
        <v>2578.3249874676308</v>
      </c>
      <c r="X17" s="80">
        <f t="shared" si="15"/>
        <v>2578.3249874676308</v>
      </c>
      <c r="Z17">
        <f>'Höhe,Azimuth'!E18</f>
        <v>9.8667495503395255</v>
      </c>
      <c r="AA17">
        <f t="shared" si="16"/>
        <v>0.10963055055932806</v>
      </c>
      <c r="AB17">
        <f t="shared" si="17"/>
        <v>438.52220223731223</v>
      </c>
      <c r="AC17">
        <f t="shared" si="18"/>
        <v>2938.5222022373123</v>
      </c>
      <c r="AD17" s="80">
        <f t="shared" si="19"/>
        <v>2938.5222022373123</v>
      </c>
      <c r="AF17">
        <f>'Höhe,Azimuth'!F18</f>
        <v>18.645921857041124</v>
      </c>
      <c r="AG17">
        <f t="shared" si="20"/>
        <v>0.20717690952267914</v>
      </c>
      <c r="AH17">
        <f t="shared" si="21"/>
        <v>828.70763809071661</v>
      </c>
      <c r="AI17">
        <f t="shared" si="22"/>
        <v>3328.7076380907165</v>
      </c>
      <c r="AJ17" s="80">
        <f t="shared" si="23"/>
        <v>3328.7076380907165</v>
      </c>
      <c r="AL17">
        <f>'Höhe,Azimuth'!G18</f>
        <v>24.677834418232138</v>
      </c>
      <c r="AM17">
        <f t="shared" si="24"/>
        <v>0.27419816020257931</v>
      </c>
      <c r="AN17">
        <f t="shared" si="25"/>
        <v>1096.7926408103172</v>
      </c>
      <c r="AO17">
        <f t="shared" si="26"/>
        <v>3596.7926408103172</v>
      </c>
      <c r="AP17" s="80">
        <f t="shared" si="27"/>
        <v>3596.7926408103172</v>
      </c>
    </row>
    <row r="18" spans="1:42" x14ac:dyDescent="0.2">
      <c r="A18" s="75">
        <f>'Höhe,Azimuth'!A19</f>
        <v>8</v>
      </c>
      <c r="B18">
        <f>'Höhe,Azimuth'!H19</f>
        <v>37.147891518052461</v>
      </c>
      <c r="C18">
        <f t="shared" si="0"/>
        <v>0.41275435020058288</v>
      </c>
      <c r="D18">
        <f t="shared" si="1"/>
        <v>1651.0174008023314</v>
      </c>
      <c r="E18">
        <f t="shared" si="2"/>
        <v>4151.0174008023314</v>
      </c>
      <c r="F18" s="80">
        <f t="shared" si="3"/>
        <v>4151.0174008023314</v>
      </c>
      <c r="H18">
        <f>'Höhe,Azimuth'!B19</f>
        <v>1.2489822349384847</v>
      </c>
      <c r="I18">
        <f t="shared" si="4"/>
        <v>1.3877580388205385E-2</v>
      </c>
      <c r="J18">
        <f t="shared" si="5"/>
        <v>55.510321552821537</v>
      </c>
      <c r="K18">
        <f t="shared" si="6"/>
        <v>2555.5103215528216</v>
      </c>
      <c r="L18" s="80">
        <f t="shared" si="7"/>
        <v>2555.5103215528216</v>
      </c>
      <c r="N18">
        <f>'Höhe,Azimuth'!C19</f>
        <v>3.9198036798406131</v>
      </c>
      <c r="O18">
        <f t="shared" si="8"/>
        <v>4.3553374220451253E-2</v>
      </c>
      <c r="P18">
        <f t="shared" si="9"/>
        <v>174.21349688180501</v>
      </c>
      <c r="Q18">
        <f t="shared" si="10"/>
        <v>2674.213496881805</v>
      </c>
      <c r="R18" s="80">
        <f t="shared" si="11"/>
        <v>2674.213496881805</v>
      </c>
      <c r="T18">
        <f>'Höhe,Azimuth'!D19</f>
        <v>11.074840016330455</v>
      </c>
      <c r="U18">
        <f t="shared" si="12"/>
        <v>0.12305377795922728</v>
      </c>
      <c r="V18">
        <f t="shared" si="13"/>
        <v>492.21511183690916</v>
      </c>
      <c r="W18">
        <f t="shared" si="14"/>
        <v>2992.2151118369093</v>
      </c>
      <c r="X18" s="80">
        <f t="shared" si="15"/>
        <v>2992.2151118369093</v>
      </c>
      <c r="Z18">
        <f>'Höhe,Azimuth'!E19</f>
        <v>19.623523613506791</v>
      </c>
      <c r="AA18">
        <f t="shared" si="16"/>
        <v>0.21803915126118656</v>
      </c>
      <c r="AB18">
        <f t="shared" si="17"/>
        <v>872.15660504474624</v>
      </c>
      <c r="AC18">
        <f t="shared" si="18"/>
        <v>3372.1566050447464</v>
      </c>
      <c r="AD18" s="80">
        <f t="shared" si="19"/>
        <v>3372.1566050447464</v>
      </c>
      <c r="AF18">
        <f>'Höhe,Azimuth'!F19</f>
        <v>28.741347975084683</v>
      </c>
      <c r="AG18">
        <f t="shared" si="20"/>
        <v>0.31934831083427423</v>
      </c>
      <c r="AH18">
        <f t="shared" si="21"/>
        <v>1277.3932433370969</v>
      </c>
      <c r="AI18">
        <f t="shared" si="22"/>
        <v>3777.3932433370969</v>
      </c>
      <c r="AJ18" s="80">
        <f t="shared" si="23"/>
        <v>3777.3932433370969</v>
      </c>
      <c r="AL18">
        <f>'Höhe,Azimuth'!G19</f>
        <v>34.885966025982547</v>
      </c>
      <c r="AM18">
        <f t="shared" si="24"/>
        <v>0.38762184473313943</v>
      </c>
      <c r="AN18">
        <f t="shared" si="25"/>
        <v>1550.4873789325577</v>
      </c>
      <c r="AO18">
        <f t="shared" si="26"/>
        <v>4050.4873789325575</v>
      </c>
      <c r="AP18" s="80">
        <f t="shared" si="27"/>
        <v>4050.4873789325575</v>
      </c>
    </row>
    <row r="19" spans="1:42" x14ac:dyDescent="0.2">
      <c r="A19" s="75">
        <f>'Höhe,Azimuth'!A20</f>
        <v>9</v>
      </c>
      <c r="B19">
        <f>'Höhe,Azimuth'!H20</f>
        <v>47.176849540295578</v>
      </c>
      <c r="C19">
        <f t="shared" si="0"/>
        <v>0.52418721711439531</v>
      </c>
      <c r="D19">
        <f t="shared" si="1"/>
        <v>2096.748868457581</v>
      </c>
      <c r="E19">
        <f t="shared" si="2"/>
        <v>4596.748868457581</v>
      </c>
      <c r="F19" s="80">
        <f t="shared" si="3"/>
        <v>4596.748868457581</v>
      </c>
      <c r="H19">
        <f>'Höhe,Azimuth'!B20</f>
        <v>8.7067893291429517</v>
      </c>
      <c r="I19">
        <f t="shared" si="4"/>
        <v>9.6742103657143905E-2</v>
      </c>
      <c r="J19">
        <f t="shared" si="5"/>
        <v>386.9684146285756</v>
      </c>
      <c r="K19">
        <f t="shared" si="6"/>
        <v>2886.9684146285754</v>
      </c>
      <c r="L19" s="80">
        <f t="shared" si="7"/>
        <v>2886.9684146285754</v>
      </c>
      <c r="N19">
        <f>'Höhe,Azimuth'!C20</f>
        <v>11.593784384365486</v>
      </c>
      <c r="O19">
        <f t="shared" si="8"/>
        <v>0.12881982649294985</v>
      </c>
      <c r="P19">
        <f t="shared" si="9"/>
        <v>515.27930597179943</v>
      </c>
      <c r="Q19">
        <f t="shared" si="10"/>
        <v>3015.2793059717997</v>
      </c>
      <c r="R19" s="80">
        <f t="shared" si="11"/>
        <v>3015.2793059717997</v>
      </c>
      <c r="T19">
        <f>'Höhe,Azimuth'!D20</f>
        <v>19.307315500160371</v>
      </c>
      <c r="U19">
        <f t="shared" si="12"/>
        <v>0.21452572777955967</v>
      </c>
      <c r="V19">
        <f t="shared" si="13"/>
        <v>858.10291111823869</v>
      </c>
      <c r="W19">
        <f t="shared" si="14"/>
        <v>3358.1029111182388</v>
      </c>
      <c r="X19" s="80">
        <f t="shared" si="15"/>
        <v>3358.1029111182388</v>
      </c>
      <c r="Z19">
        <f>'Höhe,Azimuth'!E20</f>
        <v>28.494949770405814</v>
      </c>
      <c r="AA19">
        <f t="shared" si="16"/>
        <v>0.31661055300450902</v>
      </c>
      <c r="AB19">
        <f t="shared" si="17"/>
        <v>1266.4422120180361</v>
      </c>
      <c r="AC19">
        <f t="shared" si="18"/>
        <v>3766.4422120180361</v>
      </c>
      <c r="AD19" s="80">
        <f t="shared" si="19"/>
        <v>3766.4422120180361</v>
      </c>
      <c r="AF19">
        <f>'Höhe,Azimuth'!F20</f>
        <v>38.259803846747509</v>
      </c>
      <c r="AG19">
        <f t="shared" si="20"/>
        <v>0.42510893163052788</v>
      </c>
      <c r="AH19">
        <f t="shared" si="21"/>
        <v>1700.4357265221115</v>
      </c>
      <c r="AI19">
        <f t="shared" si="22"/>
        <v>4200.4357265221115</v>
      </c>
      <c r="AJ19" s="80">
        <f t="shared" si="23"/>
        <v>4200.4357265221115</v>
      </c>
      <c r="AL19">
        <f>'Höhe,Azimuth'!G20</f>
        <v>44.793725179659226</v>
      </c>
      <c r="AM19">
        <f t="shared" si="24"/>
        <v>0.49770805755176917</v>
      </c>
      <c r="AN19">
        <f t="shared" si="25"/>
        <v>1990.8322302070767</v>
      </c>
      <c r="AO19">
        <f t="shared" si="26"/>
        <v>4490.8322302070765</v>
      </c>
      <c r="AP19" s="80">
        <f t="shared" si="27"/>
        <v>4490.8322302070765</v>
      </c>
    </row>
    <row r="20" spans="1:42" x14ac:dyDescent="0.2">
      <c r="A20" s="75">
        <f>'Höhe,Azimuth'!A21</f>
        <v>10</v>
      </c>
      <c r="B20">
        <f>'Höhe,Azimuth'!H21</f>
        <v>56.39636600557359</v>
      </c>
      <c r="C20">
        <f t="shared" si="0"/>
        <v>0.62662628895081762</v>
      </c>
      <c r="D20">
        <f t="shared" si="1"/>
        <v>2506.5051558032706</v>
      </c>
      <c r="E20">
        <f t="shared" si="2"/>
        <v>5006.5051558032701</v>
      </c>
      <c r="F20" s="80">
        <f t="shared" si="3"/>
        <v>5006.5051558032701</v>
      </c>
      <c r="H20">
        <f>'Höhe,Azimuth'!B21</f>
        <v>14.525378948821444</v>
      </c>
      <c r="I20">
        <f t="shared" si="4"/>
        <v>0.16139309943134938</v>
      </c>
      <c r="J20">
        <f t="shared" si="5"/>
        <v>645.57239772539754</v>
      </c>
      <c r="K20">
        <f t="shared" si="6"/>
        <v>3145.5723977253974</v>
      </c>
      <c r="L20" s="80">
        <f t="shared" si="7"/>
        <v>3145.5723977253974</v>
      </c>
      <c r="N20">
        <f>'Höhe,Azimuth'!C21</f>
        <v>17.621530430521144</v>
      </c>
      <c r="O20">
        <f t="shared" si="8"/>
        <v>0.19579478256134605</v>
      </c>
      <c r="P20">
        <f t="shared" si="9"/>
        <v>783.17913024538416</v>
      </c>
      <c r="Q20">
        <f t="shared" si="10"/>
        <v>3283.1791302453839</v>
      </c>
      <c r="R20" s="80">
        <f t="shared" si="11"/>
        <v>3283.1791302453839</v>
      </c>
      <c r="T20">
        <f>'Höhe,Azimuth'!D21</f>
        <v>25.909015831129999</v>
      </c>
      <c r="U20">
        <f t="shared" si="12"/>
        <v>0.2878779536792222</v>
      </c>
      <c r="V20">
        <f t="shared" si="13"/>
        <v>1151.5118147168887</v>
      </c>
      <c r="W20">
        <f t="shared" si="14"/>
        <v>3651.5118147168887</v>
      </c>
      <c r="X20" s="80">
        <f t="shared" si="15"/>
        <v>3651.5118147168887</v>
      </c>
      <c r="Z20">
        <f>'Höhe,Azimuth'!E21</f>
        <v>35.835553416340765</v>
      </c>
      <c r="AA20">
        <f t="shared" si="16"/>
        <v>0.3981728157371196</v>
      </c>
      <c r="AB20">
        <f t="shared" si="17"/>
        <v>1592.6912629484784</v>
      </c>
      <c r="AC20">
        <f t="shared" si="18"/>
        <v>4092.6912629484787</v>
      </c>
      <c r="AD20" s="80">
        <f t="shared" si="19"/>
        <v>4092.6912629484787</v>
      </c>
      <c r="AF20">
        <f>'Höhe,Azimuth'!F21</f>
        <v>46.502536317780965</v>
      </c>
      <c r="AG20">
        <f t="shared" si="20"/>
        <v>0.51669484797534404</v>
      </c>
      <c r="AH20">
        <f t="shared" si="21"/>
        <v>2066.7793919013761</v>
      </c>
      <c r="AI20">
        <f t="shared" si="22"/>
        <v>4566.7793919013766</v>
      </c>
      <c r="AJ20" s="80">
        <f t="shared" si="23"/>
        <v>4566.7793919013766</v>
      </c>
      <c r="AL20">
        <f>'Höhe,Azimuth'!G21</f>
        <v>53.737240256002067</v>
      </c>
      <c r="AM20">
        <f t="shared" si="24"/>
        <v>0.59708044728891185</v>
      </c>
      <c r="AN20">
        <f t="shared" si="25"/>
        <v>2388.3217891556474</v>
      </c>
      <c r="AO20">
        <f t="shared" si="26"/>
        <v>4888.3217891556469</v>
      </c>
      <c r="AP20" s="80">
        <f t="shared" si="27"/>
        <v>4888.3217891556469</v>
      </c>
    </row>
    <row r="21" spans="1:42" x14ac:dyDescent="0.2">
      <c r="A21" s="75">
        <f>'Höhe,Azimuth'!A22</f>
        <v>10.5</v>
      </c>
      <c r="B21">
        <f>'Höhe,Azimuth'!H22</f>
        <v>60.352347859088042</v>
      </c>
      <c r="C21">
        <f t="shared" si="0"/>
        <v>0.67058164287875599</v>
      </c>
      <c r="D21">
        <f t="shared" si="1"/>
        <v>2682.3265715150242</v>
      </c>
      <c r="E21">
        <f t="shared" si="2"/>
        <v>5182.3265715150246</v>
      </c>
      <c r="F21" s="80">
        <f t="shared" si="3"/>
        <v>5182.3265715150246</v>
      </c>
      <c r="H21">
        <f>'Höhe,Azimuth'!B22</f>
        <v>16.678824175067184</v>
      </c>
      <c r="I21">
        <f t="shared" si="4"/>
        <v>0.1853202686118576</v>
      </c>
      <c r="J21">
        <f t="shared" si="5"/>
        <v>741.28107444743046</v>
      </c>
      <c r="K21">
        <f t="shared" si="6"/>
        <v>3241.2810744474305</v>
      </c>
      <c r="L21" s="80">
        <f t="shared" si="7"/>
        <v>3241.2810744474305</v>
      </c>
      <c r="N21">
        <f>'Höhe,Azimuth'!C22</f>
        <v>19.863005001330681</v>
      </c>
      <c r="O21">
        <f t="shared" si="8"/>
        <v>0.22070005557034089</v>
      </c>
      <c r="P21">
        <f t="shared" si="9"/>
        <v>882.80022228136352</v>
      </c>
      <c r="Q21">
        <f t="shared" si="10"/>
        <v>3382.8002222813634</v>
      </c>
      <c r="R21" s="80">
        <f t="shared" si="11"/>
        <v>3382.8002222813634</v>
      </c>
      <c r="T21">
        <f>'Höhe,Azimuth'!D22</f>
        <v>28.401340554397173</v>
      </c>
      <c r="U21">
        <f t="shared" si="12"/>
        <v>0.31557045060441302</v>
      </c>
      <c r="V21">
        <f t="shared" si="13"/>
        <v>1262.281802417652</v>
      </c>
      <c r="W21">
        <f t="shared" si="14"/>
        <v>3762.2818024176522</v>
      </c>
      <c r="X21" s="80">
        <f t="shared" si="15"/>
        <v>3762.2818024176522</v>
      </c>
      <c r="Z21">
        <f>'Höhe,Azimuth'!E22</f>
        <v>38.676043537106636</v>
      </c>
      <c r="AA21">
        <f t="shared" si="16"/>
        <v>0.42973381707896263</v>
      </c>
      <c r="AB21">
        <f t="shared" si="17"/>
        <v>1718.9352683158506</v>
      </c>
      <c r="AC21">
        <f t="shared" si="18"/>
        <v>4218.9352683158504</v>
      </c>
      <c r="AD21" s="80">
        <f t="shared" si="19"/>
        <v>4218.9352683158504</v>
      </c>
      <c r="AF21">
        <f>'Höhe,Azimuth'!F22</f>
        <v>49.823284631899419</v>
      </c>
      <c r="AG21">
        <f t="shared" si="20"/>
        <v>0.55359205146554913</v>
      </c>
      <c r="AH21">
        <f t="shared" si="21"/>
        <v>2214.3682058621966</v>
      </c>
      <c r="AI21">
        <f t="shared" si="22"/>
        <v>4714.3682058621962</v>
      </c>
      <c r="AJ21" s="80">
        <f t="shared" si="23"/>
        <v>4714.3682058621962</v>
      </c>
      <c r="AL21">
        <f>'Höhe,Azimuth'!G22</f>
        <v>57.49634760770423</v>
      </c>
      <c r="AM21">
        <f t="shared" si="24"/>
        <v>0.63884830675226922</v>
      </c>
      <c r="AN21">
        <f t="shared" si="25"/>
        <v>2555.3932270090768</v>
      </c>
      <c r="AO21">
        <f t="shared" si="26"/>
        <v>5055.3932270090772</v>
      </c>
      <c r="AP21" s="80">
        <f t="shared" si="27"/>
        <v>5055.3932270090772</v>
      </c>
    </row>
    <row r="22" spans="1:42" x14ac:dyDescent="0.2">
      <c r="A22" s="75">
        <f>'Höhe,Azimuth'!A23</f>
        <v>11</v>
      </c>
      <c r="B22">
        <f>'Höhe,Azimuth'!H23</f>
        <v>63.558696085769277</v>
      </c>
      <c r="C22">
        <f t="shared" si="0"/>
        <v>0.70620773428632533</v>
      </c>
      <c r="D22">
        <f t="shared" si="1"/>
        <v>2824.8309371453015</v>
      </c>
      <c r="E22">
        <f t="shared" si="2"/>
        <v>5324.8309371453015</v>
      </c>
      <c r="F22" s="80">
        <f t="shared" si="3"/>
        <v>5324.8309371453015</v>
      </c>
      <c r="H22">
        <f>'Höhe,Azimuth'!B23</f>
        <v>18.259041660573285</v>
      </c>
      <c r="I22">
        <f t="shared" si="4"/>
        <v>0.2028782406730365</v>
      </c>
      <c r="J22">
        <f t="shared" si="5"/>
        <v>811.51296269214606</v>
      </c>
      <c r="K22">
        <f t="shared" si="6"/>
        <v>3311.5129626921462</v>
      </c>
      <c r="L22" s="80">
        <f t="shared" si="7"/>
        <v>3311.5129626921462</v>
      </c>
      <c r="N22">
        <f>'Höhe,Azimuth'!C23</f>
        <v>21.511921233908552</v>
      </c>
      <c r="O22">
        <f t="shared" si="8"/>
        <v>0.23902134704342837</v>
      </c>
      <c r="P22">
        <f t="shared" si="9"/>
        <v>956.08538817371345</v>
      </c>
      <c r="Q22">
        <f t="shared" si="10"/>
        <v>3456.0853881737135</v>
      </c>
      <c r="R22" s="80">
        <f t="shared" si="11"/>
        <v>3456.0853881737135</v>
      </c>
      <c r="T22">
        <f>'Höhe,Azimuth'!D23</f>
        <v>30.249843173803335</v>
      </c>
      <c r="U22">
        <f t="shared" si="12"/>
        <v>0.33610936859781482</v>
      </c>
      <c r="V22">
        <f t="shared" si="13"/>
        <v>1344.4374743912592</v>
      </c>
      <c r="W22">
        <f t="shared" si="14"/>
        <v>3844.4374743912595</v>
      </c>
      <c r="X22" s="80">
        <f t="shared" si="15"/>
        <v>3844.4374743912595</v>
      </c>
      <c r="Z22">
        <f>'Höhe,Azimuth'!E23</f>
        <v>40.812904361771309</v>
      </c>
      <c r="AA22">
        <f t="shared" si="16"/>
        <v>0.45347671513079235</v>
      </c>
      <c r="AB22">
        <f t="shared" si="17"/>
        <v>1813.9068605231694</v>
      </c>
      <c r="AC22">
        <f t="shared" si="18"/>
        <v>4313.9068605231696</v>
      </c>
      <c r="AD22" s="80">
        <f t="shared" si="19"/>
        <v>4313.9068605231696</v>
      </c>
      <c r="AF22">
        <f>'Höhe,Azimuth'!F23</f>
        <v>52.386907167457508</v>
      </c>
      <c r="AG22">
        <f t="shared" si="20"/>
        <v>0.58207674630508344</v>
      </c>
      <c r="AH22">
        <f t="shared" si="21"/>
        <v>2328.3069852203339</v>
      </c>
      <c r="AI22">
        <f t="shared" si="22"/>
        <v>4828.3069852203334</v>
      </c>
      <c r="AJ22" s="80">
        <f t="shared" si="23"/>
        <v>4828.3069852203334</v>
      </c>
      <c r="AL22">
        <f>'Höhe,Azimuth'!G23</f>
        <v>60.491152833993716</v>
      </c>
      <c r="AM22">
        <f t="shared" si="24"/>
        <v>0.67212392037770796</v>
      </c>
      <c r="AN22">
        <f t="shared" si="25"/>
        <v>2688.4956815108317</v>
      </c>
      <c r="AO22">
        <f t="shared" si="26"/>
        <v>5188.4956815108317</v>
      </c>
      <c r="AP22" s="80">
        <f t="shared" si="27"/>
        <v>5188.4956815108317</v>
      </c>
    </row>
    <row r="23" spans="1:42" x14ac:dyDescent="0.2">
      <c r="A23" s="75">
        <f>'Höhe,Azimuth'!A24</f>
        <v>11.35</v>
      </c>
      <c r="B23">
        <f>'Höhe,Azimuth'!H24</f>
        <v>65.185742445378025</v>
      </c>
      <c r="C23">
        <f t="shared" si="0"/>
        <v>0.72428602717086699</v>
      </c>
      <c r="D23">
        <f t="shared" si="1"/>
        <v>2897.1441086834679</v>
      </c>
      <c r="E23">
        <f t="shared" si="2"/>
        <v>5397.1441086834675</v>
      </c>
      <c r="F23" s="80">
        <f t="shared" si="3"/>
        <v>5397.1441086834675</v>
      </c>
      <c r="H23">
        <f>'Höhe,Azimuth'!B24</f>
        <v>19.00167223132269</v>
      </c>
      <c r="I23">
        <f t="shared" si="4"/>
        <v>0.21112969145914101</v>
      </c>
      <c r="J23">
        <f t="shared" si="5"/>
        <v>844.51876583656406</v>
      </c>
      <c r="K23">
        <f t="shared" si="6"/>
        <v>3344.5187658365639</v>
      </c>
      <c r="L23" s="80">
        <f t="shared" si="7"/>
        <v>3344.5187658365639</v>
      </c>
      <c r="N23">
        <f>'Höhe,Azimuth'!C24</f>
        <v>22.288109492587711</v>
      </c>
      <c r="O23">
        <f t="shared" si="8"/>
        <v>0.24764566102875235</v>
      </c>
      <c r="P23">
        <f t="shared" si="9"/>
        <v>990.58264411500943</v>
      </c>
      <c r="Q23">
        <f t="shared" si="10"/>
        <v>3490.5826441150093</v>
      </c>
      <c r="R23" s="80">
        <f t="shared" si="11"/>
        <v>3490.5826441150093</v>
      </c>
      <c r="T23">
        <f>'Höhe,Azimuth'!D24</f>
        <v>31.124754950411649</v>
      </c>
      <c r="U23">
        <f t="shared" si="12"/>
        <v>0.34583061056012943</v>
      </c>
      <c r="V23">
        <f t="shared" si="13"/>
        <v>1383.3224422405176</v>
      </c>
      <c r="W23">
        <f t="shared" si="14"/>
        <v>3883.3224422405174</v>
      </c>
      <c r="X23" s="80">
        <f t="shared" si="15"/>
        <v>3883.3224422405174</v>
      </c>
      <c r="Z23">
        <f>'Höhe,Azimuth'!E24</f>
        <v>41.834292804798402</v>
      </c>
      <c r="AA23">
        <f t="shared" si="16"/>
        <v>0.46482547560887111</v>
      </c>
      <c r="AB23">
        <f t="shared" si="17"/>
        <v>1859.3019024354844</v>
      </c>
      <c r="AC23">
        <f t="shared" si="18"/>
        <v>4359.3019024354844</v>
      </c>
      <c r="AD23" s="80">
        <f t="shared" si="19"/>
        <v>4359.3019024354844</v>
      </c>
      <c r="AF23">
        <f>'Höhe,Azimuth'!F24</f>
        <v>53.635906306749561</v>
      </c>
      <c r="AG23">
        <f t="shared" si="20"/>
        <v>0.59595451451943959</v>
      </c>
      <c r="AH23">
        <f t="shared" si="21"/>
        <v>2383.8180580777585</v>
      </c>
      <c r="AI23">
        <f t="shared" si="22"/>
        <v>4883.8180580777589</v>
      </c>
      <c r="AJ23" s="80">
        <f t="shared" si="23"/>
        <v>4883.8180580777589</v>
      </c>
      <c r="AL23">
        <f>'Höhe,Azimuth'!G24</f>
        <v>61.987968259568902</v>
      </c>
      <c r="AM23">
        <f t="shared" si="24"/>
        <v>0.68875520288409886</v>
      </c>
      <c r="AN23">
        <f t="shared" si="25"/>
        <v>2755.0208115363953</v>
      </c>
      <c r="AO23">
        <f t="shared" si="26"/>
        <v>5255.0208115363948</v>
      </c>
      <c r="AP23" s="80">
        <f t="shared" si="27"/>
        <v>5255.0208115363948</v>
      </c>
    </row>
    <row r="24" spans="1:42" x14ac:dyDescent="0.2">
      <c r="A24" s="75">
        <f>'Höhe,Azimuth'!A25</f>
        <v>11.5</v>
      </c>
      <c r="B24">
        <f>'Höhe,Azimuth'!H25</f>
        <v>65.693631361739349</v>
      </c>
      <c r="C24">
        <f t="shared" si="0"/>
        <v>0.72992923735265947</v>
      </c>
      <c r="D24">
        <f t="shared" si="1"/>
        <v>2919.7169494106379</v>
      </c>
      <c r="E24">
        <f t="shared" si="2"/>
        <v>5419.7169494106383</v>
      </c>
      <c r="F24" s="80">
        <f t="shared" si="3"/>
        <v>5419.7169494106383</v>
      </c>
      <c r="H24">
        <f>'Höhe,Azimuth'!B25</f>
        <v>19.22509278197089</v>
      </c>
      <c r="I24">
        <f t="shared" si="4"/>
        <v>0.21361214202189877</v>
      </c>
      <c r="J24">
        <f t="shared" si="5"/>
        <v>854.44856808759505</v>
      </c>
      <c r="K24">
        <f t="shared" si="6"/>
        <v>3354.448568087595</v>
      </c>
      <c r="L24" s="80">
        <f t="shared" si="7"/>
        <v>3354.448568087595</v>
      </c>
      <c r="N24">
        <f>'Höhe,Azimuth'!C25</f>
        <v>22.521790702982198</v>
      </c>
      <c r="O24">
        <f t="shared" si="8"/>
        <v>0.25024211892202441</v>
      </c>
      <c r="P24">
        <f t="shared" si="9"/>
        <v>1000.9684756880977</v>
      </c>
      <c r="Q24">
        <f t="shared" si="10"/>
        <v>3500.9684756880979</v>
      </c>
      <c r="R24" s="80">
        <f t="shared" si="11"/>
        <v>3500.9684756880979</v>
      </c>
      <c r="T24">
        <f>'Höhe,Azimuth'!D25</f>
        <v>31.38878462379849</v>
      </c>
      <c r="U24">
        <f t="shared" si="12"/>
        <v>0.34876427359776102</v>
      </c>
      <c r="V24">
        <f t="shared" si="13"/>
        <v>1395.0570943910441</v>
      </c>
      <c r="W24">
        <f t="shared" si="14"/>
        <v>3895.0570943910443</v>
      </c>
      <c r="X24" s="80">
        <f t="shared" si="15"/>
        <v>3895.0570943910443</v>
      </c>
      <c r="Z24">
        <f>'Höhe,Azimuth'!E25</f>
        <v>42.143874119437712</v>
      </c>
      <c r="AA24">
        <f t="shared" si="16"/>
        <v>0.46826526799375234</v>
      </c>
      <c r="AB24">
        <f t="shared" si="17"/>
        <v>1873.0610719750093</v>
      </c>
      <c r="AC24">
        <f t="shared" si="18"/>
        <v>4373.0610719750093</v>
      </c>
      <c r="AD24" s="80">
        <f t="shared" si="19"/>
        <v>4373.0610719750093</v>
      </c>
      <c r="AF24">
        <f>'Höhe,Azimuth'!F25</f>
        <v>54.01783735059648</v>
      </c>
      <c r="AG24">
        <f t="shared" si="20"/>
        <v>0.60019819278440534</v>
      </c>
      <c r="AH24">
        <f t="shared" si="21"/>
        <v>2400.7927711376215</v>
      </c>
      <c r="AI24">
        <f t="shared" si="22"/>
        <v>4900.7927711376215</v>
      </c>
      <c r="AJ24" s="80">
        <f t="shared" si="23"/>
        <v>4900.7927711376215</v>
      </c>
      <c r="AL24">
        <f>'Höhe,Azimuth'!G25</f>
        <v>62.451495693790406</v>
      </c>
      <c r="AM24">
        <f t="shared" si="24"/>
        <v>0.69390550770878234</v>
      </c>
      <c r="AN24">
        <f t="shared" si="25"/>
        <v>2775.6220308351294</v>
      </c>
      <c r="AO24">
        <f t="shared" si="26"/>
        <v>5275.6220308351294</v>
      </c>
      <c r="AP24" s="80">
        <f t="shared" si="27"/>
        <v>5275.6220308351294</v>
      </c>
    </row>
    <row r="25" spans="1:42" x14ac:dyDescent="0.2">
      <c r="A25" s="75">
        <f>'Höhe,Azimuth'!A26</f>
        <v>11.8</v>
      </c>
      <c r="B25">
        <f>'Höhe,Azimuth'!H26</f>
        <v>66.327124216323512</v>
      </c>
      <c r="C25">
        <f t="shared" si="0"/>
        <v>0.73696804684803907</v>
      </c>
      <c r="D25">
        <f t="shared" si="1"/>
        <v>2947.8721873921563</v>
      </c>
      <c r="E25">
        <f t="shared" si="2"/>
        <v>5447.8721873921568</v>
      </c>
      <c r="F25" s="80">
        <f t="shared" si="3"/>
        <v>5447.8721873921568</v>
      </c>
      <c r="H25">
        <f>'Höhe,Azimuth'!B26</f>
        <v>19.498091030204677</v>
      </c>
      <c r="I25">
        <f t="shared" si="4"/>
        <v>0.21664545589116307</v>
      </c>
      <c r="J25">
        <f t="shared" si="5"/>
        <v>866.58182356465227</v>
      </c>
      <c r="K25">
        <f t="shared" si="6"/>
        <v>3366.581823564652</v>
      </c>
      <c r="L25" s="80">
        <f t="shared" si="7"/>
        <v>3366.581823564652</v>
      </c>
      <c r="N25">
        <f>'Höhe,Azimuth'!C26</f>
        <v>22.807431773566019</v>
      </c>
      <c r="O25">
        <f t="shared" si="8"/>
        <v>0.25341590859517799</v>
      </c>
      <c r="P25">
        <f t="shared" si="9"/>
        <v>1013.663634380712</v>
      </c>
      <c r="Q25">
        <f t="shared" si="10"/>
        <v>3513.6636343807122</v>
      </c>
      <c r="R25" s="80">
        <f t="shared" si="11"/>
        <v>3513.6636343807122</v>
      </c>
      <c r="T25">
        <f>'Höhe,Azimuth'!D26</f>
        <v>31.711925225492298</v>
      </c>
      <c r="U25">
        <f t="shared" si="12"/>
        <v>0.35235472472769219</v>
      </c>
      <c r="V25">
        <f t="shared" si="13"/>
        <v>1409.4188989107688</v>
      </c>
      <c r="W25">
        <f t="shared" si="14"/>
        <v>3909.4188989107688</v>
      </c>
      <c r="X25" s="80">
        <f t="shared" si="15"/>
        <v>3909.4188989107688</v>
      </c>
      <c r="Z25">
        <f>'Höhe,Azimuth'!E26</f>
        <v>42.52364427158961</v>
      </c>
      <c r="AA25">
        <f t="shared" si="16"/>
        <v>0.47248493635099564</v>
      </c>
      <c r="AB25">
        <f t="shared" si="17"/>
        <v>1889.9397454039827</v>
      </c>
      <c r="AC25">
        <f t="shared" si="18"/>
        <v>4389.9397454039827</v>
      </c>
      <c r="AD25" s="80">
        <f t="shared" si="19"/>
        <v>4389.9397454039827</v>
      </c>
      <c r="AF25">
        <f>'Höhe,Azimuth'!F26</f>
        <v>54.488619651800164</v>
      </c>
      <c r="AG25">
        <f t="shared" si="20"/>
        <v>0.6054291072422241</v>
      </c>
      <c r="AH25">
        <f t="shared" si="21"/>
        <v>2421.7164289688963</v>
      </c>
      <c r="AI25">
        <f t="shared" si="22"/>
        <v>4921.7164289688963</v>
      </c>
      <c r="AJ25" s="80">
        <f t="shared" si="23"/>
        <v>4921.7164289688963</v>
      </c>
      <c r="AL25">
        <f>'Höhe,Azimuth'!G26</f>
        <v>63.026954181099029</v>
      </c>
      <c r="AM25">
        <f t="shared" si="24"/>
        <v>0.70029949090110033</v>
      </c>
      <c r="AN25">
        <f t="shared" si="25"/>
        <v>2801.1979636044011</v>
      </c>
      <c r="AO25">
        <f t="shared" si="26"/>
        <v>5301.1979636044016</v>
      </c>
      <c r="AP25" s="80">
        <f t="shared" si="27"/>
        <v>5301.1979636044016</v>
      </c>
    </row>
    <row r="26" spans="1:42" x14ac:dyDescent="0.2">
      <c r="A26" s="75">
        <f>'Höhe,Azimuth'!A27</f>
        <v>11.99999</v>
      </c>
      <c r="B26">
        <f>'Höhe,Azimuth'!H27</f>
        <v>66.449782846506181</v>
      </c>
      <c r="C26">
        <f t="shared" si="0"/>
        <v>0.73833092051673532</v>
      </c>
      <c r="D26">
        <f t="shared" si="1"/>
        <v>2953.3236820669413</v>
      </c>
      <c r="E26">
        <f t="shared" si="2"/>
        <v>5453.3236820669408</v>
      </c>
      <c r="F26" s="80">
        <f t="shared" si="3"/>
        <v>5453.3236820669408</v>
      </c>
      <c r="H26">
        <f>'Höhe,Azimuth'!B27</f>
        <v>19.550217153055982</v>
      </c>
      <c r="I26">
        <f t="shared" si="4"/>
        <v>0.21722463503395537</v>
      </c>
      <c r="J26">
        <f t="shared" si="5"/>
        <v>868.89854013582146</v>
      </c>
      <c r="K26">
        <f t="shared" si="6"/>
        <v>3368.8985401358213</v>
      </c>
      <c r="L26" s="80">
        <f t="shared" si="7"/>
        <v>3368.8985401358213</v>
      </c>
      <c r="N26">
        <f>'Höhe,Azimuth'!C27</f>
        <v>22.861985178295978</v>
      </c>
      <c r="O26">
        <f t="shared" si="8"/>
        <v>0.25402205753662199</v>
      </c>
      <c r="P26">
        <f t="shared" si="9"/>
        <v>1016.0882301464879</v>
      </c>
      <c r="Q26">
        <f t="shared" si="10"/>
        <v>3516.0882301464881</v>
      </c>
      <c r="R26" s="80">
        <f t="shared" si="11"/>
        <v>3516.0882301464881</v>
      </c>
      <c r="T26">
        <f>'Höhe,Azimuth'!D27</f>
        <v>31.773691449130272</v>
      </c>
      <c r="U26">
        <f t="shared" si="12"/>
        <v>0.35304101610144745</v>
      </c>
      <c r="V26">
        <f t="shared" si="13"/>
        <v>1412.1640644057898</v>
      </c>
      <c r="W26">
        <f t="shared" si="14"/>
        <v>3912.1640644057898</v>
      </c>
      <c r="X26" s="80">
        <f t="shared" si="15"/>
        <v>3912.1640644057898</v>
      </c>
      <c r="Z26">
        <f>'Höhe,Azimuth'!E27</f>
        <v>42.596346797963747</v>
      </c>
      <c r="AA26">
        <f t="shared" si="16"/>
        <v>0.47329274219959722</v>
      </c>
      <c r="AB26">
        <f t="shared" si="17"/>
        <v>1893.1709687983889</v>
      </c>
      <c r="AC26">
        <f t="shared" si="18"/>
        <v>4393.1709687983894</v>
      </c>
      <c r="AD26" s="80">
        <f t="shared" si="19"/>
        <v>4393.1709687983894</v>
      </c>
      <c r="AF26">
        <f>'Höhe,Azimuth'!F27</f>
        <v>54.579036651025113</v>
      </c>
      <c r="AG26">
        <f t="shared" si="20"/>
        <v>0.60643374056694566</v>
      </c>
      <c r="AH26">
        <f t="shared" si="21"/>
        <v>2425.7349622677825</v>
      </c>
      <c r="AI26">
        <f t="shared" si="22"/>
        <v>4925.734962267783</v>
      </c>
      <c r="AJ26" s="80">
        <f t="shared" si="23"/>
        <v>4925.734962267783</v>
      </c>
      <c r="AL26">
        <f>'Höhe,Azimuth'!G27</f>
        <v>63.138014821289318</v>
      </c>
      <c r="AM26">
        <f t="shared" si="24"/>
        <v>0.70153349801432574</v>
      </c>
      <c r="AN26">
        <f t="shared" si="25"/>
        <v>2806.1339920573027</v>
      </c>
      <c r="AO26">
        <f t="shared" si="26"/>
        <v>5306.1339920573027</v>
      </c>
      <c r="AP26" s="80">
        <f t="shared" si="27"/>
        <v>5306.1339920573027</v>
      </c>
    </row>
    <row r="27" spans="1:42" x14ac:dyDescent="0.2">
      <c r="A27" s="75">
        <f>'Höhe,Azimuth'!A28</f>
        <v>12.00001</v>
      </c>
      <c r="B27">
        <f>'Höhe,Azimuth'!H28</f>
        <v>66.449782846506181</v>
      </c>
      <c r="C27">
        <f t="shared" si="0"/>
        <v>0.73833092051673532</v>
      </c>
      <c r="D27">
        <f t="shared" si="1"/>
        <v>2953.3236820669413</v>
      </c>
      <c r="E27">
        <f t="shared" si="2"/>
        <v>5453.3236820669408</v>
      </c>
      <c r="F27" s="80">
        <f t="shared" si="3"/>
        <v>5453.3236820669408</v>
      </c>
      <c r="H27">
        <f>'Höhe,Azimuth'!B28</f>
        <v>19.550217153055982</v>
      </c>
      <c r="I27">
        <f t="shared" si="4"/>
        <v>0.21722463503395537</v>
      </c>
      <c r="J27">
        <f t="shared" si="5"/>
        <v>868.89854013582146</v>
      </c>
      <c r="K27">
        <f t="shared" si="6"/>
        <v>3368.8985401358213</v>
      </c>
      <c r="L27" s="80">
        <f t="shared" si="7"/>
        <v>3368.8985401358213</v>
      </c>
      <c r="N27">
        <f>'Höhe,Azimuth'!C28</f>
        <v>22.861985178295978</v>
      </c>
      <c r="O27">
        <f t="shared" si="8"/>
        <v>0.25402205753662199</v>
      </c>
      <c r="P27">
        <f t="shared" si="9"/>
        <v>1016.0882301464879</v>
      </c>
      <c r="Q27">
        <f t="shared" si="10"/>
        <v>3516.0882301464881</v>
      </c>
      <c r="R27" s="80">
        <f t="shared" si="11"/>
        <v>3516.0882301464881</v>
      </c>
      <c r="T27">
        <f>'Höhe,Azimuth'!D28</f>
        <v>31.773691449130272</v>
      </c>
      <c r="U27">
        <f t="shared" si="12"/>
        <v>0.35304101610144745</v>
      </c>
      <c r="V27">
        <f t="shared" si="13"/>
        <v>1412.1640644057898</v>
      </c>
      <c r="W27">
        <f t="shared" si="14"/>
        <v>3912.1640644057898</v>
      </c>
      <c r="X27" s="80">
        <f t="shared" si="15"/>
        <v>3912.1640644057898</v>
      </c>
      <c r="Z27">
        <f>'Höhe,Azimuth'!E28</f>
        <v>42.596346797963747</v>
      </c>
      <c r="AA27">
        <f t="shared" si="16"/>
        <v>0.47329274219959722</v>
      </c>
      <c r="AB27">
        <f t="shared" si="17"/>
        <v>1893.1709687983889</v>
      </c>
      <c r="AC27">
        <f t="shared" si="18"/>
        <v>4393.1709687983894</v>
      </c>
      <c r="AD27" s="80">
        <f t="shared" si="19"/>
        <v>4393.1709687983894</v>
      </c>
      <c r="AF27">
        <f>'Höhe,Azimuth'!F28</f>
        <v>54.579036651025113</v>
      </c>
      <c r="AG27">
        <f t="shared" si="20"/>
        <v>0.60643374056694566</v>
      </c>
      <c r="AH27">
        <f t="shared" si="21"/>
        <v>2425.7349622677825</v>
      </c>
      <c r="AI27">
        <f t="shared" si="22"/>
        <v>4925.734962267783</v>
      </c>
      <c r="AJ27" s="80">
        <f t="shared" si="23"/>
        <v>4925.734962267783</v>
      </c>
      <c r="AL27">
        <f>'Höhe,Azimuth'!G28</f>
        <v>63.138014821289318</v>
      </c>
      <c r="AM27">
        <f t="shared" si="24"/>
        <v>0.70153349801432574</v>
      </c>
      <c r="AN27">
        <f t="shared" si="25"/>
        <v>2806.1339920573027</v>
      </c>
      <c r="AO27">
        <f t="shared" si="26"/>
        <v>5306.1339920573027</v>
      </c>
      <c r="AP27" s="80">
        <f t="shared" si="27"/>
        <v>5306.1339920573027</v>
      </c>
    </row>
    <row r="28" spans="1:42" x14ac:dyDescent="0.2">
      <c r="A28" s="75">
        <f>'Höhe,Azimuth'!A29</f>
        <v>12.2</v>
      </c>
      <c r="B28">
        <f>'Höhe,Azimuth'!H29</f>
        <v>66.327124216323512</v>
      </c>
      <c r="C28">
        <f>B28/90</f>
        <v>0.73696804684803907</v>
      </c>
      <c r="D28">
        <f t="shared" si="1"/>
        <v>2947.8721873921563</v>
      </c>
      <c r="E28">
        <f t="shared" si="2"/>
        <v>5447.8721873921568</v>
      </c>
      <c r="F28" s="80">
        <f t="shared" si="3"/>
        <v>5447.8721873921568</v>
      </c>
      <c r="H28">
        <f>'Höhe,Azimuth'!B29</f>
        <v>19.498091030204677</v>
      </c>
      <c r="I28">
        <f t="shared" si="4"/>
        <v>0.21664545589116307</v>
      </c>
      <c r="J28">
        <f t="shared" si="5"/>
        <v>866.58182356465227</v>
      </c>
      <c r="K28">
        <f t="shared" si="6"/>
        <v>3366.581823564652</v>
      </c>
      <c r="L28" s="80">
        <f t="shared" si="7"/>
        <v>3366.581823564652</v>
      </c>
      <c r="N28">
        <f>'Höhe,Azimuth'!C29</f>
        <v>22.807431773566019</v>
      </c>
      <c r="O28">
        <f t="shared" si="8"/>
        <v>0.25341590859517799</v>
      </c>
      <c r="P28">
        <f t="shared" si="9"/>
        <v>1013.663634380712</v>
      </c>
      <c r="Q28">
        <f t="shared" si="10"/>
        <v>3513.6636343807122</v>
      </c>
      <c r="R28" s="80">
        <f t="shared" si="11"/>
        <v>3513.6636343807122</v>
      </c>
      <c r="T28">
        <f>'Höhe,Azimuth'!D29</f>
        <v>31.711925225492298</v>
      </c>
      <c r="U28">
        <f t="shared" si="12"/>
        <v>0.35235472472769219</v>
      </c>
      <c r="V28">
        <f t="shared" si="13"/>
        <v>1409.4188989107688</v>
      </c>
      <c r="W28">
        <f t="shared" si="14"/>
        <v>3909.4188989107688</v>
      </c>
      <c r="X28" s="80">
        <f t="shared" si="15"/>
        <v>3909.4188989107688</v>
      </c>
      <c r="Z28">
        <f>'Höhe,Azimuth'!E29</f>
        <v>42.52364427158961</v>
      </c>
      <c r="AA28">
        <f t="shared" si="16"/>
        <v>0.47248493635099564</v>
      </c>
      <c r="AB28">
        <f t="shared" si="17"/>
        <v>1889.9397454039827</v>
      </c>
      <c r="AC28">
        <f t="shared" si="18"/>
        <v>4389.9397454039827</v>
      </c>
      <c r="AD28" s="80">
        <f t="shared" si="19"/>
        <v>4389.9397454039827</v>
      </c>
      <c r="AF28">
        <f>'Höhe,Azimuth'!F29</f>
        <v>54.488619651800164</v>
      </c>
      <c r="AG28">
        <f t="shared" si="20"/>
        <v>0.6054291072422241</v>
      </c>
      <c r="AH28">
        <f t="shared" si="21"/>
        <v>2421.7164289688963</v>
      </c>
      <c r="AI28">
        <f t="shared" si="22"/>
        <v>4921.7164289688963</v>
      </c>
      <c r="AJ28" s="80">
        <f t="shared" si="23"/>
        <v>4921.7164289688963</v>
      </c>
      <c r="AL28">
        <f>'Höhe,Azimuth'!G29</f>
        <v>63.026954181099029</v>
      </c>
      <c r="AM28">
        <f t="shared" si="24"/>
        <v>0.70029949090110033</v>
      </c>
      <c r="AN28">
        <f t="shared" si="25"/>
        <v>2801.1979636044011</v>
      </c>
      <c r="AO28">
        <f t="shared" si="26"/>
        <v>5301.1979636044016</v>
      </c>
      <c r="AP28" s="80">
        <f t="shared" si="27"/>
        <v>5301.1979636044016</v>
      </c>
    </row>
    <row r="29" spans="1:42" x14ac:dyDescent="0.2">
      <c r="A29" s="75">
        <f>'Höhe,Azimuth'!A30</f>
        <v>12.5</v>
      </c>
      <c r="B29">
        <f>'Höhe,Azimuth'!H30</f>
        <v>65.693631361739349</v>
      </c>
      <c r="C29">
        <f t="shared" si="0"/>
        <v>0.72992923735265947</v>
      </c>
      <c r="D29">
        <f t="shared" si="1"/>
        <v>2919.7169494106379</v>
      </c>
      <c r="E29">
        <f t="shared" si="2"/>
        <v>5419.7169494106383</v>
      </c>
      <c r="F29" s="80">
        <f t="shared" si="3"/>
        <v>5419.7169494106383</v>
      </c>
      <c r="H29">
        <f>'Höhe,Azimuth'!B30</f>
        <v>19.22509278197089</v>
      </c>
      <c r="I29">
        <f t="shared" si="4"/>
        <v>0.21361214202189877</v>
      </c>
      <c r="J29">
        <f t="shared" si="5"/>
        <v>854.44856808759505</v>
      </c>
      <c r="K29">
        <f t="shared" si="6"/>
        <v>3354.448568087595</v>
      </c>
      <c r="L29" s="80">
        <f t="shared" si="7"/>
        <v>3354.448568087595</v>
      </c>
      <c r="N29">
        <f>'Höhe,Azimuth'!C30</f>
        <v>22.521790702982198</v>
      </c>
      <c r="O29">
        <f t="shared" si="8"/>
        <v>0.25024211892202441</v>
      </c>
      <c r="P29">
        <f t="shared" si="9"/>
        <v>1000.9684756880977</v>
      </c>
      <c r="Q29">
        <f t="shared" si="10"/>
        <v>3500.9684756880979</v>
      </c>
      <c r="R29" s="80">
        <f t="shared" si="11"/>
        <v>3500.9684756880979</v>
      </c>
      <c r="T29">
        <f>'Höhe,Azimuth'!D30</f>
        <v>31.38878462379849</v>
      </c>
      <c r="U29">
        <f t="shared" si="12"/>
        <v>0.34876427359776102</v>
      </c>
      <c r="V29">
        <f t="shared" si="13"/>
        <v>1395.0570943910441</v>
      </c>
      <c r="W29">
        <f t="shared" si="14"/>
        <v>3895.0570943910443</v>
      </c>
      <c r="X29" s="80">
        <f t="shared" si="15"/>
        <v>3895.0570943910443</v>
      </c>
      <c r="Z29">
        <f>'Höhe,Azimuth'!E30</f>
        <v>42.143874119437712</v>
      </c>
      <c r="AA29">
        <f t="shared" si="16"/>
        <v>0.46826526799375234</v>
      </c>
      <c r="AB29">
        <f t="shared" si="17"/>
        <v>1873.0610719750093</v>
      </c>
      <c r="AC29">
        <f t="shared" si="18"/>
        <v>4373.0610719750093</v>
      </c>
      <c r="AD29" s="80">
        <f t="shared" si="19"/>
        <v>4373.0610719750093</v>
      </c>
      <c r="AF29">
        <f>'Höhe,Azimuth'!F30</f>
        <v>54.01783735059648</v>
      </c>
      <c r="AG29">
        <f t="shared" si="20"/>
        <v>0.60019819278440534</v>
      </c>
      <c r="AH29">
        <f t="shared" si="21"/>
        <v>2400.7927711376215</v>
      </c>
      <c r="AI29">
        <f t="shared" si="22"/>
        <v>4900.7927711376215</v>
      </c>
      <c r="AJ29" s="80">
        <f t="shared" si="23"/>
        <v>4900.7927711376215</v>
      </c>
      <c r="AL29">
        <f>'Höhe,Azimuth'!G30</f>
        <v>62.451495693790406</v>
      </c>
      <c r="AM29">
        <f t="shared" si="24"/>
        <v>0.69390550770878234</v>
      </c>
      <c r="AN29">
        <f t="shared" si="25"/>
        <v>2775.6220308351294</v>
      </c>
      <c r="AO29">
        <f t="shared" si="26"/>
        <v>5275.6220308351294</v>
      </c>
      <c r="AP29" s="80">
        <f t="shared" si="27"/>
        <v>5275.6220308351294</v>
      </c>
    </row>
    <row r="30" spans="1:42" x14ac:dyDescent="0.2">
      <c r="A30" s="75">
        <f>'Höhe,Azimuth'!A31</f>
        <v>12.65</v>
      </c>
      <c r="B30">
        <f>'Höhe,Azimuth'!H31</f>
        <v>65.185742445378025</v>
      </c>
      <c r="C30">
        <f t="shared" si="0"/>
        <v>0.72428602717086699</v>
      </c>
      <c r="D30">
        <f t="shared" si="1"/>
        <v>2897.1441086834679</v>
      </c>
      <c r="E30">
        <f t="shared" si="2"/>
        <v>5397.1441086834675</v>
      </c>
      <c r="F30" s="80">
        <f t="shared" si="3"/>
        <v>5397.1441086834675</v>
      </c>
      <c r="H30">
        <f>'Höhe,Azimuth'!B31</f>
        <v>19.00167223132269</v>
      </c>
      <c r="I30">
        <f t="shared" si="4"/>
        <v>0.21112969145914101</v>
      </c>
      <c r="J30">
        <f t="shared" si="5"/>
        <v>844.51876583656406</v>
      </c>
      <c r="K30">
        <f t="shared" si="6"/>
        <v>3344.5187658365639</v>
      </c>
      <c r="L30" s="80">
        <f t="shared" si="7"/>
        <v>3344.5187658365639</v>
      </c>
      <c r="N30">
        <f>'Höhe,Azimuth'!C31</f>
        <v>22.288109492587711</v>
      </c>
      <c r="O30">
        <f t="shared" si="8"/>
        <v>0.24764566102875235</v>
      </c>
      <c r="P30">
        <f t="shared" si="9"/>
        <v>990.58264411500943</v>
      </c>
      <c r="Q30">
        <f t="shared" si="10"/>
        <v>3490.5826441150093</v>
      </c>
      <c r="R30" s="80">
        <f t="shared" si="11"/>
        <v>3490.5826441150093</v>
      </c>
      <c r="T30">
        <f>'Höhe,Azimuth'!D31</f>
        <v>31.124754950411649</v>
      </c>
      <c r="U30">
        <f t="shared" si="12"/>
        <v>0.34583061056012943</v>
      </c>
      <c r="V30">
        <f t="shared" si="13"/>
        <v>1383.3224422405176</v>
      </c>
      <c r="W30">
        <f t="shared" si="14"/>
        <v>3883.3224422405174</v>
      </c>
      <c r="X30" s="80">
        <f t="shared" si="15"/>
        <v>3883.3224422405174</v>
      </c>
      <c r="Z30">
        <f>'Höhe,Azimuth'!E31</f>
        <v>41.834292804798402</v>
      </c>
      <c r="AA30">
        <f t="shared" si="16"/>
        <v>0.46482547560887111</v>
      </c>
      <c r="AB30">
        <f t="shared" si="17"/>
        <v>1859.3019024354844</v>
      </c>
      <c r="AC30">
        <f t="shared" si="18"/>
        <v>4359.3019024354844</v>
      </c>
      <c r="AD30" s="80">
        <f t="shared" si="19"/>
        <v>4359.3019024354844</v>
      </c>
      <c r="AF30">
        <f>'Höhe,Azimuth'!F31</f>
        <v>53.635906306749561</v>
      </c>
      <c r="AG30">
        <f t="shared" si="20"/>
        <v>0.59595451451943959</v>
      </c>
      <c r="AH30">
        <f t="shared" si="21"/>
        <v>2383.8180580777585</v>
      </c>
      <c r="AI30">
        <f t="shared" si="22"/>
        <v>4883.8180580777589</v>
      </c>
      <c r="AJ30" s="80">
        <f t="shared" si="23"/>
        <v>4883.8180580777589</v>
      </c>
      <c r="AL30">
        <f>'Höhe,Azimuth'!G31</f>
        <v>61.987968259568902</v>
      </c>
      <c r="AM30">
        <f t="shared" si="24"/>
        <v>0.68875520288409886</v>
      </c>
      <c r="AN30">
        <f t="shared" si="25"/>
        <v>2755.0208115363953</v>
      </c>
      <c r="AO30">
        <f t="shared" si="26"/>
        <v>5255.0208115363948</v>
      </c>
      <c r="AP30" s="80">
        <f t="shared" si="27"/>
        <v>5255.0208115363948</v>
      </c>
    </row>
    <row r="31" spans="1:42" x14ac:dyDescent="0.2">
      <c r="A31" s="75">
        <f>'Höhe,Azimuth'!A32</f>
        <v>13</v>
      </c>
      <c r="B31">
        <f>'Höhe,Azimuth'!H32</f>
        <v>63.558696085769277</v>
      </c>
      <c r="C31">
        <f t="shared" si="0"/>
        <v>0.70620773428632533</v>
      </c>
      <c r="D31">
        <f t="shared" si="1"/>
        <v>2824.8309371453015</v>
      </c>
      <c r="E31">
        <f t="shared" si="2"/>
        <v>5324.8309371453015</v>
      </c>
      <c r="F31" s="80">
        <f t="shared" si="3"/>
        <v>5324.8309371453015</v>
      </c>
      <c r="H31">
        <f>'Höhe,Azimuth'!B32</f>
        <v>18.259041660573285</v>
      </c>
      <c r="I31">
        <f t="shared" si="4"/>
        <v>0.2028782406730365</v>
      </c>
      <c r="J31">
        <f t="shared" si="5"/>
        <v>811.51296269214606</v>
      </c>
      <c r="K31">
        <f t="shared" si="6"/>
        <v>3311.5129626921462</v>
      </c>
      <c r="L31" s="80">
        <f t="shared" si="7"/>
        <v>3311.5129626921462</v>
      </c>
      <c r="N31">
        <f>'Höhe,Azimuth'!C32</f>
        <v>21.511921233908552</v>
      </c>
      <c r="O31">
        <f t="shared" si="8"/>
        <v>0.23902134704342837</v>
      </c>
      <c r="P31">
        <f t="shared" si="9"/>
        <v>956.08538817371345</v>
      </c>
      <c r="Q31">
        <f t="shared" si="10"/>
        <v>3456.0853881737135</v>
      </c>
      <c r="R31" s="80">
        <f t="shared" si="11"/>
        <v>3456.0853881737135</v>
      </c>
      <c r="T31">
        <f>'Höhe,Azimuth'!D32</f>
        <v>30.249843173803335</v>
      </c>
      <c r="U31">
        <f t="shared" si="12"/>
        <v>0.33610936859781482</v>
      </c>
      <c r="V31">
        <f t="shared" si="13"/>
        <v>1344.4374743912592</v>
      </c>
      <c r="W31">
        <f t="shared" si="14"/>
        <v>3844.4374743912595</v>
      </c>
      <c r="X31" s="80">
        <f t="shared" si="15"/>
        <v>3844.4374743912595</v>
      </c>
      <c r="Z31">
        <f>'Höhe,Azimuth'!E32</f>
        <v>40.812904361771309</v>
      </c>
      <c r="AA31">
        <f t="shared" si="16"/>
        <v>0.45347671513079235</v>
      </c>
      <c r="AB31">
        <f t="shared" si="17"/>
        <v>1813.9068605231694</v>
      </c>
      <c r="AC31">
        <f t="shared" si="18"/>
        <v>4313.9068605231696</v>
      </c>
      <c r="AD31" s="80">
        <f t="shared" si="19"/>
        <v>4313.9068605231696</v>
      </c>
      <c r="AF31">
        <f>'Höhe,Azimuth'!F32</f>
        <v>52.386907167457508</v>
      </c>
      <c r="AG31">
        <f t="shared" si="20"/>
        <v>0.58207674630508344</v>
      </c>
      <c r="AH31">
        <f t="shared" si="21"/>
        <v>2328.3069852203339</v>
      </c>
      <c r="AI31">
        <f t="shared" si="22"/>
        <v>4828.3069852203334</v>
      </c>
      <c r="AJ31" s="80">
        <f t="shared" si="23"/>
        <v>4828.3069852203334</v>
      </c>
      <c r="AL31">
        <f>'Höhe,Azimuth'!G32</f>
        <v>60.491152833993716</v>
      </c>
      <c r="AM31">
        <f t="shared" si="24"/>
        <v>0.67212392037770796</v>
      </c>
      <c r="AN31">
        <f t="shared" si="25"/>
        <v>2688.4956815108317</v>
      </c>
      <c r="AO31">
        <f t="shared" si="26"/>
        <v>5188.4956815108317</v>
      </c>
      <c r="AP31" s="80">
        <f t="shared" si="27"/>
        <v>5188.4956815108317</v>
      </c>
    </row>
    <row r="32" spans="1:42" x14ac:dyDescent="0.2">
      <c r="A32" s="75">
        <f>'Höhe,Azimuth'!A33</f>
        <v>13.5</v>
      </c>
      <c r="B32">
        <f>'Höhe,Azimuth'!H33</f>
        <v>60.352347859088042</v>
      </c>
      <c r="C32">
        <f t="shared" si="0"/>
        <v>0.67058164287875599</v>
      </c>
      <c r="D32">
        <f t="shared" si="1"/>
        <v>2682.3265715150242</v>
      </c>
      <c r="E32">
        <f t="shared" si="2"/>
        <v>5182.3265715150246</v>
      </c>
      <c r="F32" s="80">
        <f t="shared" si="3"/>
        <v>5182.3265715150246</v>
      </c>
      <c r="H32">
        <f>'Höhe,Azimuth'!B33</f>
        <v>16.678824175067184</v>
      </c>
      <c r="I32">
        <f t="shared" si="4"/>
        <v>0.1853202686118576</v>
      </c>
      <c r="J32">
        <f t="shared" si="5"/>
        <v>741.28107444743046</v>
      </c>
      <c r="K32">
        <f t="shared" si="6"/>
        <v>3241.2810744474305</v>
      </c>
      <c r="L32" s="80">
        <f t="shared" si="7"/>
        <v>3241.2810744474305</v>
      </c>
      <c r="N32">
        <f>'Höhe,Azimuth'!C33</f>
        <v>19.863005001330681</v>
      </c>
      <c r="O32">
        <f t="shared" si="8"/>
        <v>0.22070005557034089</v>
      </c>
      <c r="P32">
        <f t="shared" si="9"/>
        <v>882.80022228136352</v>
      </c>
      <c r="Q32">
        <f t="shared" si="10"/>
        <v>3382.8002222813634</v>
      </c>
      <c r="R32" s="80">
        <f t="shared" si="11"/>
        <v>3382.8002222813634</v>
      </c>
      <c r="T32">
        <f>'Höhe,Azimuth'!D33</f>
        <v>28.401340554397173</v>
      </c>
      <c r="U32">
        <f t="shared" si="12"/>
        <v>0.31557045060441302</v>
      </c>
      <c r="V32">
        <f t="shared" si="13"/>
        <v>1262.281802417652</v>
      </c>
      <c r="W32">
        <f t="shared" si="14"/>
        <v>3762.2818024176522</v>
      </c>
      <c r="X32" s="80">
        <f t="shared" si="15"/>
        <v>3762.2818024176522</v>
      </c>
      <c r="Z32">
        <f>'Höhe,Azimuth'!E33</f>
        <v>38.676043537106636</v>
      </c>
      <c r="AA32">
        <f t="shared" si="16"/>
        <v>0.42973381707896263</v>
      </c>
      <c r="AB32">
        <f t="shared" si="17"/>
        <v>1718.9352683158506</v>
      </c>
      <c r="AC32">
        <f t="shared" si="18"/>
        <v>4218.9352683158504</v>
      </c>
      <c r="AD32" s="80">
        <f t="shared" si="19"/>
        <v>4218.9352683158504</v>
      </c>
      <c r="AF32">
        <f>'Höhe,Azimuth'!F33</f>
        <v>49.823284631899419</v>
      </c>
      <c r="AG32">
        <f t="shared" si="20"/>
        <v>0.55359205146554913</v>
      </c>
      <c r="AH32">
        <f t="shared" si="21"/>
        <v>2214.3682058621966</v>
      </c>
      <c r="AI32">
        <f t="shared" si="22"/>
        <v>4714.3682058621962</v>
      </c>
      <c r="AJ32" s="80">
        <f t="shared" si="23"/>
        <v>4714.3682058621962</v>
      </c>
      <c r="AL32">
        <f>'Höhe,Azimuth'!G33</f>
        <v>57.49634760770423</v>
      </c>
      <c r="AM32">
        <f t="shared" si="24"/>
        <v>0.63884830675226922</v>
      </c>
      <c r="AN32">
        <f t="shared" si="25"/>
        <v>2555.3932270090768</v>
      </c>
      <c r="AO32">
        <f t="shared" si="26"/>
        <v>5055.3932270090772</v>
      </c>
      <c r="AP32" s="80">
        <f t="shared" si="27"/>
        <v>5055.3932270090772</v>
      </c>
    </row>
    <row r="33" spans="1:42" x14ac:dyDescent="0.2">
      <c r="A33" s="75">
        <f>'Höhe,Azimuth'!A34</f>
        <v>14</v>
      </c>
      <c r="B33">
        <f>'Höhe,Azimuth'!H34</f>
        <v>56.39636600557359</v>
      </c>
      <c r="C33">
        <f t="shared" si="0"/>
        <v>0.62662628895081762</v>
      </c>
      <c r="D33">
        <f t="shared" si="1"/>
        <v>2506.5051558032706</v>
      </c>
      <c r="E33">
        <f t="shared" si="2"/>
        <v>5006.5051558032701</v>
      </c>
      <c r="F33" s="80">
        <f t="shared" si="3"/>
        <v>5006.5051558032701</v>
      </c>
      <c r="H33">
        <f>'Höhe,Azimuth'!B34</f>
        <v>14.525378948821444</v>
      </c>
      <c r="I33">
        <f t="shared" si="4"/>
        <v>0.16139309943134938</v>
      </c>
      <c r="J33">
        <f t="shared" si="5"/>
        <v>645.57239772539754</v>
      </c>
      <c r="K33">
        <f t="shared" si="6"/>
        <v>3145.5723977253974</v>
      </c>
      <c r="L33" s="80">
        <f t="shared" si="7"/>
        <v>3145.5723977253974</v>
      </c>
      <c r="N33">
        <f>'Höhe,Azimuth'!C34</f>
        <v>17.621530430521144</v>
      </c>
      <c r="O33">
        <f t="shared" si="8"/>
        <v>0.19579478256134605</v>
      </c>
      <c r="P33">
        <f t="shared" si="9"/>
        <v>783.17913024538416</v>
      </c>
      <c r="Q33">
        <f t="shared" si="10"/>
        <v>3283.1791302453839</v>
      </c>
      <c r="R33" s="80">
        <f t="shared" si="11"/>
        <v>3283.1791302453839</v>
      </c>
      <c r="T33">
        <f>'Höhe,Azimuth'!D34</f>
        <v>25.909015831129999</v>
      </c>
      <c r="U33">
        <f t="shared" si="12"/>
        <v>0.2878779536792222</v>
      </c>
      <c r="V33">
        <f t="shared" si="13"/>
        <v>1151.5118147168887</v>
      </c>
      <c r="W33">
        <f t="shared" si="14"/>
        <v>3651.5118147168887</v>
      </c>
      <c r="X33" s="80">
        <f t="shared" si="15"/>
        <v>3651.5118147168887</v>
      </c>
      <c r="Z33">
        <f>'Höhe,Azimuth'!E34</f>
        <v>35.835553416340765</v>
      </c>
      <c r="AA33">
        <f t="shared" si="16"/>
        <v>0.3981728157371196</v>
      </c>
      <c r="AB33">
        <f t="shared" si="17"/>
        <v>1592.6912629484784</v>
      </c>
      <c r="AC33">
        <f t="shared" si="18"/>
        <v>4092.6912629484787</v>
      </c>
      <c r="AD33" s="80">
        <f t="shared" si="19"/>
        <v>4092.6912629484787</v>
      </c>
      <c r="AF33">
        <f>'Höhe,Azimuth'!F34</f>
        <v>46.502536317780965</v>
      </c>
      <c r="AG33">
        <f t="shared" si="20"/>
        <v>0.51669484797534404</v>
      </c>
      <c r="AH33">
        <f t="shared" si="21"/>
        <v>2066.7793919013761</v>
      </c>
      <c r="AI33">
        <f t="shared" si="22"/>
        <v>4566.7793919013766</v>
      </c>
      <c r="AJ33" s="80">
        <f t="shared" si="23"/>
        <v>4566.7793919013766</v>
      </c>
      <c r="AL33">
        <f>'Höhe,Azimuth'!G34</f>
        <v>53.737240256002067</v>
      </c>
      <c r="AM33">
        <f t="shared" si="24"/>
        <v>0.59708044728891185</v>
      </c>
      <c r="AN33">
        <f t="shared" si="25"/>
        <v>2388.3217891556474</v>
      </c>
      <c r="AO33">
        <f t="shared" si="26"/>
        <v>4888.3217891556469</v>
      </c>
      <c r="AP33" s="80">
        <f t="shared" si="27"/>
        <v>4888.3217891556469</v>
      </c>
    </row>
    <row r="34" spans="1:42" x14ac:dyDescent="0.2">
      <c r="A34" s="75">
        <f>'Höhe,Azimuth'!A35</f>
        <v>15</v>
      </c>
      <c r="B34">
        <f>'Höhe,Azimuth'!H35</f>
        <v>47.176849540295578</v>
      </c>
      <c r="C34">
        <f t="shared" si="0"/>
        <v>0.52418721711439531</v>
      </c>
      <c r="D34">
        <f t="shared" si="1"/>
        <v>2096.748868457581</v>
      </c>
      <c r="E34">
        <f t="shared" si="2"/>
        <v>4596.748868457581</v>
      </c>
      <c r="F34" s="80">
        <f t="shared" si="3"/>
        <v>4596.748868457581</v>
      </c>
      <c r="H34">
        <f>'Höhe,Azimuth'!B35</f>
        <v>8.7067893291429517</v>
      </c>
      <c r="I34">
        <f t="shared" si="4"/>
        <v>9.6742103657143905E-2</v>
      </c>
      <c r="J34">
        <f t="shared" si="5"/>
        <v>386.9684146285756</v>
      </c>
      <c r="K34">
        <f t="shared" si="6"/>
        <v>2886.9684146285754</v>
      </c>
      <c r="L34" s="80">
        <f t="shared" si="7"/>
        <v>2886.9684146285754</v>
      </c>
      <c r="N34">
        <f>'Höhe,Azimuth'!C35</f>
        <v>11.593784384365486</v>
      </c>
      <c r="O34">
        <f t="shared" si="8"/>
        <v>0.12881982649294985</v>
      </c>
      <c r="P34">
        <f t="shared" si="9"/>
        <v>515.27930597179943</v>
      </c>
      <c r="Q34">
        <f t="shared" si="10"/>
        <v>3015.2793059717997</v>
      </c>
      <c r="R34" s="80">
        <f t="shared" si="11"/>
        <v>3015.2793059717997</v>
      </c>
      <c r="T34">
        <f>'Höhe,Azimuth'!D35</f>
        <v>19.307315500160371</v>
      </c>
      <c r="U34">
        <f t="shared" si="12"/>
        <v>0.21452572777955967</v>
      </c>
      <c r="V34">
        <f t="shared" si="13"/>
        <v>858.10291111823869</v>
      </c>
      <c r="W34">
        <f t="shared" si="14"/>
        <v>3358.1029111182388</v>
      </c>
      <c r="X34" s="80">
        <f t="shared" si="15"/>
        <v>3358.1029111182388</v>
      </c>
      <c r="Z34">
        <f>'Höhe,Azimuth'!E35</f>
        <v>28.494949770405814</v>
      </c>
      <c r="AA34">
        <f t="shared" si="16"/>
        <v>0.31661055300450902</v>
      </c>
      <c r="AB34">
        <f t="shared" si="17"/>
        <v>1266.4422120180361</v>
      </c>
      <c r="AC34">
        <f t="shared" si="18"/>
        <v>3766.4422120180361</v>
      </c>
      <c r="AD34" s="80">
        <f t="shared" si="19"/>
        <v>3766.4422120180361</v>
      </c>
      <c r="AF34">
        <f>'Höhe,Azimuth'!F35</f>
        <v>38.259803846747509</v>
      </c>
      <c r="AG34">
        <f t="shared" si="20"/>
        <v>0.42510893163052788</v>
      </c>
      <c r="AH34">
        <f t="shared" si="21"/>
        <v>1700.4357265221115</v>
      </c>
      <c r="AI34">
        <f t="shared" si="22"/>
        <v>4200.4357265221115</v>
      </c>
      <c r="AJ34" s="80">
        <f t="shared" si="23"/>
        <v>4200.4357265221115</v>
      </c>
      <c r="AL34">
        <f>'Höhe,Azimuth'!G35</f>
        <v>44.793725179659226</v>
      </c>
      <c r="AM34">
        <f t="shared" si="24"/>
        <v>0.49770805755176917</v>
      </c>
      <c r="AN34">
        <f t="shared" si="25"/>
        <v>1990.8322302070767</v>
      </c>
      <c r="AO34">
        <f t="shared" si="26"/>
        <v>4490.8322302070765</v>
      </c>
      <c r="AP34" s="80">
        <f t="shared" si="27"/>
        <v>4490.8322302070765</v>
      </c>
    </row>
    <row r="35" spans="1:42" x14ac:dyDescent="0.2">
      <c r="A35" s="75">
        <f>'Höhe,Azimuth'!A36</f>
        <v>16</v>
      </c>
      <c r="B35">
        <f>'Höhe,Azimuth'!H36</f>
        <v>37.147891518052461</v>
      </c>
      <c r="C35">
        <f t="shared" si="0"/>
        <v>0.41275435020058288</v>
      </c>
      <c r="D35">
        <f t="shared" si="1"/>
        <v>1651.0174008023314</v>
      </c>
      <c r="E35">
        <f t="shared" si="2"/>
        <v>4151.0174008023314</v>
      </c>
      <c r="F35" s="80">
        <f t="shared" si="3"/>
        <v>4151.0174008023314</v>
      </c>
      <c r="H35">
        <f>'Höhe,Azimuth'!B36</f>
        <v>1.2489822349384847</v>
      </c>
      <c r="I35">
        <f t="shared" si="4"/>
        <v>1.3877580388205385E-2</v>
      </c>
      <c r="J35">
        <f t="shared" si="5"/>
        <v>55.510321552821537</v>
      </c>
      <c r="K35">
        <f t="shared" si="6"/>
        <v>2555.5103215528216</v>
      </c>
      <c r="L35" s="80">
        <f t="shared" si="7"/>
        <v>2555.5103215528216</v>
      </c>
      <c r="N35">
        <f>'Höhe,Azimuth'!C36</f>
        <v>3.9198036798406131</v>
      </c>
      <c r="O35">
        <f t="shared" si="8"/>
        <v>4.3553374220451253E-2</v>
      </c>
      <c r="P35">
        <f t="shared" si="9"/>
        <v>174.21349688180501</v>
      </c>
      <c r="Q35">
        <f t="shared" si="10"/>
        <v>2674.213496881805</v>
      </c>
      <c r="R35" s="80">
        <f t="shared" si="11"/>
        <v>2674.213496881805</v>
      </c>
      <c r="T35">
        <f>'Höhe,Azimuth'!D36</f>
        <v>11.074840016330455</v>
      </c>
      <c r="U35">
        <f t="shared" si="12"/>
        <v>0.12305377795922728</v>
      </c>
      <c r="V35">
        <f t="shared" si="13"/>
        <v>492.21511183690916</v>
      </c>
      <c r="W35">
        <f t="shared" si="14"/>
        <v>2992.2151118369093</v>
      </c>
      <c r="X35" s="80">
        <f t="shared" si="15"/>
        <v>2992.2151118369093</v>
      </c>
      <c r="Z35">
        <f>'Höhe,Azimuth'!E36</f>
        <v>19.623523613506791</v>
      </c>
      <c r="AA35">
        <f t="shared" si="16"/>
        <v>0.21803915126118656</v>
      </c>
      <c r="AB35">
        <f t="shared" si="17"/>
        <v>872.15660504474624</v>
      </c>
      <c r="AC35">
        <f t="shared" si="18"/>
        <v>3372.1566050447464</v>
      </c>
      <c r="AD35" s="80">
        <f t="shared" si="19"/>
        <v>3372.1566050447464</v>
      </c>
      <c r="AF35">
        <f>'Höhe,Azimuth'!F36</f>
        <v>28.741347975084683</v>
      </c>
      <c r="AG35">
        <f t="shared" si="20"/>
        <v>0.31934831083427423</v>
      </c>
      <c r="AH35">
        <f t="shared" si="21"/>
        <v>1277.3932433370969</v>
      </c>
      <c r="AI35">
        <f t="shared" si="22"/>
        <v>3777.3932433370969</v>
      </c>
      <c r="AJ35" s="80">
        <f t="shared" si="23"/>
        <v>3777.3932433370969</v>
      </c>
      <c r="AL35">
        <f>'Höhe,Azimuth'!G36</f>
        <v>34.885966025982547</v>
      </c>
      <c r="AM35">
        <f t="shared" si="24"/>
        <v>0.38762184473313943</v>
      </c>
      <c r="AN35">
        <f t="shared" si="25"/>
        <v>1550.4873789325577</v>
      </c>
      <c r="AO35">
        <f t="shared" si="26"/>
        <v>4050.4873789325575</v>
      </c>
      <c r="AP35" s="80">
        <f t="shared" si="27"/>
        <v>4050.4873789325575</v>
      </c>
    </row>
    <row r="36" spans="1:42" x14ac:dyDescent="0.2">
      <c r="A36" s="75">
        <f>'Höhe,Azimuth'!A37</f>
        <v>17</v>
      </c>
      <c r="B36">
        <f>'Höhe,Azimuth'!H37</f>
        <v>26.934677909479763</v>
      </c>
      <c r="C36">
        <f t="shared" si="0"/>
        <v>0.29927419899421959</v>
      </c>
      <c r="D36">
        <f t="shared" si="1"/>
        <v>1197.0967959768784</v>
      </c>
      <c r="E36">
        <f t="shared" si="2"/>
        <v>3697.0967959768786</v>
      </c>
      <c r="F36" s="80">
        <f t="shared" si="3"/>
        <v>3697.0967959768786</v>
      </c>
      <c r="H36">
        <f>'Höhe,Azimuth'!B37</f>
        <v>-7.4177578539191762</v>
      </c>
      <c r="I36">
        <f t="shared" si="4"/>
        <v>-8.2419531710213073E-2</v>
      </c>
      <c r="J36">
        <f t="shared" si="5"/>
        <v>-329.67812684085231</v>
      </c>
      <c r="K36">
        <f t="shared" si="6"/>
        <v>2170.3218731591478</v>
      </c>
      <c r="L36" s="80">
        <f t="shared" si="7"/>
        <v>2500</v>
      </c>
      <c r="N36">
        <f>'Höhe,Azimuth'!C37</f>
        <v>-4.9375147960916754</v>
      </c>
      <c r="O36">
        <f t="shared" si="8"/>
        <v>-5.4861275512129729E-2</v>
      </c>
      <c r="P36">
        <f t="shared" si="9"/>
        <v>-219.44510204851892</v>
      </c>
      <c r="Q36">
        <f t="shared" si="10"/>
        <v>2280.5548979514811</v>
      </c>
      <c r="R36" s="80">
        <f t="shared" si="11"/>
        <v>2500</v>
      </c>
      <c r="T36">
        <f>'Höhe,Azimuth'!D37</f>
        <v>1.7623122180216937</v>
      </c>
      <c r="U36">
        <f t="shared" si="12"/>
        <v>1.9581246866907709E-2</v>
      </c>
      <c r="V36">
        <f t="shared" si="13"/>
        <v>78.324987467630834</v>
      </c>
      <c r="W36">
        <f t="shared" si="14"/>
        <v>2578.3249874676308</v>
      </c>
      <c r="X36" s="80">
        <f t="shared" si="15"/>
        <v>2578.3249874676308</v>
      </c>
      <c r="Z36">
        <f>'Höhe,Azimuth'!E37</f>
        <v>9.8667495503395255</v>
      </c>
      <c r="AA36">
        <f t="shared" si="16"/>
        <v>0.10963055055932806</v>
      </c>
      <c r="AB36">
        <f t="shared" si="17"/>
        <v>438.52220223731223</v>
      </c>
      <c r="AC36">
        <f t="shared" si="18"/>
        <v>2938.5222022373123</v>
      </c>
      <c r="AD36" s="80">
        <f t="shared" si="19"/>
        <v>2938.5222022373123</v>
      </c>
      <c r="AF36">
        <f>'Höhe,Azimuth'!F37</f>
        <v>18.645921857041124</v>
      </c>
      <c r="AG36">
        <f t="shared" si="20"/>
        <v>0.20717690952267914</v>
      </c>
      <c r="AH36">
        <f t="shared" si="21"/>
        <v>828.70763809071661</v>
      </c>
      <c r="AI36">
        <f t="shared" si="22"/>
        <v>3328.7076380907165</v>
      </c>
      <c r="AJ36" s="80">
        <f t="shared" si="23"/>
        <v>3328.7076380907165</v>
      </c>
      <c r="AL36">
        <f>'Höhe,Azimuth'!G37</f>
        <v>24.677834418232138</v>
      </c>
      <c r="AM36">
        <f t="shared" si="24"/>
        <v>0.27419816020257931</v>
      </c>
      <c r="AN36">
        <f t="shared" si="25"/>
        <v>1096.7926408103172</v>
      </c>
      <c r="AO36">
        <f t="shared" si="26"/>
        <v>3596.7926408103172</v>
      </c>
      <c r="AP36" s="80">
        <f t="shared" si="27"/>
        <v>3596.7926408103172</v>
      </c>
    </row>
    <row r="37" spans="1:42" x14ac:dyDescent="0.2">
      <c r="A37" s="75">
        <f>'Höhe,Azimuth'!A38</f>
        <v>18</v>
      </c>
      <c r="B37">
        <f>'Höhe,Azimuth'!H38</f>
        <v>16.920149409575021</v>
      </c>
      <c r="C37">
        <f t="shared" si="0"/>
        <v>0.18800166010638913</v>
      </c>
      <c r="D37">
        <f t="shared" si="1"/>
        <v>752.0066404255565</v>
      </c>
      <c r="E37">
        <f t="shared" si="2"/>
        <v>3252.0066404255567</v>
      </c>
      <c r="F37" s="80">
        <f t="shared" si="3"/>
        <v>3252.0066404255567</v>
      </c>
      <c r="H37">
        <f>'Höhe,Azimuth'!B38</f>
        <v>-16.920149409575014</v>
      </c>
      <c r="I37">
        <f t="shared" si="4"/>
        <v>-0.18800166010638905</v>
      </c>
      <c r="J37">
        <f t="shared" si="5"/>
        <v>-752.00664042555616</v>
      </c>
      <c r="K37">
        <f t="shared" si="6"/>
        <v>1747.9933595744437</v>
      </c>
      <c r="L37" s="80">
        <f t="shared" si="7"/>
        <v>2500</v>
      </c>
      <c r="N37">
        <f>'Höhe,Azimuth'!C38</f>
        <v>-14.583603852303304</v>
      </c>
      <c r="O37">
        <f t="shared" si="8"/>
        <v>-0.16204004280337003</v>
      </c>
      <c r="P37">
        <f t="shared" si="9"/>
        <v>-648.16017121348011</v>
      </c>
      <c r="Q37">
        <f t="shared" si="10"/>
        <v>1851.8398287865198</v>
      </c>
      <c r="R37" s="80">
        <f t="shared" si="11"/>
        <v>2500</v>
      </c>
      <c r="T37">
        <f>'Höhe,Azimuth'!D38</f>
        <v>-8.1857879064448884</v>
      </c>
      <c r="U37">
        <f t="shared" si="12"/>
        <v>-9.0953198960498763E-2</v>
      </c>
      <c r="V37">
        <f t="shared" si="13"/>
        <v>-363.81279584199507</v>
      </c>
      <c r="W37">
        <f t="shared" si="14"/>
        <v>2136.187204158005</v>
      </c>
      <c r="X37" s="80">
        <f t="shared" si="15"/>
        <v>2500</v>
      </c>
      <c r="Z37">
        <f>'Höhe,Azimuth'!E38</f>
        <v>-0.29521212748105485</v>
      </c>
      <c r="AA37">
        <f t="shared" si="16"/>
        <v>-3.2801347497894984E-3</v>
      </c>
      <c r="AB37">
        <f t="shared" si="17"/>
        <v>-13.120538999157993</v>
      </c>
      <c r="AC37">
        <f t="shared" si="18"/>
        <v>2486.8794610008422</v>
      </c>
      <c r="AD37" s="80">
        <f t="shared" si="19"/>
        <v>2500</v>
      </c>
      <c r="AF37">
        <f>'Höhe,Azimuth'!F38</f>
        <v>8.4413504750003856</v>
      </c>
      <c r="AG37">
        <f t="shared" si="20"/>
        <v>9.3792783055559839E-2</v>
      </c>
      <c r="AH37">
        <f t="shared" si="21"/>
        <v>375.17113222223935</v>
      </c>
      <c r="AI37">
        <f t="shared" si="22"/>
        <v>2875.1711322222395</v>
      </c>
      <c r="AJ37" s="80">
        <f t="shared" si="23"/>
        <v>2875.1711322222395</v>
      </c>
      <c r="AL37">
        <f>'Höhe,Azimuth'!G38</f>
        <v>14.583603852303304</v>
      </c>
      <c r="AM37">
        <f t="shared" si="24"/>
        <v>0.16204004280337003</v>
      </c>
      <c r="AN37">
        <f t="shared" si="25"/>
        <v>648.16017121348011</v>
      </c>
      <c r="AO37">
        <f t="shared" si="26"/>
        <v>3148.1601712134802</v>
      </c>
      <c r="AP37" s="80">
        <f t="shared" si="27"/>
        <v>3148.1601712134802</v>
      </c>
    </row>
    <row r="38" spans="1:42" x14ac:dyDescent="0.2">
      <c r="A38" s="75">
        <f>'Höhe,Azimuth'!A39</f>
        <v>19</v>
      </c>
      <c r="B38">
        <f>'Höhe,Azimuth'!H39</f>
        <v>7.4177578539191718</v>
      </c>
      <c r="C38">
        <f t="shared" si="0"/>
        <v>8.2419531710213018E-2</v>
      </c>
      <c r="D38">
        <f t="shared" si="1"/>
        <v>329.67812684085209</v>
      </c>
      <c r="E38">
        <f t="shared" si="2"/>
        <v>2829.6781268408522</v>
      </c>
      <c r="F38" s="80">
        <f t="shared" si="3"/>
        <v>2829.6781268408522</v>
      </c>
      <c r="H38">
        <f>'Höhe,Azimuth'!B39</f>
        <v>-26.934677909479763</v>
      </c>
      <c r="I38">
        <f t="shared" si="4"/>
        <v>-0.29927419899421959</v>
      </c>
      <c r="J38">
        <f t="shared" si="5"/>
        <v>-1197.0967959768784</v>
      </c>
      <c r="K38">
        <f t="shared" si="6"/>
        <v>1302.9032040231216</v>
      </c>
      <c r="L38" s="80">
        <f t="shared" si="7"/>
        <v>2500</v>
      </c>
      <c r="N38">
        <f>'Höhe,Azimuth'!C39</f>
        <v>-24.677834418232155</v>
      </c>
      <c r="O38">
        <f t="shared" si="8"/>
        <v>-0.27419816020257948</v>
      </c>
      <c r="P38">
        <f t="shared" si="9"/>
        <v>-1096.7926408103178</v>
      </c>
      <c r="Q38">
        <f t="shared" si="10"/>
        <v>1403.2073591896822</v>
      </c>
      <c r="R38" s="80">
        <f t="shared" si="11"/>
        <v>2500</v>
      </c>
      <c r="T38">
        <f>'Höhe,Azimuth'!D39</f>
        <v>-18.392216775714267</v>
      </c>
      <c r="U38">
        <f t="shared" si="12"/>
        <v>-0.20435796417460297</v>
      </c>
      <c r="V38">
        <f t="shared" si="13"/>
        <v>-817.43185669841193</v>
      </c>
      <c r="W38">
        <f t="shared" si="14"/>
        <v>1682.568143301588</v>
      </c>
      <c r="X38" s="80">
        <f t="shared" si="15"/>
        <v>2500</v>
      </c>
      <c r="Z38">
        <f>'Höhe,Azimuth'!E39</f>
        <v>-10.466592349860345</v>
      </c>
      <c r="AA38">
        <f t="shared" si="16"/>
        <v>-0.11629547055400384</v>
      </c>
      <c r="AB38">
        <f t="shared" si="17"/>
        <v>-465.18188221601537</v>
      </c>
      <c r="AC38">
        <f t="shared" si="18"/>
        <v>2034.8181177839847</v>
      </c>
      <c r="AD38" s="80">
        <f t="shared" si="19"/>
        <v>2500</v>
      </c>
      <c r="AF38">
        <f>'Höhe,Azimuth'!F39</f>
        <v>-1.4970186066316553</v>
      </c>
      <c r="AG38">
        <f t="shared" si="20"/>
        <v>-1.663354007368506E-2</v>
      </c>
      <c r="AH38">
        <f t="shared" si="21"/>
        <v>-66.534160294740246</v>
      </c>
      <c r="AI38">
        <f t="shared" si="22"/>
        <v>2433.4658397052599</v>
      </c>
      <c r="AJ38" s="80">
        <f t="shared" si="23"/>
        <v>2500</v>
      </c>
      <c r="AL38">
        <f>'Höhe,Azimuth'!G39</f>
        <v>4.9375147960916648</v>
      </c>
      <c r="AM38">
        <f t="shared" si="24"/>
        <v>5.4861275512129611E-2</v>
      </c>
      <c r="AN38">
        <f t="shared" si="25"/>
        <v>219.44510204851844</v>
      </c>
      <c r="AO38">
        <f t="shared" si="26"/>
        <v>2719.4451020485185</v>
      </c>
      <c r="AP38" s="80">
        <f t="shared" si="27"/>
        <v>2719.4451020485185</v>
      </c>
    </row>
    <row r="39" spans="1:42" x14ac:dyDescent="0.2">
      <c r="A39" s="75">
        <f>'Höhe,Azimuth'!A40</f>
        <v>20</v>
      </c>
      <c r="B39">
        <f>'Höhe,Azimuth'!H40</f>
        <v>-1.248982234938472</v>
      </c>
      <c r="C39">
        <f t="shared" si="0"/>
        <v>-1.3877580388205244E-2</v>
      </c>
      <c r="D39">
        <f t="shared" si="1"/>
        <v>-55.510321552820976</v>
      </c>
      <c r="E39">
        <f t="shared" si="2"/>
        <v>2444.4896784471789</v>
      </c>
      <c r="F39" s="80">
        <f t="shared" si="3"/>
        <v>2500</v>
      </c>
      <c r="H39">
        <f>'Höhe,Azimuth'!B40</f>
        <v>-37.147891518052447</v>
      </c>
      <c r="I39">
        <f t="shared" si="4"/>
        <v>-0.41275435020058276</v>
      </c>
      <c r="J39">
        <f t="shared" si="5"/>
        <v>-1651.0174008023312</v>
      </c>
      <c r="K39">
        <f t="shared" si="6"/>
        <v>848.98259919766883</v>
      </c>
      <c r="L39" s="80">
        <f t="shared" si="7"/>
        <v>2500</v>
      </c>
      <c r="N39">
        <f>'Höhe,Azimuth'!C40</f>
        <v>-34.885966025982547</v>
      </c>
      <c r="O39">
        <f t="shared" si="8"/>
        <v>-0.38762184473313943</v>
      </c>
      <c r="P39">
        <f t="shared" si="9"/>
        <v>-1550.4873789325577</v>
      </c>
      <c r="Q39">
        <f t="shared" si="10"/>
        <v>949.5126210674423</v>
      </c>
      <c r="R39" s="80">
        <f t="shared" si="11"/>
        <v>2500</v>
      </c>
      <c r="T39">
        <f>'Höhe,Azimuth'!D40</f>
        <v>-28.480385048303976</v>
      </c>
      <c r="U39">
        <f t="shared" si="12"/>
        <v>-0.31644872275893304</v>
      </c>
      <c r="V39">
        <f t="shared" si="13"/>
        <v>-1265.7948910357322</v>
      </c>
      <c r="W39">
        <f t="shared" si="14"/>
        <v>1234.2051089642678</v>
      </c>
      <c r="X39" s="80">
        <f t="shared" si="15"/>
        <v>2500</v>
      </c>
      <c r="Z39">
        <f>'Höhe,Azimuth'!E40</f>
        <v>-20.251591588825757</v>
      </c>
      <c r="AA39">
        <f t="shared" si="16"/>
        <v>-0.22501768432028618</v>
      </c>
      <c r="AB39">
        <f t="shared" si="17"/>
        <v>-900.07073728114472</v>
      </c>
      <c r="AC39">
        <f t="shared" si="18"/>
        <v>1599.9292627188552</v>
      </c>
      <c r="AD39" s="80">
        <f t="shared" si="19"/>
        <v>2500</v>
      </c>
      <c r="AF39">
        <f>'Höhe,Azimuth'!F40</f>
        <v>-10.793068101197379</v>
      </c>
      <c r="AG39">
        <f t="shared" si="20"/>
        <v>-0.1199229789021931</v>
      </c>
      <c r="AH39">
        <f t="shared" si="21"/>
        <v>-479.69191560877238</v>
      </c>
      <c r="AI39">
        <f t="shared" si="22"/>
        <v>2020.3080843912276</v>
      </c>
      <c r="AJ39" s="80">
        <f t="shared" si="23"/>
        <v>2500</v>
      </c>
      <c r="AL39">
        <f>'Höhe,Azimuth'!G40</f>
        <v>-3.9198036798406068</v>
      </c>
      <c r="AM39">
        <f t="shared" si="24"/>
        <v>-4.3553374220451184E-2</v>
      </c>
      <c r="AN39">
        <f t="shared" si="25"/>
        <v>-174.21349688180473</v>
      </c>
      <c r="AO39">
        <f t="shared" si="26"/>
        <v>2325.7865031181955</v>
      </c>
      <c r="AP39" s="80">
        <f t="shared" si="27"/>
        <v>2500</v>
      </c>
    </row>
    <row r="40" spans="1:42" x14ac:dyDescent="0.2">
      <c r="A40" s="75">
        <f>'Höhe,Azimuth'!A41</f>
        <v>21</v>
      </c>
      <c r="B40">
        <f>'Höhe,Azimuth'!H41</f>
        <v>-8.7067893291429481</v>
      </c>
      <c r="C40">
        <f t="shared" si="0"/>
        <v>-9.6742103657143863E-2</v>
      </c>
      <c r="D40">
        <f t="shared" si="1"/>
        <v>-386.96841462857543</v>
      </c>
      <c r="E40">
        <f t="shared" si="2"/>
        <v>2113.0315853714246</v>
      </c>
      <c r="F40" s="80">
        <f t="shared" si="3"/>
        <v>2500</v>
      </c>
      <c r="H40">
        <f>'Höhe,Azimuth'!B41</f>
        <v>-47.176849540295564</v>
      </c>
      <c r="I40">
        <f t="shared" si="4"/>
        <v>-0.5241872171143952</v>
      </c>
      <c r="J40">
        <f t="shared" si="5"/>
        <v>-2096.748868457581</v>
      </c>
      <c r="K40">
        <f t="shared" si="6"/>
        <v>403.25113154241899</v>
      </c>
      <c r="L40" s="80">
        <f t="shared" si="7"/>
        <v>2500</v>
      </c>
      <c r="N40">
        <f>'Höhe,Azimuth'!C41</f>
        <v>-44.793725179659226</v>
      </c>
      <c r="O40">
        <f t="shared" si="8"/>
        <v>-0.49770805755176917</v>
      </c>
      <c r="P40">
        <f t="shared" si="9"/>
        <v>-1990.8322302070767</v>
      </c>
      <c r="Q40">
        <f t="shared" si="10"/>
        <v>509.16776979292331</v>
      </c>
      <c r="R40" s="80">
        <f t="shared" si="11"/>
        <v>2500</v>
      </c>
      <c r="T40">
        <f>'Höhe,Azimuth'!D41</f>
        <v>-37.981116439537026</v>
      </c>
      <c r="U40">
        <f t="shared" si="12"/>
        <v>-0.42201240488374475</v>
      </c>
      <c r="V40">
        <f t="shared" si="13"/>
        <v>-1688.049619534979</v>
      </c>
      <c r="W40">
        <f t="shared" si="14"/>
        <v>811.950380465021</v>
      </c>
      <c r="X40" s="80">
        <f t="shared" si="15"/>
        <v>2500</v>
      </c>
      <c r="Z40">
        <f>'Höhe,Azimuth'!E41</f>
        <v>-29.168921711829356</v>
      </c>
      <c r="AA40">
        <f t="shared" si="16"/>
        <v>-0.32409913013143726</v>
      </c>
      <c r="AB40">
        <f t="shared" si="17"/>
        <v>-1296.3965205257491</v>
      </c>
      <c r="AC40">
        <f t="shared" si="18"/>
        <v>1203.6034794742509</v>
      </c>
      <c r="AD40" s="80">
        <f t="shared" si="19"/>
        <v>2500</v>
      </c>
      <c r="AF40">
        <f>'Höhe,Azimuth'!F41</f>
        <v>-19.004015247668914</v>
      </c>
      <c r="AG40">
        <f t="shared" si="20"/>
        <v>-0.21115572497409904</v>
      </c>
      <c r="AH40">
        <f t="shared" si="21"/>
        <v>-844.62289989639612</v>
      </c>
      <c r="AI40">
        <f t="shared" si="22"/>
        <v>1655.3771001036039</v>
      </c>
      <c r="AJ40" s="80">
        <f t="shared" si="23"/>
        <v>2500</v>
      </c>
      <c r="AL40">
        <f>'Höhe,Azimuth'!G41</f>
        <v>-11.59378438436549</v>
      </c>
      <c r="AM40">
        <f t="shared" si="24"/>
        <v>-0.1288198264929499</v>
      </c>
      <c r="AN40">
        <f t="shared" si="25"/>
        <v>-515.27930597179966</v>
      </c>
      <c r="AO40">
        <f t="shared" si="26"/>
        <v>1984.7206940282003</v>
      </c>
      <c r="AP40" s="80">
        <f t="shared" si="27"/>
        <v>2500</v>
      </c>
    </row>
    <row r="41" spans="1:42" x14ac:dyDescent="0.2">
      <c r="A41" s="75">
        <f>'Höhe,Azimuth'!A42</f>
        <v>22</v>
      </c>
      <c r="B41">
        <f>'Höhe,Azimuth'!H42</f>
        <v>-14.525378948821444</v>
      </c>
      <c r="C41">
        <f t="shared" si="0"/>
        <v>-0.16139309943134938</v>
      </c>
      <c r="D41">
        <f t="shared" si="1"/>
        <v>-645.57239772539754</v>
      </c>
      <c r="E41">
        <f t="shared" si="2"/>
        <v>1854.4276022746026</v>
      </c>
      <c r="F41" s="80">
        <f t="shared" si="3"/>
        <v>2500</v>
      </c>
      <c r="H41">
        <f>'Höhe,Azimuth'!B42</f>
        <v>-56.39636600557359</v>
      </c>
      <c r="I41">
        <f t="shared" si="4"/>
        <v>-0.62662628895081762</v>
      </c>
      <c r="J41">
        <f t="shared" si="5"/>
        <v>-2506.5051558032706</v>
      </c>
      <c r="K41">
        <f t="shared" si="6"/>
        <v>-6.5051558032705543</v>
      </c>
      <c r="L41" s="80">
        <f t="shared" si="7"/>
        <v>2500</v>
      </c>
      <c r="N41">
        <f>'Höhe,Azimuth'!C42</f>
        <v>-53.737240256002067</v>
      </c>
      <c r="O41">
        <f t="shared" si="8"/>
        <v>-0.59708044728891185</v>
      </c>
      <c r="P41">
        <f t="shared" si="9"/>
        <v>-2388.3217891556474</v>
      </c>
      <c r="Q41">
        <f t="shared" si="10"/>
        <v>111.67821084435263</v>
      </c>
      <c r="R41" s="80">
        <f t="shared" si="11"/>
        <v>2500</v>
      </c>
      <c r="T41">
        <f>'Höhe,Azimuth'!D42</f>
        <v>-46.195856224898598</v>
      </c>
      <c r="U41">
        <f t="shared" si="12"/>
        <v>-0.51328729138776219</v>
      </c>
      <c r="V41">
        <f t="shared" si="13"/>
        <v>-2053.1491655510486</v>
      </c>
      <c r="W41">
        <f t="shared" si="14"/>
        <v>446.85083444895145</v>
      </c>
      <c r="X41" s="80">
        <f t="shared" si="15"/>
        <v>2500</v>
      </c>
      <c r="Z41">
        <f>'Höhe,Azimuth'!E42</f>
        <v>-36.567232722649862</v>
      </c>
      <c r="AA41">
        <f t="shared" si="16"/>
        <v>-0.40630258580722067</v>
      </c>
      <c r="AB41">
        <f t="shared" si="17"/>
        <v>-1625.2103432288827</v>
      </c>
      <c r="AC41">
        <f t="shared" si="18"/>
        <v>874.78965677111728</v>
      </c>
      <c r="AD41" s="80">
        <f t="shared" si="19"/>
        <v>2500</v>
      </c>
      <c r="AF41">
        <f>'Höhe,Azimuth'!F42</f>
        <v>-25.582542036539202</v>
      </c>
      <c r="AG41">
        <f t="shared" si="20"/>
        <v>-0.28425046707265778</v>
      </c>
      <c r="AH41">
        <f t="shared" si="21"/>
        <v>-1137.0018682906311</v>
      </c>
      <c r="AI41">
        <f t="shared" si="22"/>
        <v>1362.9981317093689</v>
      </c>
      <c r="AJ41" s="80">
        <f t="shared" si="23"/>
        <v>2500</v>
      </c>
      <c r="AL41">
        <f>'Höhe,Azimuth'!G42</f>
        <v>-17.621530430521151</v>
      </c>
      <c r="AM41">
        <f t="shared" si="24"/>
        <v>-0.19579478256134614</v>
      </c>
      <c r="AN41">
        <f t="shared" si="25"/>
        <v>-783.1791302453845</v>
      </c>
      <c r="AO41">
        <f t="shared" si="26"/>
        <v>1716.8208697546156</v>
      </c>
      <c r="AP41" s="80">
        <f t="shared" si="27"/>
        <v>2500</v>
      </c>
    </row>
    <row r="42" spans="1:42" x14ac:dyDescent="0.2">
      <c r="A42" s="75">
        <f>'Höhe,Azimuth'!A43</f>
        <v>23</v>
      </c>
      <c r="B42">
        <f>'Höhe,Azimuth'!H43</f>
        <v>-18.259041660573278</v>
      </c>
      <c r="C42">
        <f t="shared" si="0"/>
        <v>-0.20287824067303642</v>
      </c>
      <c r="D42">
        <f t="shared" si="1"/>
        <v>-811.51296269214572</v>
      </c>
      <c r="E42">
        <f t="shared" si="2"/>
        <v>1688.4870373078543</v>
      </c>
      <c r="F42" s="80">
        <f t="shared" si="3"/>
        <v>2500</v>
      </c>
      <c r="H42">
        <f>'Höhe,Azimuth'!B43</f>
        <v>-63.558696085769249</v>
      </c>
      <c r="I42">
        <f t="shared" si="4"/>
        <v>-0.706207734286325</v>
      </c>
      <c r="J42">
        <f t="shared" si="5"/>
        <v>-2824.8309371453001</v>
      </c>
      <c r="K42">
        <f t="shared" si="6"/>
        <v>-324.83093714530014</v>
      </c>
      <c r="L42" s="80">
        <f t="shared" si="7"/>
        <v>2500</v>
      </c>
      <c r="N42">
        <f>'Höhe,Azimuth'!C43</f>
        <v>-60.491152833993723</v>
      </c>
      <c r="O42">
        <f t="shared" si="8"/>
        <v>-0.67212392037770807</v>
      </c>
      <c r="P42">
        <f t="shared" si="9"/>
        <v>-2688.4956815108321</v>
      </c>
      <c r="Q42">
        <f t="shared" si="10"/>
        <v>-188.49568151083213</v>
      </c>
      <c r="R42" s="80">
        <f t="shared" si="11"/>
        <v>2500</v>
      </c>
      <c r="T42">
        <f>'Höhe,Azimuth'!D43</f>
        <v>-52.04913616409695</v>
      </c>
      <c r="U42">
        <f t="shared" si="12"/>
        <v>-0.57832373515663282</v>
      </c>
      <c r="V42">
        <f t="shared" si="13"/>
        <v>-2313.2949406265311</v>
      </c>
      <c r="W42">
        <f t="shared" si="14"/>
        <v>186.70505937346888</v>
      </c>
      <c r="X42" s="80">
        <f t="shared" si="15"/>
        <v>2500</v>
      </c>
      <c r="Z42">
        <f>'Höhe,Azimuth'!E43</f>
        <v>-41.597676143776631</v>
      </c>
      <c r="AA42">
        <f t="shared" si="16"/>
        <v>-0.46219640159751813</v>
      </c>
      <c r="AB42">
        <f t="shared" si="17"/>
        <v>-1848.7856063900724</v>
      </c>
      <c r="AC42">
        <f t="shared" si="18"/>
        <v>651.21439360992758</v>
      </c>
      <c r="AD42" s="80">
        <f t="shared" si="19"/>
        <v>2500</v>
      </c>
      <c r="AF42">
        <f>'Höhe,Azimuth'!F43</f>
        <v>-29.904531196622447</v>
      </c>
      <c r="AG42">
        <f t="shared" si="20"/>
        <v>-0.33227256885136053</v>
      </c>
      <c r="AH42">
        <f t="shared" si="21"/>
        <v>-1329.0902754054421</v>
      </c>
      <c r="AI42">
        <f t="shared" si="22"/>
        <v>1170.9097245945579</v>
      </c>
      <c r="AJ42" s="80">
        <f t="shared" si="23"/>
        <v>2500</v>
      </c>
      <c r="AL42">
        <f>'Höhe,Azimuth'!G43</f>
        <v>-21.511921233908559</v>
      </c>
      <c r="AM42">
        <f t="shared" si="24"/>
        <v>-0.23902134704342842</v>
      </c>
      <c r="AN42">
        <f t="shared" si="25"/>
        <v>-956.08538817371368</v>
      </c>
      <c r="AO42">
        <f t="shared" si="26"/>
        <v>1543.9146118262863</v>
      </c>
      <c r="AP42" s="80">
        <f t="shared" si="27"/>
        <v>2500</v>
      </c>
    </row>
    <row r="43" spans="1:42" s="77" customFormat="1" x14ac:dyDescent="0.2">
      <c r="A43" s="78">
        <f>'Höhe,Azimuth'!A44</f>
        <v>24</v>
      </c>
      <c r="B43" s="79">
        <f>'Höhe,Azimuth'!H44</f>
        <v>-19.550217153186345</v>
      </c>
      <c r="C43" s="79">
        <f t="shared" si="0"/>
        <v>-0.21722463503540385</v>
      </c>
      <c r="D43" s="79">
        <f t="shared" si="1"/>
        <v>-868.8985401416154</v>
      </c>
      <c r="E43" s="79">
        <f t="shared" si="2"/>
        <v>1631.1014598583847</v>
      </c>
      <c r="F43" s="80">
        <f t="shared" si="3"/>
        <v>2500</v>
      </c>
      <c r="G43" s="79"/>
      <c r="H43" s="79">
        <f>'Höhe,Azimuth'!B44</f>
        <v>-66.449782846813662</v>
      </c>
      <c r="I43" s="79">
        <f t="shared" si="4"/>
        <v>-0.73833092052015181</v>
      </c>
      <c r="J43" s="79">
        <f t="shared" si="5"/>
        <v>-2953.3236820806073</v>
      </c>
      <c r="K43" s="79">
        <f t="shared" si="6"/>
        <v>-453.32368208060734</v>
      </c>
      <c r="L43" s="80">
        <f t="shared" si="7"/>
        <v>2500</v>
      </c>
      <c r="M43" s="79"/>
      <c r="N43" s="79">
        <f>'Höhe,Azimuth'!C44</f>
        <v>-63.13801482156758</v>
      </c>
      <c r="O43" s="79">
        <f t="shared" si="8"/>
        <v>-0.7015334980174176</v>
      </c>
      <c r="P43" s="79">
        <f t="shared" si="9"/>
        <v>-2806.1339920696705</v>
      </c>
      <c r="Q43" s="79">
        <f t="shared" si="10"/>
        <v>-306.13399206967051</v>
      </c>
      <c r="R43" s="80">
        <f t="shared" si="11"/>
        <v>2500</v>
      </c>
      <c r="S43" s="79"/>
      <c r="T43" s="79">
        <f>'Höhe,Azimuth'!D44</f>
        <v>-54.226308550715238</v>
      </c>
      <c r="U43" s="79">
        <f t="shared" si="12"/>
        <v>-0.60251453945239153</v>
      </c>
      <c r="V43" s="79">
        <f t="shared" si="13"/>
        <v>-2410.0581578095662</v>
      </c>
      <c r="W43" s="79">
        <f t="shared" si="14"/>
        <v>89.941842190433817</v>
      </c>
      <c r="X43" s="80">
        <f t="shared" si="15"/>
        <v>2500</v>
      </c>
      <c r="Y43" s="79"/>
      <c r="Z43" s="79">
        <f>'Höhe,Azimuth'!E44</f>
        <v>-43.40365320185434</v>
      </c>
      <c r="AA43" s="79">
        <f t="shared" si="16"/>
        <v>-0.48226281335393711</v>
      </c>
      <c r="AB43" s="79">
        <f t="shared" si="17"/>
        <v>-1929.0512534157485</v>
      </c>
      <c r="AC43" s="79">
        <f t="shared" si="18"/>
        <v>570.94874658425147</v>
      </c>
      <c r="AD43" s="80">
        <f t="shared" si="19"/>
        <v>2500</v>
      </c>
      <c r="AE43" s="79"/>
      <c r="AF43" s="79">
        <f>'Höhe,Azimuth'!F44</f>
        <v>-31.42096334874854</v>
      </c>
      <c r="AG43" s="79">
        <f t="shared" si="20"/>
        <v>-0.3491218149860949</v>
      </c>
      <c r="AH43" s="79">
        <f t="shared" si="21"/>
        <v>-1396.4872599443795</v>
      </c>
      <c r="AI43" s="79">
        <f t="shared" si="22"/>
        <v>1103.5127400556205</v>
      </c>
      <c r="AJ43" s="80">
        <f t="shared" si="23"/>
        <v>2500</v>
      </c>
      <c r="AK43" s="79"/>
      <c r="AL43" s="79">
        <f>'Höhe,Azimuth'!G44</f>
        <v>-22.861985178432423</v>
      </c>
      <c r="AM43" s="79">
        <f t="shared" si="24"/>
        <v>-0.25402205753813806</v>
      </c>
      <c r="AN43" s="79">
        <f t="shared" si="25"/>
        <v>-1016.0882301525522</v>
      </c>
      <c r="AO43" s="79">
        <f t="shared" si="26"/>
        <v>1483.9117698474479</v>
      </c>
      <c r="AP43" s="80">
        <f t="shared" si="27"/>
        <v>2500</v>
      </c>
    </row>
    <row r="46" spans="1:42" x14ac:dyDescent="0.2">
      <c r="B46" s="68"/>
      <c r="C46" s="73"/>
      <c r="D46" s="72"/>
      <c r="E46" s="72"/>
      <c r="F46" s="72"/>
    </row>
    <row r="47" spans="1:42" ht="15" customHeight="1" x14ac:dyDescent="0.2"/>
  </sheetData>
  <customSheetViews>
    <customSheetView guid="{5E467747-5281-4AF3-8A46-2B1CC4D71E94}" topLeftCell="A4">
      <selection activeCell="H6" sqref="H6"/>
      <pageMargins left="0.7" right="0.7" top="0.78740157499999996" bottom="0.78740157499999996" header="0.3" footer="0.3"/>
    </customSheetView>
  </customSheetViews>
  <mergeCells count="14">
    <mergeCell ref="B7:B8"/>
    <mergeCell ref="Z7:Z8"/>
    <mergeCell ref="AF7:AF8"/>
    <mergeCell ref="AL7:AL8"/>
    <mergeCell ref="N7:N8"/>
    <mergeCell ref="T7:T8"/>
    <mergeCell ref="H7:H8"/>
    <mergeCell ref="F6:F8"/>
    <mergeCell ref="L6:L8"/>
    <mergeCell ref="AP6:AP8"/>
    <mergeCell ref="AJ6:AJ8"/>
    <mergeCell ref="AD6:AD8"/>
    <mergeCell ref="X6:X8"/>
    <mergeCell ref="R6:R8"/>
  </mergeCells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Tabelle4"/>
  <dimension ref="A1:AH414"/>
  <sheetViews>
    <sheetView zoomScale="75" workbookViewId="0"/>
  </sheetViews>
  <sheetFormatPr baseColWidth="10" defaultRowHeight="12.75" x14ac:dyDescent="0.2"/>
  <cols>
    <col min="1" max="1" width="8.140625" style="46" customWidth="1"/>
    <col min="2" max="2" width="7.85546875" style="46" customWidth="1"/>
    <col min="3" max="4" width="7" style="46" customWidth="1"/>
    <col min="5" max="5" width="7.42578125" style="46" customWidth="1"/>
    <col min="6" max="6" width="7" style="46" customWidth="1"/>
    <col min="7" max="7" width="7.28515625" style="46" customWidth="1"/>
    <col min="8" max="8" width="6.7109375" style="46" customWidth="1"/>
    <col min="9" max="9" width="5" style="46" customWidth="1"/>
    <col min="10" max="10" width="4.85546875" style="46" customWidth="1"/>
    <col min="11" max="11" width="5.42578125" style="46" customWidth="1"/>
    <col min="12" max="12" width="5.5703125" style="46" customWidth="1"/>
    <col min="13" max="13" width="5" style="46" customWidth="1"/>
    <col min="14" max="33" width="4.85546875" style="46" customWidth="1"/>
    <col min="34" max="34" width="9.7109375" style="46" customWidth="1"/>
    <col min="35" max="16384" width="11.42578125" style="46"/>
  </cols>
  <sheetData>
    <row r="1" spans="1:34" ht="15.75" x14ac:dyDescent="0.25">
      <c r="A1" s="50" t="s">
        <v>25</v>
      </c>
    </row>
    <row r="3" spans="1:34" s="49" customFormat="1" x14ac:dyDescent="0.2">
      <c r="A3" s="49" t="s">
        <v>2</v>
      </c>
      <c r="B3" s="53" t="s">
        <v>23</v>
      </c>
      <c r="C3" s="43" t="s">
        <v>7</v>
      </c>
      <c r="D3" s="43" t="s">
        <v>8</v>
      </c>
      <c r="E3" s="43" t="s">
        <v>10</v>
      </c>
      <c r="F3" s="44" t="s">
        <v>9</v>
      </c>
      <c r="G3" s="44" t="s">
        <v>11</v>
      </c>
      <c r="H3" s="44" t="s">
        <v>24</v>
      </c>
      <c r="I3" s="54" t="s">
        <v>26</v>
      </c>
      <c r="J3" s="55" t="s">
        <v>26</v>
      </c>
      <c r="K3" s="55" t="s">
        <v>26</v>
      </c>
      <c r="L3" s="55" t="s">
        <v>26</v>
      </c>
      <c r="M3" s="55" t="s">
        <v>26</v>
      </c>
      <c r="N3" s="55" t="s">
        <v>26</v>
      </c>
      <c r="O3" s="55" t="s">
        <v>26</v>
      </c>
      <c r="P3" s="55" t="s">
        <v>26</v>
      </c>
      <c r="Q3" s="55" t="s">
        <v>26</v>
      </c>
      <c r="R3" s="55" t="s">
        <v>26</v>
      </c>
      <c r="S3" s="55" t="s">
        <v>26</v>
      </c>
      <c r="T3" s="55" t="s">
        <v>26</v>
      </c>
      <c r="U3" s="55" t="s">
        <v>26</v>
      </c>
      <c r="V3" s="55" t="s">
        <v>26</v>
      </c>
      <c r="W3" s="55" t="s">
        <v>26</v>
      </c>
      <c r="X3" s="55" t="s">
        <v>26</v>
      </c>
      <c r="Y3" s="55" t="s">
        <v>26</v>
      </c>
      <c r="Z3" s="55" t="s">
        <v>26</v>
      </c>
      <c r="AA3" s="55" t="s">
        <v>26</v>
      </c>
      <c r="AB3" s="55" t="s">
        <v>26</v>
      </c>
      <c r="AC3" s="55" t="s">
        <v>26</v>
      </c>
      <c r="AD3" s="55" t="s">
        <v>26</v>
      </c>
      <c r="AE3" s="55" t="s">
        <v>26</v>
      </c>
      <c r="AF3" s="55" t="s">
        <v>26</v>
      </c>
      <c r="AG3" s="56" t="s">
        <v>26</v>
      </c>
    </row>
    <row r="4" spans="1:34" x14ac:dyDescent="0.2">
      <c r="I4" s="57">
        <v>0</v>
      </c>
      <c r="J4" s="58">
        <v>1</v>
      </c>
      <c r="K4" s="58">
        <v>2</v>
      </c>
      <c r="L4" s="58">
        <v>3</v>
      </c>
      <c r="M4" s="58">
        <v>4</v>
      </c>
      <c r="N4" s="58">
        <v>5</v>
      </c>
      <c r="O4" s="58">
        <v>6</v>
      </c>
      <c r="P4" s="58">
        <v>7</v>
      </c>
      <c r="Q4" s="58">
        <v>8</v>
      </c>
      <c r="R4" s="58">
        <v>9</v>
      </c>
      <c r="S4" s="58">
        <v>10</v>
      </c>
      <c r="T4" s="58">
        <v>11</v>
      </c>
      <c r="U4" s="58">
        <v>12</v>
      </c>
      <c r="V4" s="58">
        <v>13</v>
      </c>
      <c r="W4" s="58">
        <v>14</v>
      </c>
      <c r="X4" s="58">
        <v>15</v>
      </c>
      <c r="Y4" s="58">
        <v>16</v>
      </c>
      <c r="Z4" s="58">
        <v>17</v>
      </c>
      <c r="AA4" s="58">
        <v>18</v>
      </c>
      <c r="AB4" s="58">
        <v>19</v>
      </c>
      <c r="AC4" s="58">
        <v>20</v>
      </c>
      <c r="AD4" s="58">
        <v>21</v>
      </c>
      <c r="AE4" s="58">
        <v>22</v>
      </c>
      <c r="AF4" s="58">
        <v>23</v>
      </c>
      <c r="AG4" s="59">
        <v>24</v>
      </c>
      <c r="AH4" s="48"/>
    </row>
    <row r="5" spans="1:34" s="47" customFormat="1" x14ac:dyDescent="0.2">
      <c r="A5" s="47">
        <f>'Höhe,Azimuth'!B48</f>
        <v>-179.99999999999997</v>
      </c>
      <c r="B5" s="47">
        <f>'Höhe,Azimuth'!B11</f>
        <v>-66.449782846813662</v>
      </c>
    </row>
    <row r="6" spans="1:34" s="47" customFormat="1" x14ac:dyDescent="0.2">
      <c r="A6" s="47">
        <f>'Höhe,Azimuth'!B49</f>
        <v>-147.77514745605851</v>
      </c>
      <c r="B6" s="47">
        <f>'Höhe,Azimuth'!B12</f>
        <v>-63.558696085769249</v>
      </c>
    </row>
    <row r="7" spans="1:34" s="47" customFormat="1" x14ac:dyDescent="0.2">
      <c r="A7" s="47">
        <f>'Höhe,Azimuth'!B50</f>
        <v>-124.02250180173263</v>
      </c>
      <c r="B7" s="47">
        <f>'Höhe,Azimuth'!B13</f>
        <v>-56.39636600557359</v>
      </c>
    </row>
    <row r="8" spans="1:34" s="47" customFormat="1" x14ac:dyDescent="0.2">
      <c r="A8" s="47">
        <f>'Höhe,Azimuth'!B51</f>
        <v>-107.37937415682202</v>
      </c>
      <c r="B8" s="47">
        <f>'Höhe,Azimuth'!B14</f>
        <v>-47.176849540295564</v>
      </c>
    </row>
    <row r="9" spans="1:34" s="47" customFormat="1" x14ac:dyDescent="0.2">
      <c r="A9" s="47">
        <f>'Höhe,Azimuth'!B52</f>
        <v>-94.610994133343482</v>
      </c>
      <c r="B9" s="47">
        <f>'Höhe,Azimuth'!B15</f>
        <v>-37.147891518052447</v>
      </c>
    </row>
    <row r="10" spans="1:34" s="47" customFormat="1" x14ac:dyDescent="0.2">
      <c r="A10" s="47">
        <f>'Höhe,Azimuth'!B53</f>
        <v>-83.705662489357877</v>
      </c>
      <c r="B10" s="47">
        <f>'Höhe,Azimuth'!B16</f>
        <v>-26.934677909479763</v>
      </c>
    </row>
    <row r="11" spans="1:34" s="47" customFormat="1" x14ac:dyDescent="0.2">
      <c r="A11" s="47">
        <f>'Höhe,Azimuth'!B54</f>
        <v>-73.520157727982919</v>
      </c>
      <c r="B11" s="47">
        <f>'Höhe,Azimuth'!B17</f>
        <v>-16.920149409575014</v>
      </c>
    </row>
    <row r="12" spans="1:34" s="47" customFormat="1" x14ac:dyDescent="0.2">
      <c r="A12" s="47">
        <f>'Höhe,Azimuth'!B55</f>
        <v>-63.332720825418804</v>
      </c>
      <c r="B12" s="47">
        <f>'Höhe,Azimuth'!B18</f>
        <v>-7.4177578539191762</v>
      </c>
    </row>
    <row r="13" spans="1:34" s="47" customFormat="1" x14ac:dyDescent="0.2">
      <c r="A13" s="47">
        <f>'Höhe,Azimuth'!B56</f>
        <v>-52.62584225802221</v>
      </c>
      <c r="B13" s="47">
        <f>'Höhe,Azimuth'!B19</f>
        <v>1.2489822349384847</v>
      </c>
    </row>
    <row r="14" spans="1:34" s="47" customFormat="1" x14ac:dyDescent="0.2">
      <c r="A14" s="47">
        <f>'Höhe,Azimuth'!B57</f>
        <v>-41.015953543761945</v>
      </c>
      <c r="B14" s="47">
        <f>'Höhe,Azimuth'!B20</f>
        <v>8.7067893291429517</v>
      </c>
    </row>
    <row r="15" spans="1:34" s="47" customFormat="1" x14ac:dyDescent="0.2">
      <c r="A15" s="47">
        <f>'Höhe,Azimuth'!B58</f>
        <v>-28.284529708821832</v>
      </c>
      <c r="B15" s="47">
        <f>'Höhe,Azimuth'!B21</f>
        <v>14.525378948821444</v>
      </c>
    </row>
    <row r="16" spans="1:34" s="47" customFormat="1" x14ac:dyDescent="0.2">
      <c r="A16" s="47">
        <f>'Höhe,Azimuth'!B60</f>
        <v>-14.479415916346598</v>
      </c>
      <c r="B16" s="47">
        <f>'Höhe,Azimuth'!B23</f>
        <v>18.259041660573285</v>
      </c>
    </row>
    <row r="17" spans="1:3" s="47" customFormat="1" x14ac:dyDescent="0.2">
      <c r="A17" s="47">
        <f>'Höhe,Azimuth'!B64</f>
        <v>-1.4603023404178591E-4</v>
      </c>
      <c r="B17" s="47">
        <f>'Höhe,Azimuth'!B27</f>
        <v>19.550217153055982</v>
      </c>
    </row>
    <row r="18" spans="1:3" s="47" customFormat="1" x14ac:dyDescent="0.2">
      <c r="A18" s="47">
        <f>'Höhe,Azimuth'!B65</f>
        <v>1.4603023404178591E-4</v>
      </c>
      <c r="B18" s="47">
        <f>'Höhe,Azimuth'!B28</f>
        <v>19.550217153055982</v>
      </c>
    </row>
    <row r="19" spans="1:3" s="47" customFormat="1" x14ac:dyDescent="0.2">
      <c r="A19" s="47">
        <f>'Höhe,Azimuth'!B69</f>
        <v>14.479415916346598</v>
      </c>
      <c r="B19" s="47">
        <f>'Höhe,Azimuth'!B32</f>
        <v>18.259041660573285</v>
      </c>
    </row>
    <row r="20" spans="1:3" s="47" customFormat="1" x14ac:dyDescent="0.2">
      <c r="A20" s="47">
        <f>'Höhe,Azimuth'!B71</f>
        <v>28.284529708821832</v>
      </c>
      <c r="B20" s="47">
        <f>'Höhe,Azimuth'!B34</f>
        <v>14.525378948821444</v>
      </c>
    </row>
    <row r="21" spans="1:3" s="47" customFormat="1" x14ac:dyDescent="0.2">
      <c r="A21" s="47">
        <f>'Höhe,Azimuth'!B72</f>
        <v>41.015953543761952</v>
      </c>
      <c r="B21" s="47">
        <f>'Höhe,Azimuth'!B35</f>
        <v>8.7067893291429517</v>
      </c>
    </row>
    <row r="22" spans="1:3" s="47" customFormat="1" x14ac:dyDescent="0.2">
      <c r="A22" s="47">
        <f>'Höhe,Azimuth'!B73</f>
        <v>52.625842258022217</v>
      </c>
      <c r="B22" s="47">
        <f>'Höhe,Azimuth'!B36</f>
        <v>1.2489822349384847</v>
      </c>
    </row>
    <row r="23" spans="1:3" s="47" customFormat="1" x14ac:dyDescent="0.2">
      <c r="A23" s="47">
        <f>'Höhe,Azimuth'!B74</f>
        <v>63.332720825418804</v>
      </c>
      <c r="B23" s="47">
        <f>'Höhe,Azimuth'!B37</f>
        <v>-7.4177578539191762</v>
      </c>
    </row>
    <row r="24" spans="1:3" s="47" customFormat="1" x14ac:dyDescent="0.2">
      <c r="A24" s="47">
        <f>'Höhe,Azimuth'!B75</f>
        <v>73.520157727982948</v>
      </c>
      <c r="B24" s="47">
        <f>'Höhe,Azimuth'!B38</f>
        <v>-16.920149409575014</v>
      </c>
    </row>
    <row r="25" spans="1:3" s="47" customFormat="1" x14ac:dyDescent="0.2">
      <c r="A25" s="47">
        <f>'Höhe,Azimuth'!B76</f>
        <v>83.705662489357948</v>
      </c>
      <c r="B25" s="47">
        <f>'Höhe,Azimuth'!B39</f>
        <v>-26.934677909479763</v>
      </c>
    </row>
    <row r="26" spans="1:3" s="47" customFormat="1" x14ac:dyDescent="0.2">
      <c r="A26" s="47">
        <f>'Höhe,Azimuth'!B77</f>
        <v>94.610994133343397</v>
      </c>
      <c r="B26" s="47">
        <f>'Höhe,Azimuth'!B40</f>
        <v>-37.147891518052447</v>
      </c>
    </row>
    <row r="27" spans="1:3" s="47" customFormat="1" x14ac:dyDescent="0.2">
      <c r="A27" s="47">
        <f>'Höhe,Azimuth'!B78</f>
        <v>107.37937415682201</v>
      </c>
      <c r="B27" s="47">
        <f>'Höhe,Azimuth'!B41</f>
        <v>-47.176849540295564</v>
      </c>
    </row>
    <row r="28" spans="1:3" s="47" customFormat="1" x14ac:dyDescent="0.2">
      <c r="A28" s="47">
        <f>'Höhe,Azimuth'!B79</f>
        <v>124.02250180173263</v>
      </c>
      <c r="B28" s="47">
        <f>'Höhe,Azimuth'!B42</f>
        <v>-56.39636600557359</v>
      </c>
    </row>
    <row r="29" spans="1:3" s="47" customFormat="1" x14ac:dyDescent="0.2">
      <c r="A29" s="47">
        <f>'Höhe,Azimuth'!B80</f>
        <v>147.77514745605851</v>
      </c>
      <c r="B29" s="47">
        <f>'Höhe,Azimuth'!B43</f>
        <v>-63.558696085769249</v>
      </c>
    </row>
    <row r="30" spans="1:3" s="47" customFormat="1" x14ac:dyDescent="0.2">
      <c r="A30" s="47">
        <f>'Höhe,Azimuth'!B81</f>
        <v>179.99999999999997</v>
      </c>
      <c r="B30" s="47">
        <f>'Höhe,Azimuth'!B44</f>
        <v>-66.449782846813662</v>
      </c>
    </row>
    <row r="31" spans="1:3" s="47" customFormat="1" x14ac:dyDescent="0.2">
      <c r="A31" s="47">
        <f>'Höhe,Azimuth'!C48</f>
        <v>-179.99999999999997</v>
      </c>
      <c r="C31" s="47">
        <f>'Höhe,Azimuth'!C11</f>
        <v>-63.13801482156758</v>
      </c>
    </row>
    <row r="32" spans="1:3" s="47" customFormat="1" x14ac:dyDescent="0.2">
      <c r="A32" s="47">
        <f>'Höhe,Azimuth'!C49</f>
        <v>-150.43993704942193</v>
      </c>
      <c r="C32" s="47">
        <f>'Höhe,Azimuth'!C12</f>
        <v>-60.491152833993723</v>
      </c>
    </row>
    <row r="33" spans="1:3" s="47" customFormat="1" x14ac:dyDescent="0.2">
      <c r="A33" s="47">
        <f>'Höhe,Azimuth'!C50</f>
        <v>-127.47245362844131</v>
      </c>
      <c r="C33" s="47">
        <f>'Höhe,Azimuth'!C13</f>
        <v>-53.737240256002067</v>
      </c>
    </row>
    <row r="34" spans="1:3" s="47" customFormat="1" x14ac:dyDescent="0.2">
      <c r="A34" s="47">
        <f>'Höhe,Azimuth'!C51</f>
        <v>-110.69025707323047</v>
      </c>
      <c r="C34" s="47">
        <f>'Höhe,Azimuth'!C14</f>
        <v>-44.793725179659226</v>
      </c>
    </row>
    <row r="35" spans="1:3" s="47" customFormat="1" x14ac:dyDescent="0.2">
      <c r="A35" s="47">
        <f>'Höhe,Azimuth'!C52</f>
        <v>-97.602289094528174</v>
      </c>
      <c r="C35" s="47">
        <f>'Höhe,Azimuth'!C15</f>
        <v>-34.885966025982547</v>
      </c>
    </row>
    <row r="36" spans="1:3" s="47" customFormat="1" x14ac:dyDescent="0.2">
      <c r="A36" s="47">
        <f>'Höhe,Azimuth'!C53</f>
        <v>-86.398227118302927</v>
      </c>
      <c r="C36" s="47">
        <f>'Höhe,Azimuth'!C16</f>
        <v>-24.677834418232155</v>
      </c>
    </row>
    <row r="37" spans="1:3" s="47" customFormat="1" x14ac:dyDescent="0.2">
      <c r="A37" s="47">
        <f>'Höhe,Azimuth'!C54</f>
        <v>-75.958947816792957</v>
      </c>
      <c r="C37" s="47">
        <f>'Höhe,Azimuth'!C17</f>
        <v>-14.583603852303304</v>
      </c>
    </row>
    <row r="38" spans="1:3" s="47" customFormat="1" x14ac:dyDescent="0.2">
      <c r="A38" s="47">
        <f>'Höhe,Azimuth'!C55</f>
        <v>-65.540303802950959</v>
      </c>
      <c r="C38" s="47">
        <f>'Höhe,Azimuth'!C18</f>
        <v>-4.9375147960916754</v>
      </c>
    </row>
    <row r="39" spans="1:3" s="47" customFormat="1" x14ac:dyDescent="0.2">
      <c r="A39" s="47">
        <f>'Höhe,Azimuth'!C56</f>
        <v>-54.586207882655465</v>
      </c>
      <c r="C39" s="47">
        <f>'Höhe,Azimuth'!C19</f>
        <v>3.9198036798406131</v>
      </c>
    </row>
    <row r="40" spans="1:3" s="47" customFormat="1" x14ac:dyDescent="0.2">
      <c r="A40" s="47">
        <f>'Höhe,Azimuth'!C57</f>
        <v>-42.664619753416403</v>
      </c>
      <c r="C40" s="47">
        <f>'Höhe,Azimuth'!C20</f>
        <v>11.593784384365486</v>
      </c>
    </row>
    <row r="41" spans="1:3" s="47" customFormat="1" x14ac:dyDescent="0.2">
      <c r="A41" s="47">
        <f>'Höhe,Azimuth'!C58</f>
        <v>-29.507975179007065</v>
      </c>
      <c r="C41" s="47">
        <f>'Höhe,Azimuth'!C21</f>
        <v>17.621530430521144</v>
      </c>
    </row>
    <row r="42" spans="1:3" s="47" customFormat="1" x14ac:dyDescent="0.2">
      <c r="A42" s="47">
        <f>'Höhe,Azimuth'!C60</f>
        <v>-15.140720490587764</v>
      </c>
      <c r="C42" s="47">
        <f>'Höhe,Azimuth'!C23</f>
        <v>21.511921233908552</v>
      </c>
    </row>
    <row r="43" spans="1:3" s="47" customFormat="1" x14ac:dyDescent="0.2">
      <c r="A43" s="47">
        <f>'Höhe,Azimuth'!C64</f>
        <v>-1.5283620017141164E-4</v>
      </c>
      <c r="C43" s="47">
        <f>'Höhe,Azimuth'!C27</f>
        <v>22.861985178295978</v>
      </c>
    </row>
    <row r="44" spans="1:3" s="47" customFormat="1" x14ac:dyDescent="0.2">
      <c r="A44" s="47">
        <f>'Höhe,Azimuth'!C65</f>
        <v>1.5283620017141164E-4</v>
      </c>
      <c r="C44" s="47">
        <f>'Höhe,Azimuth'!C28</f>
        <v>22.861985178295978</v>
      </c>
    </row>
    <row r="45" spans="1:3" s="47" customFormat="1" x14ac:dyDescent="0.2">
      <c r="A45" s="47">
        <f>'Höhe,Azimuth'!C69</f>
        <v>15.140720490587764</v>
      </c>
      <c r="C45" s="47">
        <f>'Höhe,Azimuth'!C32</f>
        <v>21.511921233908552</v>
      </c>
    </row>
    <row r="46" spans="1:3" s="47" customFormat="1" x14ac:dyDescent="0.2">
      <c r="A46" s="47">
        <f>'Höhe,Azimuth'!C71</f>
        <v>29.507975179007065</v>
      </c>
      <c r="C46" s="47">
        <f>'Höhe,Azimuth'!C34</f>
        <v>17.621530430521144</v>
      </c>
    </row>
    <row r="47" spans="1:3" s="47" customFormat="1" x14ac:dyDescent="0.2">
      <c r="A47" s="47">
        <f>'Höhe,Azimuth'!C72</f>
        <v>42.66461975341641</v>
      </c>
      <c r="C47" s="47">
        <f>'Höhe,Azimuth'!C35</f>
        <v>11.593784384365486</v>
      </c>
    </row>
    <row r="48" spans="1:3" s="47" customFormat="1" x14ac:dyDescent="0.2">
      <c r="A48" s="47">
        <f>'Höhe,Azimuth'!C73</f>
        <v>54.586207882655458</v>
      </c>
      <c r="C48" s="47">
        <f>'Höhe,Azimuth'!C36</f>
        <v>3.9198036798406131</v>
      </c>
    </row>
    <row r="49" spans="1:4" s="47" customFormat="1" x14ac:dyDescent="0.2">
      <c r="A49" s="47">
        <f>'Höhe,Azimuth'!C74</f>
        <v>65.540303802950959</v>
      </c>
      <c r="C49" s="47">
        <f>'Höhe,Azimuth'!C37</f>
        <v>-4.9375147960916754</v>
      </c>
    </row>
    <row r="50" spans="1:4" s="47" customFormat="1" x14ac:dyDescent="0.2">
      <c r="A50" s="47">
        <f>'Höhe,Azimuth'!C75</f>
        <v>75.958947816792957</v>
      </c>
      <c r="C50" s="47">
        <f>'Höhe,Azimuth'!C38</f>
        <v>-14.583603852303304</v>
      </c>
    </row>
    <row r="51" spans="1:4" s="47" customFormat="1" x14ac:dyDescent="0.2">
      <c r="A51" s="47">
        <f>'Höhe,Azimuth'!C76</f>
        <v>86.398227118302927</v>
      </c>
      <c r="C51" s="47">
        <f>'Höhe,Azimuth'!C39</f>
        <v>-24.677834418232155</v>
      </c>
    </row>
    <row r="52" spans="1:4" s="47" customFormat="1" x14ac:dyDescent="0.2">
      <c r="A52" s="47">
        <f>'Höhe,Azimuth'!C77</f>
        <v>97.602289094528174</v>
      </c>
      <c r="C52" s="47">
        <f>'Höhe,Azimuth'!C40</f>
        <v>-34.885966025982547</v>
      </c>
    </row>
    <row r="53" spans="1:4" s="47" customFormat="1" x14ac:dyDescent="0.2">
      <c r="A53" s="47">
        <f>'Höhe,Azimuth'!C78</f>
        <v>110.69025707323047</v>
      </c>
      <c r="C53" s="47">
        <f>'Höhe,Azimuth'!C41</f>
        <v>-44.793725179659226</v>
      </c>
    </row>
    <row r="54" spans="1:4" s="47" customFormat="1" x14ac:dyDescent="0.2">
      <c r="A54" s="47">
        <f>'Höhe,Azimuth'!C79</f>
        <v>127.47245362844131</v>
      </c>
      <c r="C54" s="47">
        <f>'Höhe,Azimuth'!C42</f>
        <v>-53.737240256002067</v>
      </c>
    </row>
    <row r="55" spans="1:4" s="47" customFormat="1" x14ac:dyDescent="0.2">
      <c r="A55" s="47">
        <f>'Höhe,Azimuth'!C80</f>
        <v>150.43993704942193</v>
      </c>
      <c r="C55" s="47">
        <f>'Höhe,Azimuth'!C43</f>
        <v>-60.491152833993723</v>
      </c>
    </row>
    <row r="56" spans="1:4" s="47" customFormat="1" x14ac:dyDescent="0.2">
      <c r="A56" s="47">
        <f>'Höhe,Azimuth'!C81</f>
        <v>179.99999999999997</v>
      </c>
      <c r="C56" s="47">
        <f>'Höhe,Azimuth'!C44</f>
        <v>-63.13801482156758</v>
      </c>
    </row>
    <row r="57" spans="1:4" s="47" customFormat="1" x14ac:dyDescent="0.2">
      <c r="A57" s="47">
        <f>'Höhe,Azimuth'!D48</f>
        <v>-180</v>
      </c>
      <c r="D57" s="47">
        <f>'Höhe,Azimuth'!D11</f>
        <v>-54.226308550715238</v>
      </c>
    </row>
    <row r="58" spans="1:4" s="47" customFormat="1" x14ac:dyDescent="0.2">
      <c r="A58" s="47">
        <f>'Höhe,Azimuth'!D49</f>
        <v>-155.61907318361401</v>
      </c>
      <c r="D58" s="47">
        <f>'Höhe,Azimuth'!D12</f>
        <v>-52.04913616409695</v>
      </c>
    </row>
    <row r="59" spans="1:4" s="47" customFormat="1" x14ac:dyDescent="0.2">
      <c r="A59" s="47">
        <f>'Höhe,Azimuth'!D50</f>
        <v>-134.88553055313224</v>
      </c>
      <c r="D59" s="47">
        <f>'Höhe,Azimuth'!D13</f>
        <v>-46.195856224898598</v>
      </c>
    </row>
    <row r="60" spans="1:4" s="47" customFormat="1" x14ac:dyDescent="0.2">
      <c r="A60" s="47">
        <f>'Höhe,Azimuth'!D51</f>
        <v>-118.36545317751725</v>
      </c>
      <c r="D60" s="47">
        <f>'Höhe,Azimuth'!D14</f>
        <v>-37.981116439537026</v>
      </c>
    </row>
    <row r="61" spans="1:4" s="47" customFormat="1" x14ac:dyDescent="0.2">
      <c r="A61" s="47">
        <f>'Höhe,Azimuth'!D52</f>
        <v>-104.892618595388</v>
      </c>
      <c r="D61" s="47">
        <f>'Höhe,Azimuth'!D15</f>
        <v>-28.480385048303976</v>
      </c>
    </row>
    <row r="62" spans="1:4" s="47" customFormat="1" x14ac:dyDescent="0.2">
      <c r="A62" s="47">
        <f>'Höhe,Azimuth'!D53</f>
        <v>-93.195260912395369</v>
      </c>
      <c r="D62" s="47">
        <f>'Höhe,Azimuth'!D16</f>
        <v>-18.392216775714267</v>
      </c>
    </row>
    <row r="63" spans="1:4" s="47" customFormat="1" x14ac:dyDescent="0.2">
      <c r="A63" s="47">
        <f>'Höhe,Azimuth'!D54</f>
        <v>-82.291027375511291</v>
      </c>
      <c r="D63" s="47">
        <f>'Höhe,Azimuth'!D17</f>
        <v>-8.1857879064448884</v>
      </c>
    </row>
    <row r="64" spans="1:4" s="47" customFormat="1" x14ac:dyDescent="0.2">
      <c r="A64" s="47">
        <f>'Höhe,Azimuth'!D55</f>
        <v>-71.422217142343385</v>
      </c>
      <c r="D64" s="47">
        <f>'Höhe,Azimuth'!D18</f>
        <v>1.7623122180216937</v>
      </c>
    </row>
    <row r="65" spans="1:4" s="47" customFormat="1" x14ac:dyDescent="0.2">
      <c r="A65" s="47">
        <f>'Höhe,Azimuth'!D56</f>
        <v>-59.948341979499538</v>
      </c>
      <c r="D65" s="47">
        <f>'Höhe,Azimuth'!D19</f>
        <v>11.074840016330455</v>
      </c>
    </row>
    <row r="66" spans="1:4" s="47" customFormat="1" x14ac:dyDescent="0.2">
      <c r="A66" s="47">
        <f>'Höhe,Azimuth'!D57</f>
        <v>-47.299537126638967</v>
      </c>
      <c r="D66" s="47">
        <f>'Höhe,Azimuth'!D20</f>
        <v>19.307315500160371</v>
      </c>
    </row>
    <row r="67" spans="1:4" s="47" customFormat="1" x14ac:dyDescent="0.2">
      <c r="A67" s="47">
        <f>'Höhe,Azimuth'!D58</f>
        <v>-33.040726366378173</v>
      </c>
      <c r="D67" s="47">
        <f>'Höhe,Azimuth'!D21</f>
        <v>25.909015831129999</v>
      </c>
    </row>
    <row r="68" spans="1:4" s="47" customFormat="1" x14ac:dyDescent="0.2">
      <c r="A68" s="47">
        <f>'Höhe,Azimuth'!D60</f>
        <v>-17.090554789790026</v>
      </c>
      <c r="D68" s="47">
        <f>'Höhe,Azimuth'!D23</f>
        <v>30.249843173803335</v>
      </c>
    </row>
    <row r="69" spans="1:4" s="47" customFormat="1" x14ac:dyDescent="0.2">
      <c r="A69" s="47">
        <f>'Höhe,Azimuth'!D64</f>
        <v>-1.7306657749739408E-4</v>
      </c>
      <c r="D69" s="47">
        <f>'Höhe,Azimuth'!D27</f>
        <v>31.773691449130272</v>
      </c>
    </row>
    <row r="70" spans="1:4" s="47" customFormat="1" x14ac:dyDescent="0.2">
      <c r="A70" s="47">
        <f>'Höhe,Azimuth'!D65</f>
        <v>1.7306657749739408E-4</v>
      </c>
      <c r="D70" s="47">
        <f>'Höhe,Azimuth'!D28</f>
        <v>31.773691449130272</v>
      </c>
    </row>
    <row r="71" spans="1:4" s="47" customFormat="1" x14ac:dyDescent="0.2">
      <c r="A71" s="47">
        <f>'Höhe,Azimuth'!D69</f>
        <v>17.090554789790026</v>
      </c>
      <c r="D71" s="47">
        <f>'Höhe,Azimuth'!D32</f>
        <v>30.249843173803335</v>
      </c>
    </row>
    <row r="72" spans="1:4" s="47" customFormat="1" x14ac:dyDescent="0.2">
      <c r="A72" s="47">
        <f>'Höhe,Azimuth'!D71</f>
        <v>33.040726366378173</v>
      </c>
      <c r="D72" s="47">
        <f>'Höhe,Azimuth'!D34</f>
        <v>25.909015831129999</v>
      </c>
    </row>
    <row r="73" spans="1:4" s="47" customFormat="1" x14ac:dyDescent="0.2">
      <c r="A73" s="47">
        <f>'Höhe,Azimuth'!D72</f>
        <v>47.299537126638967</v>
      </c>
      <c r="D73" s="47">
        <f>'Höhe,Azimuth'!D35</f>
        <v>19.307315500160371</v>
      </c>
    </row>
    <row r="74" spans="1:4" s="47" customFormat="1" x14ac:dyDescent="0.2">
      <c r="A74" s="47">
        <f>'Höhe,Azimuth'!D73</f>
        <v>59.948341979499538</v>
      </c>
      <c r="D74" s="47">
        <f>'Höhe,Azimuth'!D36</f>
        <v>11.074840016330455</v>
      </c>
    </row>
    <row r="75" spans="1:4" s="47" customFormat="1" x14ac:dyDescent="0.2">
      <c r="A75" s="47">
        <f>'Höhe,Azimuth'!D74</f>
        <v>71.422217142343385</v>
      </c>
      <c r="D75" s="47">
        <f>'Höhe,Azimuth'!D37</f>
        <v>1.7623122180216937</v>
      </c>
    </row>
    <row r="76" spans="1:4" s="47" customFormat="1" x14ac:dyDescent="0.2">
      <c r="A76" s="47">
        <f>'Höhe,Azimuth'!D75</f>
        <v>82.291027375511334</v>
      </c>
      <c r="D76" s="47">
        <f>'Höhe,Azimuth'!D38</f>
        <v>-8.1857879064448884</v>
      </c>
    </row>
    <row r="77" spans="1:4" s="47" customFormat="1" x14ac:dyDescent="0.2">
      <c r="A77" s="47">
        <f>'Höhe,Azimuth'!D76</f>
        <v>93.195260912395369</v>
      </c>
      <c r="D77" s="47">
        <f>'Höhe,Azimuth'!D39</f>
        <v>-18.392216775714267</v>
      </c>
    </row>
    <row r="78" spans="1:4" s="47" customFormat="1" x14ac:dyDescent="0.2">
      <c r="A78" s="47">
        <f>'Höhe,Azimuth'!D77</f>
        <v>104.89261859538803</v>
      </c>
      <c r="D78" s="47">
        <f>'Höhe,Azimuth'!D40</f>
        <v>-28.480385048303976</v>
      </c>
    </row>
    <row r="79" spans="1:4" s="47" customFormat="1" x14ac:dyDescent="0.2">
      <c r="A79" s="47">
        <f>'Höhe,Azimuth'!D78</f>
        <v>118.36545317751725</v>
      </c>
      <c r="D79" s="47">
        <f>'Höhe,Azimuth'!D41</f>
        <v>-37.981116439537026</v>
      </c>
    </row>
    <row r="80" spans="1:4" s="47" customFormat="1" x14ac:dyDescent="0.2">
      <c r="A80" s="47">
        <f>'Höhe,Azimuth'!D79</f>
        <v>134.88553055313224</v>
      </c>
      <c r="D80" s="47">
        <f>'Höhe,Azimuth'!D42</f>
        <v>-46.195856224898598</v>
      </c>
    </row>
    <row r="81" spans="1:5" s="47" customFormat="1" x14ac:dyDescent="0.2">
      <c r="A81" s="47">
        <f>'Höhe,Azimuth'!D80</f>
        <v>155.61907318361401</v>
      </c>
      <c r="D81" s="47">
        <f>'Höhe,Azimuth'!D43</f>
        <v>-52.04913616409695</v>
      </c>
    </row>
    <row r="82" spans="1:5" s="47" customFormat="1" x14ac:dyDescent="0.2">
      <c r="A82" s="47">
        <f>'Höhe,Azimuth'!D81</f>
        <v>180</v>
      </c>
      <c r="D82" s="47">
        <f>'Höhe,Azimuth'!D44</f>
        <v>-54.226308550715238</v>
      </c>
    </row>
    <row r="83" spans="1:5" s="47" customFormat="1" x14ac:dyDescent="0.2">
      <c r="A83" s="47">
        <f>'Höhe,Azimuth'!E48</f>
        <v>-180</v>
      </c>
      <c r="E83" s="47">
        <f>'Höhe,Azimuth'!E11</f>
        <v>-43.40365320185434</v>
      </c>
    </row>
    <row r="84" spans="1:5" s="47" customFormat="1" x14ac:dyDescent="0.2">
      <c r="A84" s="47">
        <f>'Höhe,Azimuth'!E49</f>
        <v>-159.75182700462659</v>
      </c>
      <c r="E84" s="47">
        <f>'Höhe,Azimuth'!E12</f>
        <v>-41.597676143776631</v>
      </c>
    </row>
    <row r="85" spans="1:5" s="47" customFormat="1" x14ac:dyDescent="0.2">
      <c r="A85" s="47">
        <f>'Höhe,Azimuth'!E50</f>
        <v>-141.49910849193608</v>
      </c>
      <c r="E85" s="47">
        <f>'Höhe,Azimuth'!E13</f>
        <v>-36.567232722649862</v>
      </c>
    </row>
    <row r="86" spans="1:5" s="47" customFormat="1" x14ac:dyDescent="0.2">
      <c r="A86" s="47">
        <f>'Höhe,Azimuth'!E51</f>
        <v>-125.92553409419918</v>
      </c>
      <c r="E86" s="47">
        <f>'Höhe,Azimuth'!E14</f>
        <v>-29.168921711829356</v>
      </c>
    </row>
    <row r="87" spans="1:5" s="47" customFormat="1" x14ac:dyDescent="0.2">
      <c r="A87" s="47">
        <f>'Höhe,Azimuth'!E52</f>
        <v>-112.6214502296542</v>
      </c>
      <c r="E87" s="47">
        <f>'Höhe,Azimuth'!E15</f>
        <v>-20.251591588825757</v>
      </c>
    </row>
    <row r="88" spans="1:5" s="47" customFormat="1" x14ac:dyDescent="0.2">
      <c r="A88" s="47">
        <f>'Höhe,Azimuth'!E53</f>
        <v>-100.81277699893145</v>
      </c>
      <c r="E88" s="47">
        <f>'Höhe,Azimuth'!E16</f>
        <v>-10.466592349860345</v>
      </c>
    </row>
    <row r="89" spans="1:5" s="47" customFormat="1" x14ac:dyDescent="0.2">
      <c r="A89" s="47">
        <f>'Höhe,Azimuth'!E54</f>
        <v>-89.724706742174291</v>
      </c>
      <c r="E89" s="47">
        <f>'Höhe,Azimuth'!E17</f>
        <v>-0.29521212748105485</v>
      </c>
    </row>
    <row r="90" spans="1:5" s="47" customFormat="1" x14ac:dyDescent="0.2">
      <c r="A90" s="47">
        <f>'Höhe,Azimuth'!E55</f>
        <v>-78.638293643404353</v>
      </c>
      <c r="E90" s="47">
        <f>'Höhe,Azimuth'!E18</f>
        <v>9.8667495503395255</v>
      </c>
    </row>
    <row r="91" spans="1:5" s="47" customFormat="1" x14ac:dyDescent="0.2">
      <c r="A91" s="47">
        <f>'Höhe,Azimuth'!E56</f>
        <v>-66.838985001408446</v>
      </c>
      <c r="E91" s="47">
        <f>'Höhe,Azimuth'!E19</f>
        <v>19.623523613506791</v>
      </c>
    </row>
    <row r="92" spans="1:5" s="47" customFormat="1" x14ac:dyDescent="0.2">
      <c r="A92" s="47">
        <f>'Höhe,Azimuth'!E57</f>
        <v>-53.56715792102537</v>
      </c>
      <c r="E92" s="47">
        <f>'Höhe,Azimuth'!E20</f>
        <v>28.494949770405814</v>
      </c>
    </row>
    <row r="93" spans="1:5" s="47" customFormat="1" x14ac:dyDescent="0.2">
      <c r="A93" s="47">
        <f>'Höhe,Azimuth'!E58</f>
        <v>-38.07810647936217</v>
      </c>
      <c r="E93" s="47">
        <f>'Höhe,Azimuth'!E21</f>
        <v>35.835553416340765</v>
      </c>
    </row>
    <row r="94" spans="1:5" s="47" customFormat="1" x14ac:dyDescent="0.2">
      <c r="A94" s="47">
        <f>'Höhe,Azimuth'!E60</f>
        <v>-19.996407388403743</v>
      </c>
      <c r="E94" s="47">
        <f>'Höhe,Azimuth'!E23</f>
        <v>40.812904361771309</v>
      </c>
    </row>
    <row r="95" spans="1:5" s="47" customFormat="1" x14ac:dyDescent="0.2">
      <c r="A95" s="47">
        <f>'Höhe,Azimuth'!E61</f>
        <v>-13.13731961539218</v>
      </c>
      <c r="E95" s="47">
        <f>'Höhe,Azimuth'!E24</f>
        <v>41.834292804798402</v>
      </c>
    </row>
    <row r="96" spans="1:5" s="47" customFormat="1" x14ac:dyDescent="0.2">
      <c r="A96" s="47">
        <f>'Höhe,Azimuth'!E62</f>
        <v>-10.138866588420765</v>
      </c>
      <c r="E96" s="47">
        <f>'Höhe,Azimuth'!E25</f>
        <v>42.143874119437712</v>
      </c>
    </row>
    <row r="97" spans="1:5" s="47" customFormat="1" x14ac:dyDescent="0.2">
      <c r="A97" s="47">
        <f>'Höhe,Azimuth'!E63</f>
        <v>-4.0720311548985926</v>
      </c>
      <c r="E97" s="47">
        <f>'Höhe,Azimuth'!E26</f>
        <v>42.52364427158961</v>
      </c>
    </row>
    <row r="98" spans="1:5" s="47" customFormat="1" x14ac:dyDescent="0.2">
      <c r="A98" s="47">
        <f>'Höhe,Azimuth'!E64</f>
        <v>-2.0376046391340345E-4</v>
      </c>
      <c r="E98" s="47">
        <f>'Höhe,Azimuth'!E27</f>
        <v>42.596346797963747</v>
      </c>
    </row>
    <row r="99" spans="1:5" s="47" customFormat="1" x14ac:dyDescent="0.2">
      <c r="A99" s="47">
        <f>'Höhe,Azimuth'!E65</f>
        <v>2.0376046391340345E-4</v>
      </c>
      <c r="E99" s="47">
        <f>'Höhe,Azimuth'!E28</f>
        <v>42.596346797963747</v>
      </c>
    </row>
    <row r="100" spans="1:5" s="47" customFormat="1" x14ac:dyDescent="0.2">
      <c r="A100" s="47">
        <f>'Höhe,Azimuth'!E66</f>
        <v>4.0720311548985926</v>
      </c>
      <c r="E100" s="47">
        <f>'Höhe,Azimuth'!E29</f>
        <v>42.52364427158961</v>
      </c>
    </row>
    <row r="101" spans="1:5" s="47" customFormat="1" x14ac:dyDescent="0.2">
      <c r="A101" s="47">
        <f>'Höhe,Azimuth'!E67</f>
        <v>10.138866588420765</v>
      </c>
      <c r="E101" s="47">
        <f>'Höhe,Azimuth'!E30</f>
        <v>42.143874119437712</v>
      </c>
    </row>
    <row r="102" spans="1:5" s="47" customFormat="1" x14ac:dyDescent="0.2">
      <c r="A102" s="47">
        <f>'Höhe,Azimuth'!E68</f>
        <v>13.13731961539218</v>
      </c>
      <c r="E102" s="47">
        <f>'Höhe,Azimuth'!E31</f>
        <v>41.834292804798402</v>
      </c>
    </row>
    <row r="103" spans="1:5" s="47" customFormat="1" x14ac:dyDescent="0.2">
      <c r="A103" s="47">
        <f>'Höhe,Azimuth'!E69</f>
        <v>19.996407388403743</v>
      </c>
      <c r="E103" s="47">
        <f>'Höhe,Azimuth'!E32</f>
        <v>40.812904361771309</v>
      </c>
    </row>
    <row r="104" spans="1:5" s="47" customFormat="1" x14ac:dyDescent="0.2">
      <c r="A104" s="47">
        <f>'Höhe,Azimuth'!E71</f>
        <v>38.07810647936217</v>
      </c>
      <c r="E104" s="47">
        <f>'Höhe,Azimuth'!E34</f>
        <v>35.835553416340765</v>
      </c>
    </row>
    <row r="105" spans="1:5" s="47" customFormat="1" x14ac:dyDescent="0.2">
      <c r="A105" s="47">
        <f>'Höhe,Azimuth'!E72</f>
        <v>53.56715792102537</v>
      </c>
      <c r="E105" s="47">
        <f>'Höhe,Azimuth'!E35</f>
        <v>28.494949770405814</v>
      </c>
    </row>
    <row r="106" spans="1:5" s="47" customFormat="1" x14ac:dyDescent="0.2">
      <c r="A106" s="47">
        <f>'Höhe,Azimuth'!E73</f>
        <v>66.838985001408446</v>
      </c>
      <c r="E106" s="47">
        <f>'Höhe,Azimuth'!E36</f>
        <v>19.623523613506791</v>
      </c>
    </row>
    <row r="107" spans="1:5" s="47" customFormat="1" x14ac:dyDescent="0.2">
      <c r="A107" s="47">
        <f>'Höhe,Azimuth'!E74</f>
        <v>78.638293643404324</v>
      </c>
      <c r="E107" s="47">
        <f>'Höhe,Azimuth'!E37</f>
        <v>9.8667495503395255</v>
      </c>
    </row>
    <row r="108" spans="1:5" s="47" customFormat="1" x14ac:dyDescent="0.2">
      <c r="A108" s="47">
        <f>'Höhe,Azimuth'!E75</f>
        <v>89.724706742175613</v>
      </c>
      <c r="E108" s="47">
        <f>'Höhe,Azimuth'!E38</f>
        <v>-0.29521212748105485</v>
      </c>
    </row>
    <row r="109" spans="1:5" s="47" customFormat="1" x14ac:dyDescent="0.2">
      <c r="A109" s="47">
        <f>'Höhe,Azimuth'!E76</f>
        <v>100.81277699893148</v>
      </c>
      <c r="E109" s="47">
        <f>'Höhe,Azimuth'!E39</f>
        <v>-10.466592349860345</v>
      </c>
    </row>
    <row r="110" spans="1:5" s="47" customFormat="1" x14ac:dyDescent="0.2">
      <c r="A110" s="47">
        <f>'Höhe,Azimuth'!E77</f>
        <v>112.62145022965423</v>
      </c>
      <c r="E110" s="47">
        <f>'Höhe,Azimuth'!E40</f>
        <v>-20.251591588825757</v>
      </c>
    </row>
    <row r="111" spans="1:5" s="47" customFormat="1" x14ac:dyDescent="0.2">
      <c r="A111" s="47">
        <f>'Höhe,Azimuth'!E78</f>
        <v>125.92553409419918</v>
      </c>
      <c r="E111" s="47">
        <f>'Höhe,Azimuth'!E41</f>
        <v>-29.168921711829356</v>
      </c>
    </row>
    <row r="112" spans="1:5" s="47" customFormat="1" x14ac:dyDescent="0.2">
      <c r="A112" s="47">
        <f>'Höhe,Azimuth'!E79</f>
        <v>141.49910849193611</v>
      </c>
      <c r="E112" s="47">
        <f>'Höhe,Azimuth'!E42</f>
        <v>-36.567232722649862</v>
      </c>
    </row>
    <row r="113" spans="1:6" s="47" customFormat="1" x14ac:dyDescent="0.2">
      <c r="A113" s="47">
        <f>'Höhe,Azimuth'!E80</f>
        <v>159.75182700462659</v>
      </c>
      <c r="E113" s="47">
        <f>'Höhe,Azimuth'!E43</f>
        <v>-41.597676143776631</v>
      </c>
    </row>
    <row r="114" spans="1:6" s="47" customFormat="1" x14ac:dyDescent="0.2">
      <c r="A114" s="47">
        <f>'Höhe,Azimuth'!E81</f>
        <v>180</v>
      </c>
      <c r="E114" s="47">
        <f>'Höhe,Azimuth'!E44</f>
        <v>-43.40365320185434</v>
      </c>
    </row>
    <row r="115" spans="1:6" s="47" customFormat="1" x14ac:dyDescent="0.2">
      <c r="A115" s="47">
        <f>'Höhe,Azimuth'!F48</f>
        <v>-180</v>
      </c>
      <c r="F115" s="47">
        <f>'Höhe,Azimuth'!F11</f>
        <v>-31.42096334874854</v>
      </c>
    </row>
    <row r="116" spans="1:6" s="47" customFormat="1" x14ac:dyDescent="0.2">
      <c r="A116" s="47">
        <f>'Höhe,Azimuth'!F49</f>
        <v>-162.99259050232359</v>
      </c>
      <c r="F116" s="47">
        <f>'Höhe,Azimuth'!F12</f>
        <v>-29.904531196622447</v>
      </c>
    </row>
    <row r="117" spans="1:6" s="47" customFormat="1" x14ac:dyDescent="0.2">
      <c r="A117" s="47">
        <f>'Höhe,Azimuth'!F50</f>
        <v>-147.10752748717567</v>
      </c>
      <c r="F117" s="47">
        <f>'Höhe,Azimuth'!F13</f>
        <v>-25.582542036539202</v>
      </c>
    </row>
    <row r="118" spans="1:6" s="47" customFormat="1" x14ac:dyDescent="0.2">
      <c r="A118" s="47">
        <f>'Höhe,Azimuth'!F51</f>
        <v>-132.89109051595466</v>
      </c>
      <c r="F118" s="47">
        <f>'Höhe,Azimuth'!F14</f>
        <v>-19.004015247668914</v>
      </c>
    </row>
    <row r="119" spans="1:6" s="47" customFormat="1" x14ac:dyDescent="0.2">
      <c r="A119" s="47">
        <f>'Höhe,Azimuth'!F52</f>
        <v>-120.26776453396272</v>
      </c>
      <c r="F119" s="47">
        <f>'Höhe,Azimuth'!F15</f>
        <v>-10.793068101197379</v>
      </c>
    </row>
    <row r="120" spans="1:6" s="47" customFormat="1" x14ac:dyDescent="0.2">
      <c r="A120" s="47">
        <f>'Höhe,Azimuth'!F53</f>
        <v>-108.8103344625473</v>
      </c>
      <c r="F120" s="47">
        <f>'Höhe,Azimuth'!F16</f>
        <v>-1.4970186066316553</v>
      </c>
    </row>
    <row r="121" spans="1:6" s="47" customFormat="1" x14ac:dyDescent="0.2">
      <c r="A121" s="47">
        <f>'Höhe,Azimuth'!F54</f>
        <v>-97.95466969789841</v>
      </c>
      <c r="F121" s="47">
        <f>'Höhe,Azimuth'!F17</f>
        <v>8.4413504750003856</v>
      </c>
    </row>
    <row r="122" spans="1:6" s="47" customFormat="1" x14ac:dyDescent="0.2">
      <c r="A122" s="47">
        <f>'Höhe,Azimuth'!F55</f>
        <v>-87.063174413513451</v>
      </c>
      <c r="F122" s="47">
        <f>'Höhe,Azimuth'!F18</f>
        <v>18.645921857041124</v>
      </c>
    </row>
    <row r="123" spans="1:6" s="47" customFormat="1" x14ac:dyDescent="0.2">
      <c r="A123" s="47">
        <f>'Höhe,Azimuth'!F56</f>
        <v>-75.377698466511319</v>
      </c>
      <c r="F123" s="47">
        <f>'Höhe,Azimuth'!F19</f>
        <v>28.741347975084683</v>
      </c>
    </row>
    <row r="124" spans="1:6" s="47" customFormat="1" x14ac:dyDescent="0.2">
      <c r="A124" s="47">
        <f>'Höhe,Azimuth'!F57</f>
        <v>-61.909384969250212</v>
      </c>
      <c r="F124" s="47">
        <f>'Höhe,Azimuth'!F20</f>
        <v>38.259803846747509</v>
      </c>
    </row>
    <row r="125" spans="1:6" s="47" customFormat="1" x14ac:dyDescent="0.2">
      <c r="A125" s="47">
        <f>'Höhe,Azimuth'!F58</f>
        <v>-45.366917148667547</v>
      </c>
      <c r="F125" s="47">
        <f>'Höhe,Azimuth'!F21</f>
        <v>46.502536317780965</v>
      </c>
    </row>
    <row r="126" spans="1:6" s="47" customFormat="1" x14ac:dyDescent="0.2">
      <c r="A126" s="47">
        <f>'Höhe,Azimuth'!F60</f>
        <v>-24.546805516907991</v>
      </c>
      <c r="F126" s="47">
        <f>'Höhe,Azimuth'!F23</f>
        <v>52.386907167457508</v>
      </c>
    </row>
    <row r="127" spans="1:6" s="47" customFormat="1" x14ac:dyDescent="0.2">
      <c r="A127" s="47">
        <f>'Höhe,Azimuth'!F61</f>
        <v>-16.248831462136401</v>
      </c>
      <c r="F127" s="47">
        <f>'Höhe,Azimuth'!F24</f>
        <v>53.635906306749561</v>
      </c>
    </row>
    <row r="128" spans="1:6" s="47" customFormat="1" x14ac:dyDescent="0.2">
      <c r="A128" s="47">
        <f>'Höhe,Azimuth'!F62</f>
        <v>-12.57036273988564</v>
      </c>
      <c r="F128" s="47">
        <f>'Höhe,Azimuth'!F25</f>
        <v>54.01783735059648</v>
      </c>
    </row>
    <row r="129" spans="1:6" s="47" customFormat="1" x14ac:dyDescent="0.2">
      <c r="A129" s="47">
        <f>'Höhe,Azimuth'!F63</f>
        <v>-5.0638844596450525</v>
      </c>
      <c r="F129" s="47">
        <f>'Höhe,Azimuth'!F26</f>
        <v>54.488619651800164</v>
      </c>
    </row>
    <row r="130" spans="1:6" s="47" customFormat="1" x14ac:dyDescent="0.2">
      <c r="A130" s="47">
        <f>'Höhe,Azimuth'!F64</f>
        <v>-2.5354130981270151E-4</v>
      </c>
      <c r="F130" s="47">
        <f>'Höhe,Azimuth'!F27</f>
        <v>54.579036651025113</v>
      </c>
    </row>
    <row r="131" spans="1:6" s="47" customFormat="1" x14ac:dyDescent="0.2">
      <c r="A131" s="47">
        <f>'Höhe,Azimuth'!F65</f>
        <v>2.5354130981270157E-4</v>
      </c>
      <c r="F131" s="47">
        <f>'Höhe,Azimuth'!F28</f>
        <v>54.579036651025113</v>
      </c>
    </row>
    <row r="132" spans="1:6" s="47" customFormat="1" x14ac:dyDescent="0.2">
      <c r="A132" s="47">
        <f>'Höhe,Azimuth'!F66</f>
        <v>5.0638844596450525</v>
      </c>
      <c r="F132" s="47">
        <f>'Höhe,Azimuth'!F29</f>
        <v>54.488619651800164</v>
      </c>
    </row>
    <row r="133" spans="1:6" s="47" customFormat="1" x14ac:dyDescent="0.2">
      <c r="A133" s="47">
        <f>'Höhe,Azimuth'!F67</f>
        <v>12.57036273988564</v>
      </c>
      <c r="F133" s="47">
        <f>'Höhe,Azimuth'!F30</f>
        <v>54.01783735059648</v>
      </c>
    </row>
    <row r="134" spans="1:6" s="47" customFormat="1" x14ac:dyDescent="0.2">
      <c r="A134" s="47">
        <f>'Höhe,Azimuth'!F68</f>
        <v>16.248831462136401</v>
      </c>
      <c r="F134" s="47">
        <f>'Höhe,Azimuth'!F31</f>
        <v>53.635906306749561</v>
      </c>
    </row>
    <row r="135" spans="1:6" s="47" customFormat="1" x14ac:dyDescent="0.2">
      <c r="A135" s="47">
        <f>'Höhe,Azimuth'!F69</f>
        <v>24.546805516907988</v>
      </c>
      <c r="F135" s="47">
        <f>'Höhe,Azimuth'!F32</f>
        <v>52.386907167457508</v>
      </c>
    </row>
    <row r="136" spans="1:6" s="47" customFormat="1" x14ac:dyDescent="0.2">
      <c r="A136" s="47">
        <f>'Höhe,Azimuth'!F71</f>
        <v>45.366917148667547</v>
      </c>
      <c r="F136" s="47">
        <f>'Höhe,Azimuth'!F34</f>
        <v>46.502536317780965</v>
      </c>
    </row>
    <row r="137" spans="1:6" s="47" customFormat="1" x14ac:dyDescent="0.2">
      <c r="A137" s="47">
        <f>'Höhe,Azimuth'!F72</f>
        <v>61.909384969250212</v>
      </c>
      <c r="F137" s="47">
        <f>'Höhe,Azimuth'!F35</f>
        <v>38.259803846747509</v>
      </c>
    </row>
    <row r="138" spans="1:6" s="47" customFormat="1" x14ac:dyDescent="0.2">
      <c r="A138" s="47">
        <f>'Höhe,Azimuth'!F73</f>
        <v>75.377698466511347</v>
      </c>
      <c r="F138" s="47">
        <f>'Höhe,Azimuth'!F36</f>
        <v>28.741347975084683</v>
      </c>
    </row>
    <row r="139" spans="1:6" s="47" customFormat="1" x14ac:dyDescent="0.2">
      <c r="A139" s="47">
        <f>'Höhe,Azimuth'!F74</f>
        <v>87.063174413513323</v>
      </c>
      <c r="F139" s="47">
        <f>'Höhe,Azimuth'!F37</f>
        <v>18.645921857041124</v>
      </c>
    </row>
    <row r="140" spans="1:6" s="47" customFormat="1" x14ac:dyDescent="0.2">
      <c r="A140" s="47">
        <f>'Höhe,Azimuth'!F75</f>
        <v>97.954669697898453</v>
      </c>
      <c r="F140" s="47">
        <f>'Höhe,Azimuth'!F38</f>
        <v>8.4413504750003856</v>
      </c>
    </row>
    <row r="141" spans="1:6" s="47" customFormat="1" x14ac:dyDescent="0.2">
      <c r="A141" s="47">
        <f>'Höhe,Azimuth'!F76</f>
        <v>108.8103344625473</v>
      </c>
      <c r="F141" s="47">
        <f>'Höhe,Azimuth'!F39</f>
        <v>-1.4970186066316553</v>
      </c>
    </row>
    <row r="142" spans="1:6" s="47" customFormat="1" x14ac:dyDescent="0.2">
      <c r="A142" s="47">
        <f>'Höhe,Azimuth'!F77</f>
        <v>120.26776453396272</v>
      </c>
      <c r="F142" s="47">
        <f>'Höhe,Azimuth'!F40</f>
        <v>-10.793068101197379</v>
      </c>
    </row>
    <row r="143" spans="1:6" s="47" customFormat="1" x14ac:dyDescent="0.2">
      <c r="A143" s="47">
        <f>'Höhe,Azimuth'!F78</f>
        <v>132.89109051595466</v>
      </c>
      <c r="F143" s="47">
        <f>'Höhe,Azimuth'!F41</f>
        <v>-19.004015247668914</v>
      </c>
    </row>
    <row r="144" spans="1:6" s="47" customFormat="1" x14ac:dyDescent="0.2">
      <c r="A144" s="47">
        <f>'Höhe,Azimuth'!F79</f>
        <v>147.10752748717567</v>
      </c>
      <c r="F144" s="47">
        <f>'Höhe,Azimuth'!F42</f>
        <v>-25.582542036539202</v>
      </c>
    </row>
    <row r="145" spans="1:7" s="47" customFormat="1" x14ac:dyDescent="0.2">
      <c r="A145" s="47">
        <f>'Höhe,Azimuth'!F80</f>
        <v>162.99259050232359</v>
      </c>
      <c r="F145" s="47">
        <f>'Höhe,Azimuth'!F43</f>
        <v>-29.904531196622447</v>
      </c>
    </row>
    <row r="146" spans="1:7" s="47" customFormat="1" x14ac:dyDescent="0.2">
      <c r="A146" s="47">
        <f>'Höhe,Azimuth'!F81</f>
        <v>180</v>
      </c>
      <c r="F146" s="47">
        <f>'Höhe,Azimuth'!F44</f>
        <v>-31.42096334874854</v>
      </c>
    </row>
    <row r="147" spans="1:7" s="47" customFormat="1" x14ac:dyDescent="0.2">
      <c r="A147" s="47">
        <f>'Höhe,Azimuth'!G48</f>
        <v>-180</v>
      </c>
      <c r="G147" s="47">
        <f>'Höhe,Azimuth'!G11</f>
        <v>-22.861985178432423</v>
      </c>
    </row>
    <row r="148" spans="1:7" s="47" customFormat="1" x14ac:dyDescent="0.2">
      <c r="A148" s="47">
        <f>'Höhe,Azimuth'!G49</f>
        <v>-164.8592795094122</v>
      </c>
      <c r="G148" s="47">
        <f>'Höhe,Azimuth'!G12</f>
        <v>-21.511921233908559</v>
      </c>
    </row>
    <row r="149" spans="1:7" s="47" customFormat="1" x14ac:dyDescent="0.2">
      <c r="A149" s="47">
        <f>'Höhe,Azimuth'!G50</f>
        <v>-150.49202482099292</v>
      </c>
      <c r="G149" s="47">
        <f>'Höhe,Azimuth'!G13</f>
        <v>-17.621530430521151</v>
      </c>
    </row>
    <row r="150" spans="1:7" s="47" customFormat="1" x14ac:dyDescent="0.2">
      <c r="A150" s="47">
        <f>'Höhe,Azimuth'!G51</f>
        <v>-137.33538024658358</v>
      </c>
      <c r="G150" s="47">
        <f>'Höhe,Azimuth'!G14</f>
        <v>-11.59378438436549</v>
      </c>
    </row>
    <row r="151" spans="1:7" s="47" customFormat="1" x14ac:dyDescent="0.2">
      <c r="A151" s="47">
        <f>'Höhe,Azimuth'!G52</f>
        <v>-125.41379211734454</v>
      </c>
      <c r="G151" s="47">
        <f>'Höhe,Azimuth'!G15</f>
        <v>-3.9198036798406068</v>
      </c>
    </row>
    <row r="152" spans="1:7" s="47" customFormat="1" x14ac:dyDescent="0.2">
      <c r="A152" s="47">
        <f>'Höhe,Azimuth'!G53</f>
        <v>-114.45969619704904</v>
      </c>
      <c r="G152" s="47">
        <f>'Höhe,Azimuth'!G16</f>
        <v>4.9375147960916648</v>
      </c>
    </row>
    <row r="153" spans="1:7" s="47" customFormat="1" x14ac:dyDescent="0.2">
      <c r="A153" s="47">
        <f>'Höhe,Azimuth'!G54</f>
        <v>-104.04105218320704</v>
      </c>
      <c r="G153" s="47">
        <f>'Höhe,Azimuth'!G17</f>
        <v>14.583603852303304</v>
      </c>
    </row>
    <row r="154" spans="1:7" s="47" customFormat="1" x14ac:dyDescent="0.2">
      <c r="A154" s="47">
        <f>'Höhe,Azimuth'!G55</f>
        <v>-93.601772881697272</v>
      </c>
      <c r="G154" s="47">
        <f>'Höhe,Azimuth'!G18</f>
        <v>24.677834418232138</v>
      </c>
    </row>
    <row r="155" spans="1:7" s="47" customFormat="1" x14ac:dyDescent="0.2">
      <c r="A155" s="47">
        <f>'Höhe,Azimuth'!G56</f>
        <v>-82.397710905471826</v>
      </c>
      <c r="G155" s="47">
        <f>'Höhe,Azimuth'!G19</f>
        <v>34.885966025982547</v>
      </c>
    </row>
    <row r="156" spans="1:7" s="47" customFormat="1" x14ac:dyDescent="0.2">
      <c r="A156" s="47">
        <f>'Höhe,Azimuth'!G57</f>
        <v>-69.309742926769488</v>
      </c>
      <c r="G156" s="47">
        <f>'Höhe,Azimuth'!G20</f>
        <v>44.793725179659226</v>
      </c>
    </row>
    <row r="157" spans="1:7" s="47" customFormat="1" x14ac:dyDescent="0.2">
      <c r="A157" s="47">
        <f>'Höhe,Azimuth'!G58</f>
        <v>-52.527546371558678</v>
      </c>
      <c r="G157" s="47">
        <f>'Höhe,Azimuth'!G21</f>
        <v>53.737240256002067</v>
      </c>
    </row>
    <row r="158" spans="1:7" s="47" customFormat="1" x14ac:dyDescent="0.2">
      <c r="A158" s="47">
        <f>'Höhe,Azimuth'!G59</f>
        <v>-41.961113130937896</v>
      </c>
      <c r="G158" s="47">
        <f>'Höhe,Azimuth'!G22</f>
        <v>57.49634760770423</v>
      </c>
    </row>
    <row r="159" spans="1:7" s="47" customFormat="1" x14ac:dyDescent="0.2">
      <c r="A159" s="47">
        <f>'Höhe,Azimuth'!G60</f>
        <v>-29.560062950578015</v>
      </c>
      <c r="G159" s="47">
        <f>'Höhe,Azimuth'!G23</f>
        <v>60.491152833993716</v>
      </c>
    </row>
    <row r="160" spans="1:7" s="47" customFormat="1" x14ac:dyDescent="0.2">
      <c r="A160" s="47">
        <f>'Höhe,Azimuth'!G61</f>
        <v>-19.787795932079622</v>
      </c>
      <c r="G160" s="47">
        <f>'Höhe,Azimuth'!G24</f>
        <v>61.987968259568902</v>
      </c>
    </row>
    <row r="161" spans="1:7" s="47" customFormat="1" x14ac:dyDescent="0.2">
      <c r="A161" s="47">
        <f>'Höhe,Azimuth'!G62</f>
        <v>-15.36493304286968</v>
      </c>
      <c r="G161" s="47">
        <f>'Höhe,Azimuth'!G25</f>
        <v>62.451495693790406</v>
      </c>
    </row>
    <row r="162" spans="1:7" s="47" customFormat="1" x14ac:dyDescent="0.2">
      <c r="A162" s="47">
        <f>'Höhe,Azimuth'!G63</f>
        <v>-6.2191928358760693</v>
      </c>
      <c r="G162" s="47">
        <f>'Höhe,Azimuth'!G26</f>
        <v>63.026954181099029</v>
      </c>
    </row>
    <row r="163" spans="1:7" s="47" customFormat="1" x14ac:dyDescent="0.2">
      <c r="A163" s="47">
        <f>'Höhe,Azimuth'!G64</f>
        <v>-3.1167890376425215E-4</v>
      </c>
      <c r="G163" s="47">
        <f>'Höhe,Azimuth'!G27</f>
        <v>63.138014821289318</v>
      </c>
    </row>
    <row r="164" spans="1:7" s="47" customFormat="1" x14ac:dyDescent="0.2">
      <c r="A164" s="47">
        <f>'Höhe,Azimuth'!G65</f>
        <v>3.116789037642522E-4</v>
      </c>
      <c r="G164" s="47">
        <f>'Höhe,Azimuth'!G28</f>
        <v>63.138014821289318</v>
      </c>
    </row>
    <row r="165" spans="1:7" s="47" customFormat="1" x14ac:dyDescent="0.2">
      <c r="A165" s="47">
        <f>'Höhe,Azimuth'!G66</f>
        <v>6.2191928358760693</v>
      </c>
      <c r="G165" s="47">
        <f>'Höhe,Azimuth'!G29</f>
        <v>63.026954181099029</v>
      </c>
    </row>
    <row r="166" spans="1:7" s="47" customFormat="1" x14ac:dyDescent="0.2">
      <c r="A166" s="47">
        <f>'Höhe,Azimuth'!G67</f>
        <v>15.36493304286968</v>
      </c>
      <c r="G166" s="47">
        <f>'Höhe,Azimuth'!G30</f>
        <v>62.451495693790406</v>
      </c>
    </row>
    <row r="167" spans="1:7" s="47" customFormat="1" x14ac:dyDescent="0.2">
      <c r="A167" s="47">
        <f>'Höhe,Azimuth'!G68</f>
        <v>19.787795932079622</v>
      </c>
      <c r="G167" s="47">
        <f>'Höhe,Azimuth'!G31</f>
        <v>61.987968259568902</v>
      </c>
    </row>
    <row r="168" spans="1:7" s="47" customFormat="1" x14ac:dyDescent="0.2">
      <c r="A168" s="47">
        <f>'Höhe,Azimuth'!G69</f>
        <v>29.560062950578015</v>
      </c>
      <c r="G168" s="47">
        <f>'Höhe,Azimuth'!G32</f>
        <v>60.491152833993716</v>
      </c>
    </row>
    <row r="169" spans="1:7" s="47" customFormat="1" x14ac:dyDescent="0.2">
      <c r="A169" s="47">
        <f>'Höhe,Azimuth'!G70</f>
        <v>41.961113130937889</v>
      </c>
      <c r="G169" s="47">
        <f>'Höhe,Azimuth'!G33</f>
        <v>57.49634760770423</v>
      </c>
    </row>
    <row r="170" spans="1:7" s="47" customFormat="1" x14ac:dyDescent="0.2">
      <c r="A170" s="47">
        <f>'Höhe,Azimuth'!G71</f>
        <v>52.527546371558685</v>
      </c>
      <c r="G170" s="47">
        <f>'Höhe,Azimuth'!G34</f>
        <v>53.737240256002067</v>
      </c>
    </row>
    <row r="171" spans="1:7" s="47" customFormat="1" x14ac:dyDescent="0.2">
      <c r="A171" s="47">
        <f>'Höhe,Azimuth'!G72</f>
        <v>69.309742926769488</v>
      </c>
      <c r="G171" s="47">
        <f>'Höhe,Azimuth'!G35</f>
        <v>44.793725179659226</v>
      </c>
    </row>
    <row r="172" spans="1:7" s="47" customFormat="1" x14ac:dyDescent="0.2">
      <c r="A172" s="47">
        <f>'Höhe,Azimuth'!G73</f>
        <v>82.397710905471783</v>
      </c>
      <c r="G172" s="47">
        <f>'Höhe,Azimuth'!G36</f>
        <v>34.885966025982547</v>
      </c>
    </row>
    <row r="173" spans="1:7" s="47" customFormat="1" x14ac:dyDescent="0.2">
      <c r="A173" s="47">
        <f>'Höhe,Azimuth'!G74</f>
        <v>93.601772881697173</v>
      </c>
      <c r="G173" s="47">
        <f>'Höhe,Azimuth'!G37</f>
        <v>24.677834418232138</v>
      </c>
    </row>
    <row r="174" spans="1:7" s="47" customFormat="1" x14ac:dyDescent="0.2">
      <c r="A174" s="47">
        <f>'Höhe,Azimuth'!G75</f>
        <v>104.04105218320704</v>
      </c>
      <c r="G174" s="47">
        <f>'Höhe,Azimuth'!G38</f>
        <v>14.583603852303304</v>
      </c>
    </row>
    <row r="175" spans="1:7" s="47" customFormat="1" x14ac:dyDescent="0.2">
      <c r="A175" s="47">
        <f>'Höhe,Azimuth'!G76</f>
        <v>114.45969619704904</v>
      </c>
      <c r="G175" s="47">
        <f>'Höhe,Azimuth'!G39</f>
        <v>4.9375147960916648</v>
      </c>
    </row>
    <row r="176" spans="1:7" s="47" customFormat="1" x14ac:dyDescent="0.2">
      <c r="A176" s="47">
        <f>'Höhe,Azimuth'!G77</f>
        <v>125.41379211734454</v>
      </c>
      <c r="G176" s="47">
        <f>'Höhe,Azimuth'!G40</f>
        <v>-3.9198036798406068</v>
      </c>
    </row>
    <row r="177" spans="1:8" s="47" customFormat="1" x14ac:dyDescent="0.2">
      <c r="A177" s="47">
        <f>'Höhe,Azimuth'!G78</f>
        <v>137.33538024658358</v>
      </c>
      <c r="G177" s="47">
        <f>'Höhe,Azimuth'!G41</f>
        <v>-11.59378438436549</v>
      </c>
    </row>
    <row r="178" spans="1:8" s="47" customFormat="1" x14ac:dyDescent="0.2">
      <c r="A178" s="47">
        <f>'Höhe,Azimuth'!G79</f>
        <v>150.49202482099292</v>
      </c>
      <c r="G178" s="47">
        <f>'Höhe,Azimuth'!G42</f>
        <v>-17.621530430521151</v>
      </c>
    </row>
    <row r="179" spans="1:8" s="47" customFormat="1" x14ac:dyDescent="0.2">
      <c r="A179" s="47">
        <f>'Höhe,Azimuth'!G80</f>
        <v>164.8592795094122</v>
      </c>
      <c r="G179" s="47">
        <f>'Höhe,Azimuth'!G43</f>
        <v>-21.511921233908559</v>
      </c>
    </row>
    <row r="180" spans="1:8" s="47" customFormat="1" x14ac:dyDescent="0.2">
      <c r="A180" s="47">
        <f>'Höhe,Azimuth'!G81</f>
        <v>180</v>
      </c>
      <c r="G180" s="47">
        <f>'Höhe,Azimuth'!G44</f>
        <v>-22.861985178432423</v>
      </c>
    </row>
    <row r="181" spans="1:8" s="47" customFormat="1" x14ac:dyDescent="0.2">
      <c r="A181" s="47">
        <f>'Höhe,Azimuth'!H48</f>
        <v>-180</v>
      </c>
      <c r="H181" s="47">
        <f>'Höhe,Azimuth'!H11</f>
        <v>-19.550217153186345</v>
      </c>
    </row>
    <row r="182" spans="1:8" s="47" customFormat="1" x14ac:dyDescent="0.2">
      <c r="A182" s="47">
        <f>'Höhe,Azimuth'!H49</f>
        <v>-165.52058408365338</v>
      </c>
      <c r="H182" s="47">
        <f>'Höhe,Azimuth'!H12</f>
        <v>-18.259041660573278</v>
      </c>
    </row>
    <row r="183" spans="1:8" s="47" customFormat="1" x14ac:dyDescent="0.2">
      <c r="A183" s="47">
        <f>'Höhe,Azimuth'!H50</f>
        <v>-151.71547029117818</v>
      </c>
      <c r="H183" s="47">
        <f>'Höhe,Azimuth'!H13</f>
        <v>-14.525378948821444</v>
      </c>
    </row>
    <row r="184" spans="1:8" s="47" customFormat="1" x14ac:dyDescent="0.2">
      <c r="A184" s="47">
        <f>'Höhe,Azimuth'!H51</f>
        <v>-138.98404645623805</v>
      </c>
      <c r="H184" s="47">
        <f>'Höhe,Azimuth'!H14</f>
        <v>-8.7067893291429481</v>
      </c>
    </row>
    <row r="185" spans="1:8" s="47" customFormat="1" x14ac:dyDescent="0.2">
      <c r="A185" s="47">
        <f>'Höhe,Azimuth'!H52</f>
        <v>-127.37415774197777</v>
      </c>
      <c r="H185" s="47">
        <f>'Höhe,Azimuth'!H15</f>
        <v>-1.248982234938472</v>
      </c>
    </row>
    <row r="186" spans="1:8" s="47" customFormat="1" x14ac:dyDescent="0.2">
      <c r="A186" s="47">
        <f>'Höhe,Azimuth'!H53</f>
        <v>-116.6672791745812</v>
      </c>
      <c r="H186" s="47">
        <f>'Höhe,Azimuth'!H16</f>
        <v>7.4177578539191718</v>
      </c>
    </row>
    <row r="187" spans="1:8" s="47" customFormat="1" x14ac:dyDescent="0.2">
      <c r="A187" s="47">
        <f>'Höhe,Azimuth'!H54</f>
        <v>-106.47984227201708</v>
      </c>
      <c r="H187" s="47">
        <f>'Höhe,Azimuth'!H17</f>
        <v>16.920149409575021</v>
      </c>
    </row>
    <row r="188" spans="1:8" s="47" customFormat="1" x14ac:dyDescent="0.2">
      <c r="A188" s="47">
        <f>'Höhe,Azimuth'!H55</f>
        <v>-96.294337510642123</v>
      </c>
      <c r="H188" s="47">
        <f>'Höhe,Azimuth'!H18</f>
        <v>26.934677909479763</v>
      </c>
    </row>
    <row r="189" spans="1:8" s="47" customFormat="1" x14ac:dyDescent="0.2">
      <c r="A189" s="47">
        <f>'Höhe,Azimuth'!H56</f>
        <v>-85.389005866656518</v>
      </c>
      <c r="H189" s="47">
        <f>'Höhe,Azimuth'!H19</f>
        <v>37.147891518052461</v>
      </c>
    </row>
    <row r="190" spans="1:8" s="47" customFormat="1" x14ac:dyDescent="0.2">
      <c r="A190" s="47">
        <f>'Höhe,Azimuth'!H57</f>
        <v>-72.620625843178018</v>
      </c>
      <c r="H190" s="47">
        <f>'Höhe,Azimuth'!H20</f>
        <v>47.176849540295578</v>
      </c>
    </row>
    <row r="191" spans="1:8" s="47" customFormat="1" x14ac:dyDescent="0.2">
      <c r="A191" s="47">
        <f>'Höhe,Azimuth'!H58</f>
        <v>-55.977498198267376</v>
      </c>
      <c r="H191" s="47">
        <f>'Höhe,Azimuth'!H21</f>
        <v>56.39636600557359</v>
      </c>
    </row>
    <row r="192" spans="1:8" s="47" customFormat="1" x14ac:dyDescent="0.2">
      <c r="A192" s="47">
        <f>'Höhe,Azimuth'!H59</f>
        <v>-45.212758501773038</v>
      </c>
      <c r="H192" s="47">
        <f>'Höhe,Azimuth'!H22</f>
        <v>60.352347859088042</v>
      </c>
    </row>
    <row r="193" spans="1:8" s="47" customFormat="1" x14ac:dyDescent="0.2">
      <c r="A193" s="47">
        <f>'Höhe,Azimuth'!H60</f>
        <v>-32.224852543941495</v>
      </c>
      <c r="H193" s="47">
        <f>'Höhe,Azimuth'!H23</f>
        <v>63.558696085769277</v>
      </c>
    </row>
    <row r="194" spans="1:8" s="47" customFormat="1" x14ac:dyDescent="0.2">
      <c r="A194" s="47">
        <f>'Höhe,Azimuth'!H61</f>
        <v>-21.727660251701689</v>
      </c>
      <c r="H194" s="47">
        <f>'Höhe,Azimuth'!H24</f>
        <v>65.185742445378025</v>
      </c>
    </row>
    <row r="195" spans="1:8" s="47" customFormat="1" x14ac:dyDescent="0.2">
      <c r="A195" s="47">
        <f>'Höhe,Azimuth'!H62</f>
        <v>-16.91285428869482</v>
      </c>
      <c r="H195" s="47">
        <f>'Höhe,Azimuth'!H25</f>
        <v>65.693631361739349</v>
      </c>
    </row>
    <row r="196" spans="1:8" s="47" customFormat="1" x14ac:dyDescent="0.2">
      <c r="A196" s="47">
        <f>'Höhe,Azimuth'!H63</f>
        <v>-6.8679233264316437</v>
      </c>
      <c r="H196" s="47">
        <f>'Höhe,Azimuth'!H26</f>
        <v>66.327124216323512</v>
      </c>
    </row>
    <row r="197" spans="1:8" s="47" customFormat="1" x14ac:dyDescent="0.2">
      <c r="A197" s="47">
        <f>'Höhe,Azimuth'!H64</f>
        <v>-3.4441361293620576E-4</v>
      </c>
      <c r="H197" s="47">
        <f>'Höhe,Azimuth'!H27</f>
        <v>66.449782846506181</v>
      </c>
    </row>
    <row r="198" spans="1:8" s="47" customFormat="1" x14ac:dyDescent="0.2">
      <c r="A198" s="47">
        <f>'Höhe,Azimuth'!H65</f>
        <v>3.4441361293620582E-4</v>
      </c>
      <c r="H198" s="47">
        <f>'Höhe,Azimuth'!H28</f>
        <v>66.449782846506181</v>
      </c>
    </row>
    <row r="199" spans="1:8" s="47" customFormat="1" x14ac:dyDescent="0.2">
      <c r="A199" s="47">
        <f>'Höhe,Azimuth'!H66</f>
        <v>6.8679233264316437</v>
      </c>
      <c r="H199" s="47">
        <f>'Höhe,Azimuth'!H29</f>
        <v>66.327124216323512</v>
      </c>
    </row>
    <row r="200" spans="1:8" s="47" customFormat="1" x14ac:dyDescent="0.2">
      <c r="A200" s="47">
        <f>'Höhe,Azimuth'!H67</f>
        <v>16.91285428869482</v>
      </c>
      <c r="H200" s="47">
        <f>'Höhe,Azimuth'!H30</f>
        <v>65.693631361739349</v>
      </c>
    </row>
    <row r="201" spans="1:8" s="47" customFormat="1" x14ac:dyDescent="0.2">
      <c r="A201" s="47">
        <f>'Höhe,Azimuth'!H68</f>
        <v>21.727660251701689</v>
      </c>
      <c r="H201" s="47">
        <f>'Höhe,Azimuth'!H31</f>
        <v>65.185742445378025</v>
      </c>
    </row>
    <row r="202" spans="1:8" s="47" customFormat="1" x14ac:dyDescent="0.2">
      <c r="A202" s="47">
        <f>'Höhe,Azimuth'!H69</f>
        <v>32.224852543941495</v>
      </c>
      <c r="H202" s="47">
        <f>'Höhe,Azimuth'!H32</f>
        <v>63.558696085769277</v>
      </c>
    </row>
    <row r="203" spans="1:8" s="47" customFormat="1" x14ac:dyDescent="0.2">
      <c r="A203" s="47">
        <f>'Höhe,Azimuth'!H70</f>
        <v>45.212758501773038</v>
      </c>
      <c r="H203" s="47">
        <f>'Höhe,Azimuth'!H33</f>
        <v>60.352347859088042</v>
      </c>
    </row>
    <row r="204" spans="1:8" s="47" customFormat="1" x14ac:dyDescent="0.2">
      <c r="A204" s="47">
        <f>'Höhe,Azimuth'!H71</f>
        <v>55.977498198267376</v>
      </c>
      <c r="H204" s="47">
        <f>'Höhe,Azimuth'!H34</f>
        <v>56.39636600557359</v>
      </c>
    </row>
    <row r="205" spans="1:8" s="47" customFormat="1" x14ac:dyDescent="0.2">
      <c r="A205" s="47">
        <f>'Höhe,Azimuth'!H72</f>
        <v>72.620625843178018</v>
      </c>
      <c r="H205" s="47">
        <f>'Höhe,Azimuth'!H35</f>
        <v>47.176849540295578</v>
      </c>
    </row>
    <row r="206" spans="1:8" s="47" customFormat="1" x14ac:dyDescent="0.2">
      <c r="A206" s="47">
        <f>'Höhe,Azimuth'!H73</f>
        <v>85.389005866656603</v>
      </c>
      <c r="H206" s="47">
        <f>'Höhe,Azimuth'!H36</f>
        <v>37.147891518052461</v>
      </c>
    </row>
    <row r="207" spans="1:8" s="47" customFormat="1" x14ac:dyDescent="0.2">
      <c r="A207" s="47">
        <f>'Höhe,Azimuth'!H74</f>
        <v>96.294337510642052</v>
      </c>
      <c r="H207" s="47">
        <f>'Höhe,Azimuth'!H37</f>
        <v>26.934677909479763</v>
      </c>
    </row>
    <row r="208" spans="1:8" s="47" customFormat="1" x14ac:dyDescent="0.2">
      <c r="A208" s="47">
        <f>'Höhe,Azimuth'!H75</f>
        <v>106.47984227201705</v>
      </c>
      <c r="H208" s="47">
        <f>'Höhe,Azimuth'!H38</f>
        <v>16.920149409575021</v>
      </c>
    </row>
    <row r="209" spans="1:10" s="47" customFormat="1" x14ac:dyDescent="0.2">
      <c r="A209" s="47">
        <f>'Höhe,Azimuth'!H76</f>
        <v>116.6672791745812</v>
      </c>
      <c r="H209" s="47">
        <f>'Höhe,Azimuth'!H39</f>
        <v>7.4177578539191718</v>
      </c>
    </row>
    <row r="210" spans="1:10" s="47" customFormat="1" x14ac:dyDescent="0.2">
      <c r="A210" s="47">
        <f>'Höhe,Azimuth'!H77</f>
        <v>127.37415774197777</v>
      </c>
      <c r="H210" s="47">
        <f>'Höhe,Azimuth'!H40</f>
        <v>-1.248982234938472</v>
      </c>
    </row>
    <row r="211" spans="1:10" s="47" customFormat="1" x14ac:dyDescent="0.2">
      <c r="A211" s="47">
        <f>'Höhe,Azimuth'!H78</f>
        <v>138.98404645623805</v>
      </c>
      <c r="H211" s="47">
        <f>'Höhe,Azimuth'!H41</f>
        <v>-8.7067893291429481</v>
      </c>
    </row>
    <row r="212" spans="1:10" s="47" customFormat="1" x14ac:dyDescent="0.2">
      <c r="A212" s="47">
        <f>'Höhe,Azimuth'!H79</f>
        <v>151.71547029117818</v>
      </c>
      <c r="H212" s="47">
        <f>'Höhe,Azimuth'!H42</f>
        <v>-14.525378948821444</v>
      </c>
    </row>
    <row r="213" spans="1:10" s="47" customFormat="1" x14ac:dyDescent="0.2">
      <c r="A213" s="47">
        <f>'Höhe,Azimuth'!H80</f>
        <v>165.52058408365338</v>
      </c>
      <c r="H213" s="47">
        <f>'Höhe,Azimuth'!H43</f>
        <v>-18.259041660573278</v>
      </c>
    </row>
    <row r="214" spans="1:10" s="47" customFormat="1" x14ac:dyDescent="0.2">
      <c r="A214" s="47">
        <f>'Höhe,Azimuth'!H81</f>
        <v>180</v>
      </c>
      <c r="H214" s="47">
        <f>'Höhe,Azimuth'!H44</f>
        <v>-19.550217153186345</v>
      </c>
    </row>
    <row r="215" spans="1:10" s="47" customFormat="1" x14ac:dyDescent="0.2">
      <c r="A215" s="47">
        <f>'Höhe,Azimuth'!B48</f>
        <v>-179.99999999999997</v>
      </c>
      <c r="I215" s="47">
        <f>'Höhe,Azimuth'!B11</f>
        <v>-66.449782846813662</v>
      </c>
    </row>
    <row r="216" spans="1:10" s="47" customFormat="1" x14ac:dyDescent="0.2">
      <c r="A216" s="47">
        <f>'Höhe,Azimuth'!C48</f>
        <v>-179.99999999999997</v>
      </c>
      <c r="I216" s="47">
        <f>'Höhe,Azimuth'!C11</f>
        <v>-63.13801482156758</v>
      </c>
    </row>
    <row r="217" spans="1:10" s="47" customFormat="1" x14ac:dyDescent="0.2">
      <c r="A217" s="47">
        <f>'Höhe,Azimuth'!D48</f>
        <v>-180</v>
      </c>
      <c r="I217" s="47">
        <f>'Höhe,Azimuth'!D11</f>
        <v>-54.226308550715238</v>
      </c>
    </row>
    <row r="218" spans="1:10" s="47" customFormat="1" x14ac:dyDescent="0.2">
      <c r="A218" s="47">
        <f>'Höhe,Azimuth'!E48</f>
        <v>-180</v>
      </c>
      <c r="I218" s="47">
        <f>'Höhe,Azimuth'!E11</f>
        <v>-43.40365320185434</v>
      </c>
    </row>
    <row r="219" spans="1:10" s="47" customFormat="1" x14ac:dyDescent="0.2">
      <c r="A219" s="47">
        <f>'Höhe,Azimuth'!F48</f>
        <v>-180</v>
      </c>
      <c r="I219" s="47">
        <f>'Höhe,Azimuth'!F11</f>
        <v>-31.42096334874854</v>
      </c>
    </row>
    <row r="220" spans="1:10" s="47" customFormat="1" x14ac:dyDescent="0.2">
      <c r="A220" s="47">
        <f>'Höhe,Azimuth'!G48</f>
        <v>-180</v>
      </c>
      <c r="I220" s="47">
        <f>'Höhe,Azimuth'!G11</f>
        <v>-22.861985178432423</v>
      </c>
    </row>
    <row r="221" spans="1:10" s="47" customFormat="1" x14ac:dyDescent="0.2">
      <c r="A221" s="47">
        <f>'Höhe,Azimuth'!H48</f>
        <v>-180</v>
      </c>
      <c r="I221" s="47">
        <f>'Höhe,Azimuth'!H11</f>
        <v>-19.550217153186345</v>
      </c>
    </row>
    <row r="222" spans="1:10" s="47" customFormat="1" x14ac:dyDescent="0.2">
      <c r="A222" s="47">
        <f>'Höhe,Azimuth'!B49</f>
        <v>-147.77514745605851</v>
      </c>
      <c r="J222" s="47">
        <f>'Höhe,Azimuth'!B12</f>
        <v>-63.558696085769249</v>
      </c>
    </row>
    <row r="223" spans="1:10" s="47" customFormat="1" x14ac:dyDescent="0.2">
      <c r="A223" s="47">
        <f>'Höhe,Azimuth'!C49</f>
        <v>-150.43993704942193</v>
      </c>
      <c r="J223" s="47">
        <f>'Höhe,Azimuth'!C12</f>
        <v>-60.491152833993723</v>
      </c>
    </row>
    <row r="224" spans="1:10" s="47" customFormat="1" x14ac:dyDescent="0.2">
      <c r="A224" s="47">
        <f>'Höhe,Azimuth'!D49</f>
        <v>-155.61907318361401</v>
      </c>
      <c r="J224" s="47">
        <f>'Höhe,Azimuth'!D12</f>
        <v>-52.04913616409695</v>
      </c>
    </row>
    <row r="225" spans="1:12" s="47" customFormat="1" x14ac:dyDescent="0.2">
      <c r="A225" s="47">
        <f>'Höhe,Azimuth'!E49</f>
        <v>-159.75182700462659</v>
      </c>
      <c r="J225" s="47">
        <f>'Höhe,Azimuth'!E12</f>
        <v>-41.597676143776631</v>
      </c>
    </row>
    <row r="226" spans="1:12" s="47" customFormat="1" x14ac:dyDescent="0.2">
      <c r="A226" s="47">
        <f>'Höhe,Azimuth'!F49</f>
        <v>-162.99259050232359</v>
      </c>
      <c r="J226" s="47">
        <f>'Höhe,Azimuth'!F12</f>
        <v>-29.904531196622447</v>
      </c>
    </row>
    <row r="227" spans="1:12" s="47" customFormat="1" x14ac:dyDescent="0.2">
      <c r="A227" s="47">
        <f>'Höhe,Azimuth'!G49</f>
        <v>-164.8592795094122</v>
      </c>
      <c r="J227" s="47">
        <f>'Höhe,Azimuth'!G12</f>
        <v>-21.511921233908559</v>
      </c>
    </row>
    <row r="228" spans="1:12" s="47" customFormat="1" x14ac:dyDescent="0.2">
      <c r="A228" s="47">
        <f>'Höhe,Azimuth'!H49</f>
        <v>-165.52058408365338</v>
      </c>
      <c r="J228" s="47">
        <f>'Höhe,Azimuth'!H12</f>
        <v>-18.259041660573278</v>
      </c>
    </row>
    <row r="229" spans="1:12" s="47" customFormat="1" x14ac:dyDescent="0.2">
      <c r="A229" s="47">
        <f>'Höhe,Azimuth'!B50</f>
        <v>-124.02250180173263</v>
      </c>
      <c r="K229" s="47">
        <f>'Höhe,Azimuth'!B13</f>
        <v>-56.39636600557359</v>
      </c>
    </row>
    <row r="230" spans="1:12" s="47" customFormat="1" x14ac:dyDescent="0.2">
      <c r="A230" s="47">
        <f>'Höhe,Azimuth'!C50</f>
        <v>-127.47245362844131</v>
      </c>
      <c r="K230" s="47">
        <f>'Höhe,Azimuth'!C13</f>
        <v>-53.737240256002067</v>
      </c>
    </row>
    <row r="231" spans="1:12" s="47" customFormat="1" x14ac:dyDescent="0.2">
      <c r="A231" s="47">
        <f>'Höhe,Azimuth'!D50</f>
        <v>-134.88553055313224</v>
      </c>
      <c r="K231" s="47">
        <f>'Höhe,Azimuth'!D13</f>
        <v>-46.195856224898598</v>
      </c>
    </row>
    <row r="232" spans="1:12" s="47" customFormat="1" x14ac:dyDescent="0.2">
      <c r="A232" s="47">
        <f>'Höhe,Azimuth'!E50</f>
        <v>-141.49910849193608</v>
      </c>
      <c r="K232" s="47">
        <f>'Höhe,Azimuth'!E13</f>
        <v>-36.567232722649862</v>
      </c>
    </row>
    <row r="233" spans="1:12" s="47" customFormat="1" x14ac:dyDescent="0.2">
      <c r="A233" s="47">
        <f>'Höhe,Azimuth'!F50</f>
        <v>-147.10752748717567</v>
      </c>
      <c r="K233" s="47">
        <f>'Höhe,Azimuth'!F13</f>
        <v>-25.582542036539202</v>
      </c>
    </row>
    <row r="234" spans="1:12" s="47" customFormat="1" x14ac:dyDescent="0.2">
      <c r="A234" s="47">
        <f>'Höhe,Azimuth'!G50</f>
        <v>-150.49202482099292</v>
      </c>
      <c r="K234" s="47">
        <f>'Höhe,Azimuth'!G13</f>
        <v>-17.621530430521151</v>
      </c>
    </row>
    <row r="235" spans="1:12" s="47" customFormat="1" x14ac:dyDescent="0.2">
      <c r="A235" s="47">
        <f>'Höhe,Azimuth'!H50</f>
        <v>-151.71547029117818</v>
      </c>
      <c r="K235" s="47">
        <f>'Höhe,Azimuth'!H13</f>
        <v>-14.525378948821444</v>
      </c>
    </row>
    <row r="236" spans="1:12" s="47" customFormat="1" x14ac:dyDescent="0.2">
      <c r="A236" s="47">
        <f>'Höhe,Azimuth'!B51</f>
        <v>-107.37937415682202</v>
      </c>
      <c r="L236" s="47">
        <f>'Höhe,Azimuth'!B14</f>
        <v>-47.176849540295564</v>
      </c>
    </row>
    <row r="237" spans="1:12" s="47" customFormat="1" x14ac:dyDescent="0.2">
      <c r="A237" s="47">
        <f>'Höhe,Azimuth'!C51</f>
        <v>-110.69025707323047</v>
      </c>
      <c r="L237" s="47">
        <f>'Höhe,Azimuth'!C14</f>
        <v>-44.793725179659226</v>
      </c>
    </row>
    <row r="238" spans="1:12" s="47" customFormat="1" x14ac:dyDescent="0.2">
      <c r="A238" s="47">
        <f>'Höhe,Azimuth'!D51</f>
        <v>-118.36545317751725</v>
      </c>
      <c r="L238" s="47">
        <f>'Höhe,Azimuth'!D14</f>
        <v>-37.981116439537026</v>
      </c>
    </row>
    <row r="239" spans="1:12" s="47" customFormat="1" x14ac:dyDescent="0.2">
      <c r="A239" s="47">
        <f>'Höhe,Azimuth'!E51</f>
        <v>-125.92553409419918</v>
      </c>
      <c r="L239" s="47">
        <f>'Höhe,Azimuth'!E14</f>
        <v>-29.168921711829356</v>
      </c>
    </row>
    <row r="240" spans="1:12" s="47" customFormat="1" x14ac:dyDescent="0.2">
      <c r="A240" s="47">
        <f>'Höhe,Azimuth'!F51</f>
        <v>-132.89109051595466</v>
      </c>
      <c r="L240" s="47">
        <f>'Höhe,Azimuth'!F14</f>
        <v>-19.004015247668914</v>
      </c>
    </row>
    <row r="241" spans="1:14" s="47" customFormat="1" x14ac:dyDescent="0.2">
      <c r="A241" s="47">
        <f>'Höhe,Azimuth'!G51</f>
        <v>-137.33538024658358</v>
      </c>
      <c r="L241" s="47">
        <f>'Höhe,Azimuth'!G14</f>
        <v>-11.59378438436549</v>
      </c>
    </row>
    <row r="242" spans="1:14" s="47" customFormat="1" x14ac:dyDescent="0.2">
      <c r="A242" s="47">
        <f>'Höhe,Azimuth'!H51</f>
        <v>-138.98404645623805</v>
      </c>
      <c r="L242" s="47">
        <f>'Höhe,Azimuth'!H14</f>
        <v>-8.7067893291429481</v>
      </c>
    </row>
    <row r="243" spans="1:14" s="47" customFormat="1" x14ac:dyDescent="0.2">
      <c r="A243" s="47">
        <f>'Höhe,Azimuth'!B52</f>
        <v>-94.610994133343482</v>
      </c>
      <c r="M243" s="47">
        <f>'Höhe,Azimuth'!B15</f>
        <v>-37.147891518052447</v>
      </c>
    </row>
    <row r="244" spans="1:14" s="47" customFormat="1" x14ac:dyDescent="0.2">
      <c r="A244" s="47">
        <f>'Höhe,Azimuth'!C52</f>
        <v>-97.602289094528174</v>
      </c>
      <c r="M244" s="47">
        <f>'Höhe,Azimuth'!C15</f>
        <v>-34.885966025982547</v>
      </c>
    </row>
    <row r="245" spans="1:14" s="47" customFormat="1" x14ac:dyDescent="0.2">
      <c r="A245" s="47">
        <f>'Höhe,Azimuth'!D52</f>
        <v>-104.892618595388</v>
      </c>
      <c r="M245" s="47">
        <f>'Höhe,Azimuth'!D15</f>
        <v>-28.480385048303976</v>
      </c>
    </row>
    <row r="246" spans="1:14" s="47" customFormat="1" x14ac:dyDescent="0.2">
      <c r="A246" s="47">
        <f>'Höhe,Azimuth'!E52</f>
        <v>-112.6214502296542</v>
      </c>
      <c r="M246" s="47">
        <f>'Höhe,Azimuth'!E15</f>
        <v>-20.251591588825757</v>
      </c>
    </row>
    <row r="247" spans="1:14" s="47" customFormat="1" x14ac:dyDescent="0.2">
      <c r="A247" s="47">
        <f>'Höhe,Azimuth'!F52</f>
        <v>-120.26776453396272</v>
      </c>
      <c r="M247" s="47">
        <f>'Höhe,Azimuth'!F15</f>
        <v>-10.793068101197379</v>
      </c>
    </row>
    <row r="248" spans="1:14" s="47" customFormat="1" x14ac:dyDescent="0.2">
      <c r="A248" s="47">
        <f>'Höhe,Azimuth'!G52</f>
        <v>-125.41379211734454</v>
      </c>
      <c r="M248" s="47">
        <f>'Höhe,Azimuth'!G15</f>
        <v>-3.9198036798406068</v>
      </c>
    </row>
    <row r="249" spans="1:14" s="47" customFormat="1" x14ac:dyDescent="0.2">
      <c r="A249" s="47">
        <f>'Höhe,Azimuth'!H52</f>
        <v>-127.37415774197777</v>
      </c>
      <c r="M249" s="47">
        <f>'Höhe,Azimuth'!H15</f>
        <v>-1.248982234938472</v>
      </c>
    </row>
    <row r="250" spans="1:14" s="47" customFormat="1" x14ac:dyDescent="0.2">
      <c r="A250" s="47">
        <f>'Höhe,Azimuth'!B53</f>
        <v>-83.705662489357877</v>
      </c>
      <c r="N250" s="47">
        <f>'Höhe,Azimuth'!B16</f>
        <v>-26.934677909479763</v>
      </c>
    </row>
    <row r="251" spans="1:14" s="47" customFormat="1" x14ac:dyDescent="0.2">
      <c r="A251" s="47">
        <f>'Höhe,Azimuth'!C53</f>
        <v>-86.398227118302927</v>
      </c>
      <c r="N251" s="47">
        <f>'Höhe,Azimuth'!C16</f>
        <v>-24.677834418232155</v>
      </c>
    </row>
    <row r="252" spans="1:14" s="47" customFormat="1" x14ac:dyDescent="0.2">
      <c r="A252" s="47">
        <f>'Höhe,Azimuth'!D53</f>
        <v>-93.195260912395369</v>
      </c>
      <c r="N252" s="47">
        <f>'Höhe,Azimuth'!D16</f>
        <v>-18.392216775714267</v>
      </c>
    </row>
    <row r="253" spans="1:14" s="47" customFormat="1" x14ac:dyDescent="0.2">
      <c r="A253" s="47">
        <f>'Höhe,Azimuth'!E53</f>
        <v>-100.81277699893145</v>
      </c>
      <c r="N253" s="47">
        <f>'Höhe,Azimuth'!E16</f>
        <v>-10.466592349860345</v>
      </c>
    </row>
    <row r="254" spans="1:14" s="47" customFormat="1" x14ac:dyDescent="0.2">
      <c r="A254" s="47">
        <f>'Höhe,Azimuth'!F53</f>
        <v>-108.8103344625473</v>
      </c>
      <c r="N254" s="47">
        <f>'Höhe,Azimuth'!F16</f>
        <v>-1.4970186066316553</v>
      </c>
    </row>
    <row r="255" spans="1:14" s="47" customFormat="1" x14ac:dyDescent="0.2">
      <c r="A255" s="47">
        <f>'Höhe,Azimuth'!G53</f>
        <v>-114.45969619704904</v>
      </c>
      <c r="N255" s="47">
        <f>'Höhe,Azimuth'!G16</f>
        <v>4.9375147960916648</v>
      </c>
    </row>
    <row r="256" spans="1:14" s="47" customFormat="1" x14ac:dyDescent="0.2">
      <c r="A256" s="47">
        <f>'Höhe,Azimuth'!H53</f>
        <v>-116.6672791745812</v>
      </c>
      <c r="N256" s="47">
        <f>'Höhe,Azimuth'!H16</f>
        <v>7.4177578539191718</v>
      </c>
    </row>
    <row r="257" spans="1:17" s="47" customFormat="1" x14ac:dyDescent="0.2">
      <c r="A257" s="47">
        <f>'Höhe,Azimuth'!B54</f>
        <v>-73.520157727982919</v>
      </c>
      <c r="O257" s="47">
        <f>'Höhe,Azimuth'!B17</f>
        <v>-16.920149409575014</v>
      </c>
    </row>
    <row r="258" spans="1:17" s="47" customFormat="1" x14ac:dyDescent="0.2">
      <c r="A258" s="47">
        <f>'Höhe,Azimuth'!C54</f>
        <v>-75.958947816792957</v>
      </c>
      <c r="O258" s="47">
        <f>'Höhe,Azimuth'!C17</f>
        <v>-14.583603852303304</v>
      </c>
    </row>
    <row r="259" spans="1:17" s="47" customFormat="1" x14ac:dyDescent="0.2">
      <c r="A259" s="47">
        <f>'Höhe,Azimuth'!D54</f>
        <v>-82.291027375511291</v>
      </c>
      <c r="O259" s="47">
        <f>'Höhe,Azimuth'!D17</f>
        <v>-8.1857879064448884</v>
      </c>
    </row>
    <row r="260" spans="1:17" s="47" customFormat="1" x14ac:dyDescent="0.2">
      <c r="A260" s="47">
        <f>'Höhe,Azimuth'!E54</f>
        <v>-89.724706742174291</v>
      </c>
      <c r="O260" s="47">
        <f>'Höhe,Azimuth'!E17</f>
        <v>-0.29521212748105485</v>
      </c>
    </row>
    <row r="261" spans="1:17" s="47" customFormat="1" x14ac:dyDescent="0.2">
      <c r="A261" s="47">
        <f>'Höhe,Azimuth'!F54</f>
        <v>-97.95466969789841</v>
      </c>
      <c r="O261" s="47">
        <f>'Höhe,Azimuth'!F17</f>
        <v>8.4413504750003856</v>
      </c>
    </row>
    <row r="262" spans="1:17" s="47" customFormat="1" x14ac:dyDescent="0.2">
      <c r="A262" s="47">
        <f>'Höhe,Azimuth'!G54</f>
        <v>-104.04105218320704</v>
      </c>
      <c r="O262" s="47">
        <f>'Höhe,Azimuth'!G17</f>
        <v>14.583603852303304</v>
      </c>
    </row>
    <row r="263" spans="1:17" s="47" customFormat="1" x14ac:dyDescent="0.2">
      <c r="A263" s="47">
        <f>'Höhe,Azimuth'!H54</f>
        <v>-106.47984227201708</v>
      </c>
      <c r="O263" s="47">
        <f>'Höhe,Azimuth'!H17</f>
        <v>16.920149409575021</v>
      </c>
    </row>
    <row r="264" spans="1:17" s="47" customFormat="1" x14ac:dyDescent="0.2">
      <c r="A264" s="47">
        <f>'Höhe,Azimuth'!B55</f>
        <v>-63.332720825418804</v>
      </c>
      <c r="P264" s="47">
        <f>'Höhe,Azimuth'!B18</f>
        <v>-7.4177578539191762</v>
      </c>
    </row>
    <row r="265" spans="1:17" s="47" customFormat="1" x14ac:dyDescent="0.2">
      <c r="A265" s="47">
        <f>'Höhe,Azimuth'!C55</f>
        <v>-65.540303802950959</v>
      </c>
      <c r="P265" s="47">
        <f>'Höhe,Azimuth'!C18</f>
        <v>-4.9375147960916754</v>
      </c>
    </row>
    <row r="266" spans="1:17" s="47" customFormat="1" x14ac:dyDescent="0.2">
      <c r="A266" s="47">
        <f>'Höhe,Azimuth'!D55</f>
        <v>-71.422217142343385</v>
      </c>
      <c r="P266" s="47">
        <f>'Höhe,Azimuth'!D18</f>
        <v>1.7623122180216937</v>
      </c>
    </row>
    <row r="267" spans="1:17" s="47" customFormat="1" x14ac:dyDescent="0.2">
      <c r="A267" s="47">
        <f>'Höhe,Azimuth'!E55</f>
        <v>-78.638293643404353</v>
      </c>
      <c r="P267" s="47">
        <f>'Höhe,Azimuth'!E18</f>
        <v>9.8667495503395255</v>
      </c>
    </row>
    <row r="268" spans="1:17" s="47" customFormat="1" x14ac:dyDescent="0.2">
      <c r="A268" s="47">
        <f>'Höhe,Azimuth'!F55</f>
        <v>-87.063174413513451</v>
      </c>
      <c r="P268" s="47">
        <f>'Höhe,Azimuth'!F18</f>
        <v>18.645921857041124</v>
      </c>
    </row>
    <row r="269" spans="1:17" s="47" customFormat="1" x14ac:dyDescent="0.2">
      <c r="A269" s="47">
        <f>'Höhe,Azimuth'!G55</f>
        <v>-93.601772881697272</v>
      </c>
      <c r="P269" s="47">
        <f>'Höhe,Azimuth'!G18</f>
        <v>24.677834418232138</v>
      </c>
    </row>
    <row r="270" spans="1:17" s="47" customFormat="1" x14ac:dyDescent="0.2">
      <c r="A270" s="47">
        <f>'Höhe,Azimuth'!H55</f>
        <v>-96.294337510642123</v>
      </c>
      <c r="P270" s="47">
        <f>'Höhe,Azimuth'!H18</f>
        <v>26.934677909479763</v>
      </c>
    </row>
    <row r="271" spans="1:17" s="47" customFormat="1" x14ac:dyDescent="0.2">
      <c r="A271" s="47">
        <f>'Höhe,Azimuth'!B56</f>
        <v>-52.62584225802221</v>
      </c>
      <c r="Q271" s="47">
        <f>'Höhe,Azimuth'!B19</f>
        <v>1.2489822349384847</v>
      </c>
    </row>
    <row r="272" spans="1:17" s="47" customFormat="1" x14ac:dyDescent="0.2">
      <c r="A272" s="47">
        <f>'Höhe,Azimuth'!C56</f>
        <v>-54.586207882655465</v>
      </c>
      <c r="Q272" s="47">
        <f>'Höhe,Azimuth'!C19</f>
        <v>3.9198036798406131</v>
      </c>
    </row>
    <row r="273" spans="1:19" s="47" customFormat="1" x14ac:dyDescent="0.2">
      <c r="A273" s="47">
        <f>'Höhe,Azimuth'!D56</f>
        <v>-59.948341979499538</v>
      </c>
      <c r="Q273" s="47">
        <f>'Höhe,Azimuth'!D19</f>
        <v>11.074840016330455</v>
      </c>
    </row>
    <row r="274" spans="1:19" s="47" customFormat="1" x14ac:dyDescent="0.2">
      <c r="A274" s="47">
        <f>'Höhe,Azimuth'!E56</f>
        <v>-66.838985001408446</v>
      </c>
      <c r="Q274" s="47">
        <f>'Höhe,Azimuth'!E19</f>
        <v>19.623523613506791</v>
      </c>
    </row>
    <row r="275" spans="1:19" s="47" customFormat="1" x14ac:dyDescent="0.2">
      <c r="A275" s="47">
        <f>'Höhe,Azimuth'!F56</f>
        <v>-75.377698466511319</v>
      </c>
      <c r="Q275" s="47">
        <f>'Höhe,Azimuth'!F19</f>
        <v>28.741347975084683</v>
      </c>
    </row>
    <row r="276" spans="1:19" s="47" customFormat="1" x14ac:dyDescent="0.2">
      <c r="A276" s="47">
        <f>'Höhe,Azimuth'!G56</f>
        <v>-82.397710905471826</v>
      </c>
      <c r="Q276" s="47">
        <f>'Höhe,Azimuth'!G19</f>
        <v>34.885966025982547</v>
      </c>
    </row>
    <row r="277" spans="1:19" s="47" customFormat="1" x14ac:dyDescent="0.2">
      <c r="A277" s="47">
        <f>'Höhe,Azimuth'!H56</f>
        <v>-85.389005866656518</v>
      </c>
      <c r="Q277" s="47">
        <f>'Höhe,Azimuth'!H19</f>
        <v>37.147891518052461</v>
      </c>
    </row>
    <row r="278" spans="1:19" s="47" customFormat="1" x14ac:dyDescent="0.2">
      <c r="A278" s="47">
        <f>'Höhe,Azimuth'!B57</f>
        <v>-41.015953543761945</v>
      </c>
      <c r="R278" s="47">
        <f>'Höhe,Azimuth'!B20</f>
        <v>8.7067893291429517</v>
      </c>
    </row>
    <row r="279" spans="1:19" s="47" customFormat="1" x14ac:dyDescent="0.2">
      <c r="A279" s="47">
        <f>'Höhe,Azimuth'!C57</f>
        <v>-42.664619753416403</v>
      </c>
      <c r="R279" s="47">
        <f>'Höhe,Azimuth'!C20</f>
        <v>11.593784384365486</v>
      </c>
    </row>
    <row r="280" spans="1:19" s="47" customFormat="1" x14ac:dyDescent="0.2">
      <c r="A280" s="47">
        <f>'Höhe,Azimuth'!D57</f>
        <v>-47.299537126638967</v>
      </c>
      <c r="R280" s="47">
        <f>'Höhe,Azimuth'!D20</f>
        <v>19.307315500160371</v>
      </c>
    </row>
    <row r="281" spans="1:19" s="47" customFormat="1" x14ac:dyDescent="0.2">
      <c r="A281" s="47">
        <f>'Höhe,Azimuth'!E57</f>
        <v>-53.56715792102537</v>
      </c>
      <c r="R281" s="47">
        <f>'Höhe,Azimuth'!E20</f>
        <v>28.494949770405814</v>
      </c>
    </row>
    <row r="282" spans="1:19" s="47" customFormat="1" x14ac:dyDescent="0.2">
      <c r="A282" s="47">
        <f>'Höhe,Azimuth'!F57</f>
        <v>-61.909384969250212</v>
      </c>
      <c r="R282" s="47">
        <f>'Höhe,Azimuth'!F20</f>
        <v>38.259803846747509</v>
      </c>
    </row>
    <row r="283" spans="1:19" s="47" customFormat="1" x14ac:dyDescent="0.2">
      <c r="A283" s="47">
        <f>'Höhe,Azimuth'!G57</f>
        <v>-69.309742926769488</v>
      </c>
      <c r="R283" s="47">
        <f>'Höhe,Azimuth'!G20</f>
        <v>44.793725179659226</v>
      </c>
    </row>
    <row r="284" spans="1:19" s="47" customFormat="1" x14ac:dyDescent="0.2">
      <c r="A284" s="47">
        <f>'Höhe,Azimuth'!H57</f>
        <v>-72.620625843178018</v>
      </c>
      <c r="R284" s="47">
        <f>'Höhe,Azimuth'!H20</f>
        <v>47.176849540295578</v>
      </c>
    </row>
    <row r="285" spans="1:19" s="47" customFormat="1" x14ac:dyDescent="0.2">
      <c r="A285" s="47">
        <f>'Höhe,Azimuth'!B58</f>
        <v>-28.284529708821832</v>
      </c>
      <c r="S285" s="47">
        <f>'Höhe,Azimuth'!B21</f>
        <v>14.525378948821444</v>
      </c>
    </row>
    <row r="286" spans="1:19" s="47" customFormat="1" x14ac:dyDescent="0.2">
      <c r="A286" s="47">
        <f>'Höhe,Azimuth'!C58</f>
        <v>-29.507975179007065</v>
      </c>
      <c r="S286" s="47">
        <f>'Höhe,Azimuth'!C21</f>
        <v>17.621530430521144</v>
      </c>
    </row>
    <row r="287" spans="1:19" s="47" customFormat="1" x14ac:dyDescent="0.2">
      <c r="A287" s="47">
        <f>'Höhe,Azimuth'!D58</f>
        <v>-33.040726366378173</v>
      </c>
      <c r="S287" s="47">
        <f>'Höhe,Azimuth'!D21</f>
        <v>25.909015831129999</v>
      </c>
    </row>
    <row r="288" spans="1:19" s="47" customFormat="1" x14ac:dyDescent="0.2">
      <c r="A288" s="47">
        <f>'Höhe,Azimuth'!E58</f>
        <v>-38.07810647936217</v>
      </c>
      <c r="S288" s="47">
        <f>'Höhe,Azimuth'!E21</f>
        <v>35.835553416340765</v>
      </c>
    </row>
    <row r="289" spans="1:21" s="47" customFormat="1" x14ac:dyDescent="0.2">
      <c r="A289" s="47">
        <f>'Höhe,Azimuth'!F58</f>
        <v>-45.366917148667547</v>
      </c>
      <c r="S289" s="47">
        <f>'Höhe,Azimuth'!F21</f>
        <v>46.502536317780965</v>
      </c>
    </row>
    <row r="290" spans="1:21" s="47" customFormat="1" x14ac:dyDescent="0.2">
      <c r="A290" s="47">
        <f>'Höhe,Azimuth'!G58</f>
        <v>-52.527546371558678</v>
      </c>
      <c r="S290" s="47">
        <f>'Höhe,Azimuth'!G21</f>
        <v>53.737240256002067</v>
      </c>
    </row>
    <row r="291" spans="1:21" s="47" customFormat="1" x14ac:dyDescent="0.2">
      <c r="A291" s="47">
        <f>'Höhe,Azimuth'!H58</f>
        <v>-55.977498198267376</v>
      </c>
      <c r="S291" s="47">
        <f>'Höhe,Azimuth'!H21</f>
        <v>56.39636600557359</v>
      </c>
    </row>
    <row r="292" spans="1:21" s="47" customFormat="1" x14ac:dyDescent="0.2">
      <c r="A292" s="47">
        <f>'Höhe,Azimuth'!B60</f>
        <v>-14.479415916346598</v>
      </c>
      <c r="T292" s="47">
        <f>'Höhe,Azimuth'!B23</f>
        <v>18.259041660573285</v>
      </c>
    </row>
    <row r="293" spans="1:21" s="47" customFormat="1" x14ac:dyDescent="0.2">
      <c r="A293" s="47">
        <f>'Höhe,Azimuth'!C60</f>
        <v>-15.140720490587764</v>
      </c>
      <c r="T293" s="47">
        <f>'Höhe,Azimuth'!C23</f>
        <v>21.511921233908552</v>
      </c>
    </row>
    <row r="294" spans="1:21" s="47" customFormat="1" x14ac:dyDescent="0.2">
      <c r="A294" s="47">
        <f>'Höhe,Azimuth'!D60</f>
        <v>-17.090554789790026</v>
      </c>
      <c r="T294" s="47">
        <f>'Höhe,Azimuth'!D23</f>
        <v>30.249843173803335</v>
      </c>
    </row>
    <row r="295" spans="1:21" s="47" customFormat="1" x14ac:dyDescent="0.2">
      <c r="A295" s="47">
        <f>'Höhe,Azimuth'!E60</f>
        <v>-19.996407388403743</v>
      </c>
      <c r="T295" s="47">
        <f>'Höhe,Azimuth'!E23</f>
        <v>40.812904361771309</v>
      </c>
    </row>
    <row r="296" spans="1:21" s="47" customFormat="1" x14ac:dyDescent="0.2">
      <c r="A296" s="47">
        <f>'Höhe,Azimuth'!F60</f>
        <v>-24.546805516907991</v>
      </c>
      <c r="T296" s="47">
        <f>'Höhe,Azimuth'!F23</f>
        <v>52.386907167457508</v>
      </c>
    </row>
    <row r="297" spans="1:21" s="47" customFormat="1" x14ac:dyDescent="0.2">
      <c r="A297" s="47">
        <f>'Höhe,Azimuth'!G60</f>
        <v>-29.560062950578015</v>
      </c>
      <c r="T297" s="47">
        <f>'Höhe,Azimuth'!G23</f>
        <v>60.491152833993716</v>
      </c>
    </row>
    <row r="298" spans="1:21" s="47" customFormat="1" x14ac:dyDescent="0.2">
      <c r="A298" s="47">
        <f>'Höhe,Azimuth'!H60</f>
        <v>-32.224852543941495</v>
      </c>
      <c r="T298" s="47">
        <f>'Höhe,Azimuth'!H23</f>
        <v>63.558696085769277</v>
      </c>
    </row>
    <row r="299" spans="1:21" s="47" customFormat="1" x14ac:dyDescent="0.2">
      <c r="A299" s="47">
        <f>'Höhe,Azimuth'!B64</f>
        <v>-1.4603023404178591E-4</v>
      </c>
      <c r="U299" s="47">
        <f>'Höhe,Azimuth'!B27</f>
        <v>19.550217153055982</v>
      </c>
    </row>
    <row r="300" spans="1:21" s="47" customFormat="1" x14ac:dyDescent="0.2">
      <c r="A300" s="47">
        <f>'Höhe,Azimuth'!C64</f>
        <v>-1.5283620017141164E-4</v>
      </c>
      <c r="U300" s="47">
        <f>'Höhe,Azimuth'!C27</f>
        <v>22.861985178295978</v>
      </c>
    </row>
    <row r="301" spans="1:21" s="47" customFormat="1" x14ac:dyDescent="0.2">
      <c r="A301" s="47">
        <f>'Höhe,Azimuth'!D64</f>
        <v>-1.7306657749739408E-4</v>
      </c>
      <c r="U301" s="47">
        <f>'Höhe,Azimuth'!D27</f>
        <v>31.773691449130272</v>
      </c>
    </row>
    <row r="302" spans="1:21" s="47" customFormat="1" x14ac:dyDescent="0.2">
      <c r="A302" s="47">
        <f>'Höhe,Azimuth'!E64</f>
        <v>-2.0376046391340345E-4</v>
      </c>
      <c r="U302" s="47">
        <f>'Höhe,Azimuth'!E27</f>
        <v>42.596346797963747</v>
      </c>
    </row>
    <row r="303" spans="1:21" s="47" customFormat="1" x14ac:dyDescent="0.2">
      <c r="A303" s="47">
        <f>'Höhe,Azimuth'!F64</f>
        <v>-2.5354130981270151E-4</v>
      </c>
      <c r="U303" s="47">
        <f>'Höhe,Azimuth'!F27</f>
        <v>54.579036651025113</v>
      </c>
    </row>
    <row r="304" spans="1:21" s="47" customFormat="1" x14ac:dyDescent="0.2">
      <c r="A304" s="47">
        <f>'Höhe,Azimuth'!G64</f>
        <v>-3.1167890376425215E-4</v>
      </c>
      <c r="U304" s="47">
        <f>'Höhe,Azimuth'!G27</f>
        <v>63.138014821289318</v>
      </c>
    </row>
    <row r="305" spans="1:24" s="47" customFormat="1" x14ac:dyDescent="0.2">
      <c r="A305" s="47">
        <f>'Höhe,Azimuth'!H64</f>
        <v>-3.4441361293620576E-4</v>
      </c>
      <c r="U305" s="47">
        <f>'Höhe,Azimuth'!H27</f>
        <v>66.449782846506181</v>
      </c>
    </row>
    <row r="306" spans="1:24" s="47" customFormat="1" x14ac:dyDescent="0.2">
      <c r="A306" s="47">
        <f>'Höhe,Azimuth'!B69</f>
        <v>14.479415916346598</v>
      </c>
      <c r="V306" s="47">
        <f>'Höhe,Azimuth'!B32</f>
        <v>18.259041660573285</v>
      </c>
    </row>
    <row r="307" spans="1:24" s="47" customFormat="1" x14ac:dyDescent="0.2">
      <c r="A307" s="47">
        <f>'Höhe,Azimuth'!C69</f>
        <v>15.140720490587764</v>
      </c>
      <c r="V307" s="47">
        <f>'Höhe,Azimuth'!C32</f>
        <v>21.511921233908552</v>
      </c>
    </row>
    <row r="308" spans="1:24" s="47" customFormat="1" x14ac:dyDescent="0.2">
      <c r="A308" s="47">
        <f>'Höhe,Azimuth'!D69</f>
        <v>17.090554789790026</v>
      </c>
      <c r="V308" s="47">
        <f>'Höhe,Azimuth'!D32</f>
        <v>30.249843173803335</v>
      </c>
    </row>
    <row r="309" spans="1:24" s="47" customFormat="1" x14ac:dyDescent="0.2">
      <c r="A309" s="47">
        <f>'Höhe,Azimuth'!E69</f>
        <v>19.996407388403743</v>
      </c>
      <c r="V309" s="47">
        <f>'Höhe,Azimuth'!E32</f>
        <v>40.812904361771309</v>
      </c>
    </row>
    <row r="310" spans="1:24" s="47" customFormat="1" x14ac:dyDescent="0.2">
      <c r="A310" s="47">
        <f>'Höhe,Azimuth'!F69</f>
        <v>24.546805516907988</v>
      </c>
      <c r="V310" s="47">
        <f>'Höhe,Azimuth'!F32</f>
        <v>52.386907167457508</v>
      </c>
    </row>
    <row r="311" spans="1:24" s="47" customFormat="1" x14ac:dyDescent="0.2">
      <c r="A311" s="47">
        <f>'Höhe,Azimuth'!G69</f>
        <v>29.560062950578015</v>
      </c>
      <c r="V311" s="47">
        <f>'Höhe,Azimuth'!G32</f>
        <v>60.491152833993716</v>
      </c>
    </row>
    <row r="312" spans="1:24" s="47" customFormat="1" x14ac:dyDescent="0.2">
      <c r="A312" s="47">
        <f>'Höhe,Azimuth'!H69</f>
        <v>32.224852543941495</v>
      </c>
      <c r="V312" s="47">
        <f>'Höhe,Azimuth'!H32</f>
        <v>63.558696085769277</v>
      </c>
    </row>
    <row r="313" spans="1:24" s="47" customFormat="1" x14ac:dyDescent="0.2">
      <c r="A313" s="47">
        <f>'Höhe,Azimuth'!B71</f>
        <v>28.284529708821832</v>
      </c>
      <c r="W313" s="47">
        <f>'Höhe,Azimuth'!B34</f>
        <v>14.525378948821444</v>
      </c>
    </row>
    <row r="314" spans="1:24" s="47" customFormat="1" x14ac:dyDescent="0.2">
      <c r="A314" s="47">
        <f>'Höhe,Azimuth'!C71</f>
        <v>29.507975179007065</v>
      </c>
      <c r="W314" s="47">
        <f>'Höhe,Azimuth'!C34</f>
        <v>17.621530430521144</v>
      </c>
    </row>
    <row r="315" spans="1:24" s="47" customFormat="1" x14ac:dyDescent="0.2">
      <c r="A315" s="47">
        <f>'Höhe,Azimuth'!D71</f>
        <v>33.040726366378173</v>
      </c>
      <c r="W315" s="47">
        <f>'Höhe,Azimuth'!D34</f>
        <v>25.909015831129999</v>
      </c>
    </row>
    <row r="316" spans="1:24" s="47" customFormat="1" x14ac:dyDescent="0.2">
      <c r="A316" s="47">
        <f>'Höhe,Azimuth'!E71</f>
        <v>38.07810647936217</v>
      </c>
      <c r="W316" s="47">
        <f>'Höhe,Azimuth'!E34</f>
        <v>35.835553416340765</v>
      </c>
    </row>
    <row r="317" spans="1:24" s="47" customFormat="1" x14ac:dyDescent="0.2">
      <c r="A317" s="47">
        <f>'Höhe,Azimuth'!F71</f>
        <v>45.366917148667547</v>
      </c>
      <c r="W317" s="47">
        <f>'Höhe,Azimuth'!F34</f>
        <v>46.502536317780965</v>
      </c>
    </row>
    <row r="318" spans="1:24" s="47" customFormat="1" x14ac:dyDescent="0.2">
      <c r="A318" s="47">
        <f>'Höhe,Azimuth'!G71</f>
        <v>52.527546371558685</v>
      </c>
      <c r="W318" s="47">
        <f>'Höhe,Azimuth'!G34</f>
        <v>53.737240256002067</v>
      </c>
    </row>
    <row r="319" spans="1:24" s="47" customFormat="1" x14ac:dyDescent="0.2">
      <c r="A319" s="47">
        <f>'Höhe,Azimuth'!H71</f>
        <v>55.977498198267376</v>
      </c>
      <c r="W319" s="47">
        <f>'Höhe,Azimuth'!H34</f>
        <v>56.39636600557359</v>
      </c>
    </row>
    <row r="320" spans="1:24" s="47" customFormat="1" x14ac:dyDescent="0.2">
      <c r="A320" s="47">
        <f>'Höhe,Azimuth'!B72</f>
        <v>41.015953543761952</v>
      </c>
      <c r="X320" s="47">
        <f>'Höhe,Azimuth'!B35</f>
        <v>8.7067893291429517</v>
      </c>
    </row>
    <row r="321" spans="1:26" s="47" customFormat="1" x14ac:dyDescent="0.2">
      <c r="A321" s="47">
        <f>'Höhe,Azimuth'!C72</f>
        <v>42.66461975341641</v>
      </c>
      <c r="X321" s="47">
        <f>'Höhe,Azimuth'!C35</f>
        <v>11.593784384365486</v>
      </c>
    </row>
    <row r="322" spans="1:26" s="47" customFormat="1" x14ac:dyDescent="0.2">
      <c r="A322" s="47">
        <f>'Höhe,Azimuth'!D72</f>
        <v>47.299537126638967</v>
      </c>
      <c r="X322" s="47">
        <f>'Höhe,Azimuth'!D35</f>
        <v>19.307315500160371</v>
      </c>
    </row>
    <row r="323" spans="1:26" s="47" customFormat="1" x14ac:dyDescent="0.2">
      <c r="A323" s="47">
        <f>'Höhe,Azimuth'!E72</f>
        <v>53.56715792102537</v>
      </c>
      <c r="X323" s="47">
        <f>'Höhe,Azimuth'!E35</f>
        <v>28.494949770405814</v>
      </c>
    </row>
    <row r="324" spans="1:26" s="47" customFormat="1" x14ac:dyDescent="0.2">
      <c r="A324" s="47">
        <f>'Höhe,Azimuth'!F72</f>
        <v>61.909384969250212</v>
      </c>
      <c r="X324" s="47">
        <f>'Höhe,Azimuth'!F35</f>
        <v>38.259803846747509</v>
      </c>
    </row>
    <row r="325" spans="1:26" s="47" customFormat="1" x14ac:dyDescent="0.2">
      <c r="A325" s="47">
        <f>'Höhe,Azimuth'!G72</f>
        <v>69.309742926769488</v>
      </c>
      <c r="X325" s="47">
        <f>'Höhe,Azimuth'!G35</f>
        <v>44.793725179659226</v>
      </c>
    </row>
    <row r="326" spans="1:26" s="47" customFormat="1" x14ac:dyDescent="0.2">
      <c r="A326" s="47">
        <f>'Höhe,Azimuth'!H72</f>
        <v>72.620625843178018</v>
      </c>
      <c r="X326" s="47">
        <f>'Höhe,Azimuth'!H35</f>
        <v>47.176849540295578</v>
      </c>
    </row>
    <row r="327" spans="1:26" s="47" customFormat="1" x14ac:dyDescent="0.2">
      <c r="A327" s="47">
        <f>'Höhe,Azimuth'!B73</f>
        <v>52.625842258022217</v>
      </c>
      <c r="Y327" s="47">
        <f>'Höhe,Azimuth'!B36</f>
        <v>1.2489822349384847</v>
      </c>
    </row>
    <row r="328" spans="1:26" s="47" customFormat="1" x14ac:dyDescent="0.2">
      <c r="A328" s="47">
        <f>'Höhe,Azimuth'!C73</f>
        <v>54.586207882655458</v>
      </c>
      <c r="Y328" s="47">
        <f>'Höhe,Azimuth'!C36</f>
        <v>3.9198036798406131</v>
      </c>
    </row>
    <row r="329" spans="1:26" s="47" customFormat="1" x14ac:dyDescent="0.2">
      <c r="A329" s="47">
        <f>'Höhe,Azimuth'!D73</f>
        <v>59.948341979499538</v>
      </c>
      <c r="Y329" s="47">
        <f>'Höhe,Azimuth'!D36</f>
        <v>11.074840016330455</v>
      </c>
    </row>
    <row r="330" spans="1:26" s="47" customFormat="1" x14ac:dyDescent="0.2">
      <c r="A330" s="47">
        <f>'Höhe,Azimuth'!E73</f>
        <v>66.838985001408446</v>
      </c>
      <c r="Y330" s="47">
        <f>'Höhe,Azimuth'!E36</f>
        <v>19.623523613506791</v>
      </c>
    </row>
    <row r="331" spans="1:26" s="47" customFormat="1" x14ac:dyDescent="0.2">
      <c r="A331" s="47">
        <f>'Höhe,Azimuth'!F73</f>
        <v>75.377698466511347</v>
      </c>
      <c r="Y331" s="47">
        <f>'Höhe,Azimuth'!F36</f>
        <v>28.741347975084683</v>
      </c>
    </row>
    <row r="332" spans="1:26" s="47" customFormat="1" x14ac:dyDescent="0.2">
      <c r="A332" s="47">
        <f>'Höhe,Azimuth'!G73</f>
        <v>82.397710905471783</v>
      </c>
      <c r="Y332" s="47">
        <f>'Höhe,Azimuth'!G36</f>
        <v>34.885966025982547</v>
      </c>
    </row>
    <row r="333" spans="1:26" s="47" customFormat="1" x14ac:dyDescent="0.2">
      <c r="A333" s="47">
        <f>'Höhe,Azimuth'!H73</f>
        <v>85.389005866656603</v>
      </c>
      <c r="Y333" s="47">
        <f>'Höhe,Azimuth'!H36</f>
        <v>37.147891518052461</v>
      </c>
    </row>
    <row r="334" spans="1:26" s="47" customFormat="1" x14ac:dyDescent="0.2">
      <c r="A334" s="47">
        <f>'Höhe,Azimuth'!B74</f>
        <v>63.332720825418804</v>
      </c>
      <c r="Z334" s="47">
        <f>'Höhe,Azimuth'!B37</f>
        <v>-7.4177578539191762</v>
      </c>
    </row>
    <row r="335" spans="1:26" s="47" customFormat="1" x14ac:dyDescent="0.2">
      <c r="A335" s="47">
        <f>'Höhe,Azimuth'!C74</f>
        <v>65.540303802950959</v>
      </c>
      <c r="Z335" s="47">
        <f>'Höhe,Azimuth'!C37</f>
        <v>-4.9375147960916754</v>
      </c>
    </row>
    <row r="336" spans="1:26" s="47" customFormat="1" x14ac:dyDescent="0.2">
      <c r="A336" s="47">
        <f>'Höhe,Azimuth'!D74</f>
        <v>71.422217142343385</v>
      </c>
      <c r="Z336" s="47">
        <f>'Höhe,Azimuth'!D37</f>
        <v>1.7623122180216937</v>
      </c>
    </row>
    <row r="337" spans="1:28" s="47" customFormat="1" x14ac:dyDescent="0.2">
      <c r="A337" s="47">
        <f>'Höhe,Azimuth'!E74</f>
        <v>78.638293643404324</v>
      </c>
      <c r="Z337" s="47">
        <f>'Höhe,Azimuth'!E37</f>
        <v>9.8667495503395255</v>
      </c>
    </row>
    <row r="338" spans="1:28" s="47" customFormat="1" x14ac:dyDescent="0.2">
      <c r="A338" s="47">
        <f>'Höhe,Azimuth'!F74</f>
        <v>87.063174413513323</v>
      </c>
      <c r="Z338" s="47">
        <f>'Höhe,Azimuth'!F37</f>
        <v>18.645921857041124</v>
      </c>
    </row>
    <row r="339" spans="1:28" s="47" customFormat="1" x14ac:dyDescent="0.2">
      <c r="A339" s="47">
        <f>'Höhe,Azimuth'!G74</f>
        <v>93.601772881697173</v>
      </c>
      <c r="Z339" s="47">
        <f>'Höhe,Azimuth'!G37</f>
        <v>24.677834418232138</v>
      </c>
    </row>
    <row r="340" spans="1:28" s="47" customFormat="1" x14ac:dyDescent="0.2">
      <c r="A340" s="47">
        <f>'Höhe,Azimuth'!H74</f>
        <v>96.294337510642052</v>
      </c>
      <c r="Z340" s="47">
        <f>'Höhe,Azimuth'!H37</f>
        <v>26.934677909479763</v>
      </c>
    </row>
    <row r="341" spans="1:28" s="47" customFormat="1" x14ac:dyDescent="0.2">
      <c r="A341" s="47">
        <f>'Höhe,Azimuth'!B75</f>
        <v>73.520157727982948</v>
      </c>
      <c r="AA341" s="47">
        <f>'Höhe,Azimuth'!B38</f>
        <v>-16.920149409575014</v>
      </c>
    </row>
    <row r="342" spans="1:28" s="47" customFormat="1" x14ac:dyDescent="0.2">
      <c r="A342" s="47">
        <f>'Höhe,Azimuth'!C75</f>
        <v>75.958947816792957</v>
      </c>
      <c r="AA342" s="47">
        <f>'Höhe,Azimuth'!C38</f>
        <v>-14.583603852303304</v>
      </c>
    </row>
    <row r="343" spans="1:28" s="47" customFormat="1" x14ac:dyDescent="0.2">
      <c r="A343" s="47">
        <f>'Höhe,Azimuth'!D75</f>
        <v>82.291027375511334</v>
      </c>
      <c r="AA343" s="47">
        <f>'Höhe,Azimuth'!D38</f>
        <v>-8.1857879064448884</v>
      </c>
    </row>
    <row r="344" spans="1:28" s="47" customFormat="1" x14ac:dyDescent="0.2">
      <c r="A344" s="47">
        <f>'Höhe,Azimuth'!E75</f>
        <v>89.724706742175613</v>
      </c>
      <c r="AA344" s="47">
        <f>'Höhe,Azimuth'!E38</f>
        <v>-0.29521212748105485</v>
      </c>
    </row>
    <row r="345" spans="1:28" s="47" customFormat="1" x14ac:dyDescent="0.2">
      <c r="A345" s="47">
        <f>'Höhe,Azimuth'!F75</f>
        <v>97.954669697898453</v>
      </c>
      <c r="AA345" s="47">
        <f>'Höhe,Azimuth'!F38</f>
        <v>8.4413504750003856</v>
      </c>
    </row>
    <row r="346" spans="1:28" s="47" customFormat="1" x14ac:dyDescent="0.2">
      <c r="A346" s="47">
        <f>'Höhe,Azimuth'!G75</f>
        <v>104.04105218320704</v>
      </c>
      <c r="AA346" s="47">
        <f>'Höhe,Azimuth'!G38</f>
        <v>14.583603852303304</v>
      </c>
    </row>
    <row r="347" spans="1:28" s="47" customFormat="1" x14ac:dyDescent="0.2">
      <c r="A347" s="47">
        <f>'Höhe,Azimuth'!H75</f>
        <v>106.47984227201705</v>
      </c>
      <c r="AA347" s="47">
        <f>'Höhe,Azimuth'!H38</f>
        <v>16.920149409575021</v>
      </c>
    </row>
    <row r="348" spans="1:28" s="47" customFormat="1" x14ac:dyDescent="0.2">
      <c r="A348" s="47">
        <f>'Höhe,Azimuth'!B76</f>
        <v>83.705662489357948</v>
      </c>
      <c r="AB348" s="47">
        <f>'Höhe,Azimuth'!B39</f>
        <v>-26.934677909479763</v>
      </c>
    </row>
    <row r="349" spans="1:28" s="47" customFormat="1" x14ac:dyDescent="0.2">
      <c r="A349" s="47">
        <f>'Höhe,Azimuth'!C76</f>
        <v>86.398227118302927</v>
      </c>
      <c r="AB349" s="47">
        <f>'Höhe,Azimuth'!C39</f>
        <v>-24.677834418232155</v>
      </c>
    </row>
    <row r="350" spans="1:28" s="47" customFormat="1" x14ac:dyDescent="0.2">
      <c r="A350" s="47">
        <f>'Höhe,Azimuth'!D76</f>
        <v>93.195260912395369</v>
      </c>
      <c r="AB350" s="47">
        <f>'Höhe,Azimuth'!D39</f>
        <v>-18.392216775714267</v>
      </c>
    </row>
    <row r="351" spans="1:28" s="47" customFormat="1" x14ac:dyDescent="0.2">
      <c r="A351" s="47">
        <f>'Höhe,Azimuth'!E76</f>
        <v>100.81277699893148</v>
      </c>
      <c r="AB351" s="47">
        <f>'Höhe,Azimuth'!E39</f>
        <v>-10.466592349860345</v>
      </c>
    </row>
    <row r="352" spans="1:28" s="47" customFormat="1" x14ac:dyDescent="0.2">
      <c r="A352" s="47">
        <f>'Höhe,Azimuth'!F76</f>
        <v>108.8103344625473</v>
      </c>
      <c r="AB352" s="47">
        <f>'Höhe,Azimuth'!F39</f>
        <v>-1.4970186066316553</v>
      </c>
    </row>
    <row r="353" spans="1:30" s="47" customFormat="1" x14ac:dyDescent="0.2">
      <c r="A353" s="47">
        <f>'Höhe,Azimuth'!G76</f>
        <v>114.45969619704904</v>
      </c>
      <c r="AB353" s="47">
        <f>'Höhe,Azimuth'!G39</f>
        <v>4.9375147960916648</v>
      </c>
    </row>
    <row r="354" spans="1:30" s="47" customFormat="1" x14ac:dyDescent="0.2">
      <c r="A354" s="47">
        <f>'Höhe,Azimuth'!H76</f>
        <v>116.6672791745812</v>
      </c>
      <c r="AB354" s="47">
        <f>'Höhe,Azimuth'!H39</f>
        <v>7.4177578539191718</v>
      </c>
    </row>
    <row r="355" spans="1:30" s="47" customFormat="1" x14ac:dyDescent="0.2">
      <c r="A355" s="47">
        <f>'Höhe,Azimuth'!B77</f>
        <v>94.610994133343397</v>
      </c>
      <c r="AC355" s="47">
        <f>'Höhe,Azimuth'!B40</f>
        <v>-37.147891518052447</v>
      </c>
    </row>
    <row r="356" spans="1:30" s="47" customFormat="1" x14ac:dyDescent="0.2">
      <c r="A356" s="47">
        <f>'Höhe,Azimuth'!C77</f>
        <v>97.602289094528174</v>
      </c>
      <c r="AC356" s="47">
        <f>'Höhe,Azimuth'!C40</f>
        <v>-34.885966025982547</v>
      </c>
    </row>
    <row r="357" spans="1:30" s="47" customFormat="1" x14ac:dyDescent="0.2">
      <c r="A357" s="47">
        <f>'Höhe,Azimuth'!D77</f>
        <v>104.89261859538803</v>
      </c>
      <c r="AC357" s="47">
        <f>'Höhe,Azimuth'!D40</f>
        <v>-28.480385048303976</v>
      </c>
    </row>
    <row r="358" spans="1:30" s="47" customFormat="1" x14ac:dyDescent="0.2">
      <c r="A358" s="47">
        <f>'Höhe,Azimuth'!E77</f>
        <v>112.62145022965423</v>
      </c>
      <c r="AC358" s="47">
        <f>'Höhe,Azimuth'!E40</f>
        <v>-20.251591588825757</v>
      </c>
    </row>
    <row r="359" spans="1:30" s="47" customFormat="1" x14ac:dyDescent="0.2">
      <c r="A359" s="47">
        <f>'Höhe,Azimuth'!F77</f>
        <v>120.26776453396272</v>
      </c>
      <c r="AC359" s="47">
        <f>'Höhe,Azimuth'!F40</f>
        <v>-10.793068101197379</v>
      </c>
    </row>
    <row r="360" spans="1:30" s="47" customFormat="1" x14ac:dyDescent="0.2">
      <c r="A360" s="47">
        <f>'Höhe,Azimuth'!G77</f>
        <v>125.41379211734454</v>
      </c>
      <c r="AC360" s="47">
        <f>'Höhe,Azimuth'!G40</f>
        <v>-3.9198036798406068</v>
      </c>
    </row>
    <row r="361" spans="1:30" s="47" customFormat="1" x14ac:dyDescent="0.2">
      <c r="A361" s="47">
        <f>'Höhe,Azimuth'!H77</f>
        <v>127.37415774197777</v>
      </c>
      <c r="AC361" s="47">
        <f>'Höhe,Azimuth'!H40</f>
        <v>-1.248982234938472</v>
      </c>
    </row>
    <row r="362" spans="1:30" s="47" customFormat="1" x14ac:dyDescent="0.2">
      <c r="A362" s="47">
        <f>'Höhe,Azimuth'!B78</f>
        <v>107.37937415682201</v>
      </c>
      <c r="AD362" s="47">
        <f>'Höhe,Azimuth'!B41</f>
        <v>-47.176849540295564</v>
      </c>
    </row>
    <row r="363" spans="1:30" s="47" customFormat="1" x14ac:dyDescent="0.2">
      <c r="A363" s="47">
        <f>'Höhe,Azimuth'!C78</f>
        <v>110.69025707323047</v>
      </c>
      <c r="AD363" s="47">
        <f>'Höhe,Azimuth'!C41</f>
        <v>-44.793725179659226</v>
      </c>
    </row>
    <row r="364" spans="1:30" s="47" customFormat="1" x14ac:dyDescent="0.2">
      <c r="A364" s="47">
        <f>'Höhe,Azimuth'!D78</f>
        <v>118.36545317751725</v>
      </c>
      <c r="AD364" s="47">
        <f>'Höhe,Azimuth'!D41</f>
        <v>-37.981116439537026</v>
      </c>
    </row>
    <row r="365" spans="1:30" s="47" customFormat="1" x14ac:dyDescent="0.2">
      <c r="A365" s="47">
        <f>'Höhe,Azimuth'!E78</f>
        <v>125.92553409419918</v>
      </c>
      <c r="AD365" s="47">
        <f>'Höhe,Azimuth'!E41</f>
        <v>-29.168921711829356</v>
      </c>
    </row>
    <row r="366" spans="1:30" s="47" customFormat="1" x14ac:dyDescent="0.2">
      <c r="A366" s="47">
        <f>'Höhe,Azimuth'!F78</f>
        <v>132.89109051595466</v>
      </c>
      <c r="AD366" s="47">
        <f>'Höhe,Azimuth'!F41</f>
        <v>-19.004015247668914</v>
      </c>
    </row>
    <row r="367" spans="1:30" s="47" customFormat="1" x14ac:dyDescent="0.2">
      <c r="A367" s="47">
        <f>'Höhe,Azimuth'!G78</f>
        <v>137.33538024658358</v>
      </c>
      <c r="AD367" s="47">
        <f>'Höhe,Azimuth'!G41</f>
        <v>-11.59378438436549</v>
      </c>
    </row>
    <row r="368" spans="1:30" s="47" customFormat="1" x14ac:dyDescent="0.2">
      <c r="A368" s="47">
        <f>'Höhe,Azimuth'!H78</f>
        <v>138.98404645623805</v>
      </c>
      <c r="AD368" s="47">
        <f>'Höhe,Azimuth'!H41</f>
        <v>-8.7067893291429481</v>
      </c>
    </row>
    <row r="369" spans="1:33" s="47" customFormat="1" x14ac:dyDescent="0.2">
      <c r="A369" s="47">
        <f>'Höhe,Azimuth'!B79</f>
        <v>124.02250180173263</v>
      </c>
      <c r="AE369" s="47">
        <f>'Höhe,Azimuth'!B42</f>
        <v>-56.39636600557359</v>
      </c>
    </row>
    <row r="370" spans="1:33" s="47" customFormat="1" x14ac:dyDescent="0.2">
      <c r="A370" s="47">
        <f>'Höhe,Azimuth'!C79</f>
        <v>127.47245362844131</v>
      </c>
      <c r="AE370" s="47">
        <f>'Höhe,Azimuth'!C42</f>
        <v>-53.737240256002067</v>
      </c>
    </row>
    <row r="371" spans="1:33" s="47" customFormat="1" x14ac:dyDescent="0.2">
      <c r="A371" s="47">
        <f>'Höhe,Azimuth'!D79</f>
        <v>134.88553055313224</v>
      </c>
      <c r="AE371" s="47">
        <f>'Höhe,Azimuth'!D42</f>
        <v>-46.195856224898598</v>
      </c>
    </row>
    <row r="372" spans="1:33" s="47" customFormat="1" x14ac:dyDescent="0.2">
      <c r="A372" s="47">
        <f>'Höhe,Azimuth'!E79</f>
        <v>141.49910849193611</v>
      </c>
      <c r="AE372" s="47">
        <f>'Höhe,Azimuth'!E42</f>
        <v>-36.567232722649862</v>
      </c>
    </row>
    <row r="373" spans="1:33" s="47" customFormat="1" x14ac:dyDescent="0.2">
      <c r="A373" s="47">
        <f>'Höhe,Azimuth'!F79</f>
        <v>147.10752748717567</v>
      </c>
      <c r="AE373" s="47">
        <f>'Höhe,Azimuth'!F42</f>
        <v>-25.582542036539202</v>
      </c>
    </row>
    <row r="374" spans="1:33" s="47" customFormat="1" x14ac:dyDescent="0.2">
      <c r="A374" s="47">
        <f>'Höhe,Azimuth'!G79</f>
        <v>150.49202482099292</v>
      </c>
      <c r="AE374" s="47">
        <f>'Höhe,Azimuth'!G42</f>
        <v>-17.621530430521151</v>
      </c>
    </row>
    <row r="375" spans="1:33" s="47" customFormat="1" x14ac:dyDescent="0.2">
      <c r="A375" s="47">
        <f>'Höhe,Azimuth'!H79</f>
        <v>151.71547029117818</v>
      </c>
      <c r="AE375" s="47">
        <f>'Höhe,Azimuth'!H42</f>
        <v>-14.525378948821444</v>
      </c>
    </row>
    <row r="376" spans="1:33" s="47" customFormat="1" x14ac:dyDescent="0.2">
      <c r="A376" s="47">
        <f>'Höhe,Azimuth'!B80</f>
        <v>147.77514745605851</v>
      </c>
      <c r="AF376" s="47">
        <f>'Höhe,Azimuth'!B43</f>
        <v>-63.558696085769249</v>
      </c>
    </row>
    <row r="377" spans="1:33" s="47" customFormat="1" x14ac:dyDescent="0.2">
      <c r="A377" s="47">
        <f>'Höhe,Azimuth'!C80</f>
        <v>150.43993704942193</v>
      </c>
      <c r="AF377" s="47">
        <f>'Höhe,Azimuth'!C43</f>
        <v>-60.491152833993723</v>
      </c>
    </row>
    <row r="378" spans="1:33" s="47" customFormat="1" x14ac:dyDescent="0.2">
      <c r="A378" s="47">
        <f>'Höhe,Azimuth'!D80</f>
        <v>155.61907318361401</v>
      </c>
      <c r="AF378" s="47">
        <f>'Höhe,Azimuth'!D43</f>
        <v>-52.04913616409695</v>
      </c>
    </row>
    <row r="379" spans="1:33" s="47" customFormat="1" x14ac:dyDescent="0.2">
      <c r="A379" s="47">
        <f>'Höhe,Azimuth'!E80</f>
        <v>159.75182700462659</v>
      </c>
      <c r="AF379" s="47">
        <f>'Höhe,Azimuth'!E43</f>
        <v>-41.597676143776631</v>
      </c>
    </row>
    <row r="380" spans="1:33" s="47" customFormat="1" x14ac:dyDescent="0.2">
      <c r="A380" s="47">
        <f>'Höhe,Azimuth'!F80</f>
        <v>162.99259050232359</v>
      </c>
      <c r="AF380" s="47">
        <f>'Höhe,Azimuth'!F43</f>
        <v>-29.904531196622447</v>
      </c>
    </row>
    <row r="381" spans="1:33" s="47" customFormat="1" x14ac:dyDescent="0.2">
      <c r="A381" s="47">
        <f>'Höhe,Azimuth'!G80</f>
        <v>164.8592795094122</v>
      </c>
      <c r="AF381" s="47">
        <f>'Höhe,Azimuth'!G43</f>
        <v>-21.511921233908559</v>
      </c>
    </row>
    <row r="382" spans="1:33" s="47" customFormat="1" x14ac:dyDescent="0.2">
      <c r="A382" s="47">
        <f>'Höhe,Azimuth'!H80</f>
        <v>165.52058408365338</v>
      </c>
      <c r="AF382" s="47">
        <f>'Höhe,Azimuth'!H43</f>
        <v>-18.259041660573278</v>
      </c>
    </row>
    <row r="383" spans="1:33" s="47" customFormat="1" x14ac:dyDescent="0.2">
      <c r="A383" s="47">
        <f>'Höhe,Azimuth'!B81</f>
        <v>179.99999999999997</v>
      </c>
      <c r="AG383" s="47">
        <f>'Höhe,Azimuth'!B44</f>
        <v>-66.449782846813662</v>
      </c>
    </row>
    <row r="384" spans="1:33" s="47" customFormat="1" x14ac:dyDescent="0.2">
      <c r="A384" s="47">
        <f>'Höhe,Azimuth'!C81</f>
        <v>179.99999999999997</v>
      </c>
      <c r="AG384" s="47">
        <f>'Höhe,Azimuth'!C44</f>
        <v>-63.13801482156758</v>
      </c>
    </row>
    <row r="385" spans="1:33" s="47" customFormat="1" x14ac:dyDescent="0.2">
      <c r="A385" s="47">
        <f>'Höhe,Azimuth'!D81</f>
        <v>180</v>
      </c>
      <c r="AG385" s="47">
        <f>'Höhe,Azimuth'!D44</f>
        <v>-54.226308550715238</v>
      </c>
    </row>
    <row r="386" spans="1:33" s="47" customFormat="1" x14ac:dyDescent="0.2">
      <c r="A386" s="47">
        <f>'Höhe,Azimuth'!E81</f>
        <v>180</v>
      </c>
      <c r="AG386" s="47">
        <f>'Höhe,Azimuth'!E44</f>
        <v>-43.40365320185434</v>
      </c>
    </row>
    <row r="387" spans="1:33" s="47" customFormat="1" x14ac:dyDescent="0.2">
      <c r="A387" s="47">
        <f>'Höhe,Azimuth'!F81</f>
        <v>180</v>
      </c>
      <c r="AG387" s="47">
        <f>'Höhe,Azimuth'!F44</f>
        <v>-31.42096334874854</v>
      </c>
    </row>
    <row r="388" spans="1:33" s="47" customFormat="1" x14ac:dyDescent="0.2">
      <c r="A388" s="47">
        <f>'Höhe,Azimuth'!G81</f>
        <v>180</v>
      </c>
      <c r="AG388" s="47">
        <f>'Höhe,Azimuth'!G44</f>
        <v>-22.861985178432423</v>
      </c>
    </row>
    <row r="389" spans="1:33" s="47" customFormat="1" x14ac:dyDescent="0.2">
      <c r="A389" s="47">
        <f>'Höhe,Azimuth'!H81</f>
        <v>180</v>
      </c>
      <c r="AG389" s="47">
        <f>'Höhe,Azimuth'!H44</f>
        <v>-19.550217153186345</v>
      </c>
    </row>
    <row r="390" spans="1:33" x14ac:dyDescent="0.2">
      <c r="A390" s="46">
        <f>'Sonnenst.-Diagr.'!K7</f>
        <v>0</v>
      </c>
    </row>
    <row r="391" spans="1:33" x14ac:dyDescent="0.2">
      <c r="A391" s="46">
        <f>'Sonnenst.-Diagr.'!K8</f>
        <v>0</v>
      </c>
    </row>
    <row r="392" spans="1:33" x14ac:dyDescent="0.2">
      <c r="A392" s="46">
        <f>'Sonnenst.-Diagr.'!K9</f>
        <v>0</v>
      </c>
    </row>
    <row r="393" spans="1:33" x14ac:dyDescent="0.2">
      <c r="A393" s="46">
        <f>'Sonnenst.-Diagr.'!K10</f>
        <v>0</v>
      </c>
    </row>
    <row r="394" spans="1:33" x14ac:dyDescent="0.2">
      <c r="A394" s="46">
        <f>'Sonnenst.-Diagr.'!K11</f>
        <v>0</v>
      </c>
    </row>
    <row r="395" spans="1:33" x14ac:dyDescent="0.2">
      <c r="A395" s="46">
        <f>'Sonnenst.-Diagr.'!K12</f>
        <v>0</v>
      </c>
    </row>
    <row r="396" spans="1:33" x14ac:dyDescent="0.2">
      <c r="A396" s="46">
        <f>'Sonnenst.-Diagr.'!K13</f>
        <v>0</v>
      </c>
    </row>
    <row r="397" spans="1:33" x14ac:dyDescent="0.2">
      <c r="A397" s="46">
        <f>'Sonnenst.-Diagr.'!K14</f>
        <v>0</v>
      </c>
    </row>
    <row r="398" spans="1:33" x14ac:dyDescent="0.2">
      <c r="A398" s="46">
        <f>'Sonnenst.-Diagr.'!K15</f>
        <v>0</v>
      </c>
    </row>
    <row r="399" spans="1:33" x14ac:dyDescent="0.2">
      <c r="A399" s="46">
        <f>'Sonnenst.-Diagr.'!K16</f>
        <v>0</v>
      </c>
    </row>
    <row r="400" spans="1:33" x14ac:dyDescent="0.2">
      <c r="A400" s="46">
        <f>'Sonnenst.-Diagr.'!K17</f>
        <v>0</v>
      </c>
    </row>
    <row r="401" spans="1:1" x14ac:dyDescent="0.2">
      <c r="A401" s="46">
        <f>'Sonnenst.-Diagr.'!K18</f>
        <v>0</v>
      </c>
    </row>
    <row r="402" spans="1:1" x14ac:dyDescent="0.2">
      <c r="A402" s="46">
        <f>'Sonnenst.-Diagr.'!K19</f>
        <v>0</v>
      </c>
    </row>
    <row r="403" spans="1:1" x14ac:dyDescent="0.2">
      <c r="A403" s="46">
        <f>'Sonnenst.-Diagr.'!K20</f>
        <v>0</v>
      </c>
    </row>
    <row r="404" spans="1:1" x14ac:dyDescent="0.2">
      <c r="A404" s="46">
        <f>'Sonnenst.-Diagr.'!K21</f>
        <v>0</v>
      </c>
    </row>
    <row r="405" spans="1:1" x14ac:dyDescent="0.2">
      <c r="A405" s="46">
        <f>'Sonnenst.-Diagr.'!K22</f>
        <v>0</v>
      </c>
    </row>
    <row r="406" spans="1:1" x14ac:dyDescent="0.2">
      <c r="A406" s="46">
        <f>'Sonnenst.-Diagr.'!K23</f>
        <v>0</v>
      </c>
    </row>
    <row r="407" spans="1:1" x14ac:dyDescent="0.2">
      <c r="A407" s="46">
        <f>'Sonnenst.-Diagr.'!K24</f>
        <v>0</v>
      </c>
    </row>
    <row r="408" spans="1:1" x14ac:dyDescent="0.2">
      <c r="A408" s="46">
        <f>'Sonnenst.-Diagr.'!K25</f>
        <v>0</v>
      </c>
    </row>
    <row r="409" spans="1:1" x14ac:dyDescent="0.2">
      <c r="A409" s="46">
        <f>'Sonnenst.-Diagr.'!K26</f>
        <v>0</v>
      </c>
    </row>
    <row r="410" spans="1:1" x14ac:dyDescent="0.2">
      <c r="A410" s="46">
        <f>'Sonnenst.-Diagr.'!K27</f>
        <v>0</v>
      </c>
    </row>
    <row r="411" spans="1:1" x14ac:dyDescent="0.2">
      <c r="A411" s="46">
        <f>'Sonnenst.-Diagr.'!K28</f>
        <v>0</v>
      </c>
    </row>
    <row r="412" spans="1:1" x14ac:dyDescent="0.2">
      <c r="A412" s="46">
        <f>'Sonnenst.-Diagr.'!K29</f>
        <v>0</v>
      </c>
    </row>
    <row r="413" spans="1:1" x14ac:dyDescent="0.2">
      <c r="A413" s="46">
        <f>'Sonnenst.-Diagr.'!K30</f>
        <v>0</v>
      </c>
    </row>
    <row r="414" spans="1:1" x14ac:dyDescent="0.2">
      <c r="A414" s="46">
        <f>'Sonnenst.-Diagr.'!K31</f>
        <v>0</v>
      </c>
    </row>
  </sheetData>
  <customSheetViews>
    <customSheetView guid="{5E467747-5281-4AF3-8A46-2B1CC4D71E94}" scale="75">
      <selection activeCell="B5" sqref="B5"/>
      <pageMargins left="0.78740157499999996" right="0.78740157499999996" top="0.984251969" bottom="0.984251969" header="0.4921259845" footer="0.4921259845"/>
      <headerFooter alignWithMargins="0"/>
    </customSheetView>
  </customSheetViews>
  <phoneticPr fontId="0" type="noConversion"/>
  <pageMargins left="0.78740157499999996" right="0.78740157499999996" top="0.984251969" bottom="0.984251969" header="0.4921259845" footer="0.492125984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Sonnenst.-Diagr.</vt:lpstr>
      <vt:lpstr>Höhe,Azimuth</vt:lpstr>
      <vt:lpstr>CCT</vt:lpstr>
      <vt:lpstr>ZahlenGrafWinkel</vt:lpstr>
    </vt:vector>
  </TitlesOfParts>
  <Company>Technische Univ. Graz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fw</dc:creator>
  <cp:lastModifiedBy>fw</cp:lastModifiedBy>
  <cp:lastPrinted>2004-05-25T13:46:17Z</cp:lastPrinted>
  <dcterms:created xsi:type="dcterms:W3CDTF">2001-01-15T12:27:27Z</dcterms:created>
  <dcterms:modified xsi:type="dcterms:W3CDTF">2014-12-09T11:25:56Z</dcterms:modified>
</cp:coreProperties>
</file>